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6" i="1"/>
  <c r="B25" s="1"/>
  <c r="N6"/>
  <c r="N23" s="1"/>
  <c r="Q6"/>
  <c r="Q25" s="1"/>
  <c r="R6"/>
  <c r="S6"/>
  <c r="S23" s="1"/>
  <c r="U6"/>
  <c r="E6" s="1"/>
  <c r="V6"/>
  <c r="V25" s="1"/>
  <c r="W6"/>
  <c r="X6"/>
  <c r="X23" s="1"/>
  <c r="B8"/>
  <c r="B22" s="1"/>
  <c r="B20" s="1"/>
  <c r="D8"/>
  <c r="E8"/>
  <c r="O8"/>
  <c r="B9"/>
  <c r="D9"/>
  <c r="E9"/>
  <c r="E33" s="1"/>
  <c r="O9"/>
  <c r="B10"/>
  <c r="B24" s="1"/>
  <c r="D10"/>
  <c r="E10"/>
  <c r="L10"/>
  <c r="L9" s="1"/>
  <c r="O10"/>
  <c r="O24" s="1"/>
  <c r="B11"/>
  <c r="C11"/>
  <c r="D11"/>
  <c r="E11"/>
  <c r="O11"/>
  <c r="B12"/>
  <c r="C12"/>
  <c r="D12"/>
  <c r="E12"/>
  <c r="O12"/>
  <c r="O33" s="1"/>
  <c r="B13"/>
  <c r="C13"/>
  <c r="D13"/>
  <c r="E13"/>
  <c r="B14"/>
  <c r="D14"/>
  <c r="E14"/>
  <c r="L14"/>
  <c r="C14" s="1"/>
  <c r="M14"/>
  <c r="O14"/>
  <c r="B15"/>
  <c r="C15"/>
  <c r="D15"/>
  <c r="E15"/>
  <c r="O15"/>
  <c r="O29" s="1"/>
  <c r="B16"/>
  <c r="B30" s="1"/>
  <c r="D16"/>
  <c r="E16"/>
  <c r="O16"/>
  <c r="C16" s="1"/>
  <c r="B17"/>
  <c r="D17"/>
  <c r="E17"/>
  <c r="O17"/>
  <c r="C17" s="1"/>
  <c r="B18"/>
  <c r="C18"/>
  <c r="D18"/>
  <c r="E18"/>
  <c r="I20"/>
  <c r="G22"/>
  <c r="G20" s="1"/>
  <c r="H22"/>
  <c r="I22"/>
  <c r="J22"/>
  <c r="J20" s="1"/>
  <c r="M22"/>
  <c r="O22"/>
  <c r="O20" s="1"/>
  <c r="Q22"/>
  <c r="Q20" s="1"/>
  <c r="R22"/>
  <c r="S22"/>
  <c r="U22"/>
  <c r="V22"/>
  <c r="V20" s="1"/>
  <c r="W22"/>
  <c r="X22"/>
  <c r="B23"/>
  <c r="G23"/>
  <c r="H23"/>
  <c r="I23"/>
  <c r="J23"/>
  <c r="M23"/>
  <c r="O23"/>
  <c r="Q23"/>
  <c r="R23"/>
  <c r="V23"/>
  <c r="W23"/>
  <c r="G24"/>
  <c r="H24"/>
  <c r="I24"/>
  <c r="J24"/>
  <c r="M24"/>
  <c r="Q24"/>
  <c r="R24"/>
  <c r="S24"/>
  <c r="V24"/>
  <c r="W24"/>
  <c r="X24"/>
  <c r="G25"/>
  <c r="H25"/>
  <c r="I25"/>
  <c r="J25"/>
  <c r="M25"/>
  <c r="N25"/>
  <c r="O25"/>
  <c r="R25"/>
  <c r="S25"/>
  <c r="W25"/>
  <c r="X25"/>
  <c r="B26"/>
  <c r="G26"/>
  <c r="H26"/>
  <c r="I26"/>
  <c r="J26"/>
  <c r="M26"/>
  <c r="O26"/>
  <c r="Q26"/>
  <c r="R26"/>
  <c r="S26"/>
  <c r="U26"/>
  <c r="V26"/>
  <c r="W26"/>
  <c r="X26"/>
  <c r="B27"/>
  <c r="G27"/>
  <c r="H27"/>
  <c r="I27"/>
  <c r="J27"/>
  <c r="U27"/>
  <c r="V27"/>
  <c r="W27"/>
  <c r="X27"/>
  <c r="B28"/>
  <c r="G28"/>
  <c r="H28"/>
  <c r="I28"/>
  <c r="J28"/>
  <c r="M28"/>
  <c r="O28"/>
  <c r="Q28"/>
  <c r="R28"/>
  <c r="V28"/>
  <c r="W28"/>
  <c r="B29"/>
  <c r="G29"/>
  <c r="H29"/>
  <c r="I29"/>
  <c r="J29"/>
  <c r="M29"/>
  <c r="Q29"/>
  <c r="R29"/>
  <c r="S29"/>
  <c r="V29"/>
  <c r="W29"/>
  <c r="X29"/>
  <c r="G30"/>
  <c r="H30"/>
  <c r="I30"/>
  <c r="J30"/>
  <c r="M30"/>
  <c r="N30"/>
  <c r="R30"/>
  <c r="S30"/>
  <c r="W30"/>
  <c r="X30"/>
  <c r="B31"/>
  <c r="G31"/>
  <c r="H31"/>
  <c r="I31"/>
  <c r="J31"/>
  <c r="M31"/>
  <c r="O31"/>
  <c r="Q31"/>
  <c r="R31"/>
  <c r="S31"/>
  <c r="U31"/>
  <c r="V31"/>
  <c r="W31"/>
  <c r="X31"/>
  <c r="B32"/>
  <c r="G32"/>
  <c r="H32"/>
  <c r="H20" s="1"/>
  <c r="I32"/>
  <c r="J32"/>
  <c r="M32"/>
  <c r="M20" s="1"/>
  <c r="O32"/>
  <c r="Q32"/>
  <c r="R32"/>
  <c r="R20" s="1"/>
  <c r="V32"/>
  <c r="W32"/>
  <c r="W20" s="1"/>
  <c r="B33"/>
  <c r="G33"/>
  <c r="H33"/>
  <c r="I33"/>
  <c r="J33"/>
  <c r="M33"/>
  <c r="N33"/>
  <c r="Q33"/>
  <c r="R33"/>
  <c r="S33"/>
  <c r="U33"/>
  <c r="V33"/>
  <c r="W33"/>
  <c r="X33"/>
  <c r="AC33"/>
  <c r="AB33"/>
  <c r="AA33"/>
  <c r="Z33"/>
  <c r="AB29"/>
  <c r="AA29"/>
  <c r="AA27"/>
  <c r="AA26"/>
  <c r="Z26"/>
  <c r="AA23"/>
  <c r="AC14"/>
  <c r="AB14"/>
  <c r="AB28" s="1"/>
  <c r="AA14"/>
  <c r="AA28" s="1"/>
  <c r="AC10"/>
  <c r="AB10"/>
  <c r="AB24" s="1"/>
  <c r="AA10"/>
  <c r="AA24" s="1"/>
  <c r="Z10"/>
  <c r="Z24" s="1"/>
  <c r="AC6"/>
  <c r="AC32" s="1"/>
  <c r="AB6"/>
  <c r="AB22" s="1"/>
  <c r="AA6"/>
  <c r="AA22" s="1"/>
  <c r="Z6"/>
  <c r="Z22" s="1"/>
  <c r="AB31"/>
  <c r="L8" l="1"/>
  <c r="C9"/>
  <c r="L33"/>
  <c r="E29"/>
  <c r="E25"/>
  <c r="E30"/>
  <c r="E22"/>
  <c r="E20" s="1"/>
  <c r="E26"/>
  <c r="E31"/>
  <c r="E23"/>
  <c r="E27"/>
  <c r="E28"/>
  <c r="E32"/>
  <c r="D32"/>
  <c r="E24"/>
  <c r="Z29"/>
  <c r="U32"/>
  <c r="U20" s="1"/>
  <c r="N31"/>
  <c r="U28"/>
  <c r="N26"/>
  <c r="U23"/>
  <c r="N22"/>
  <c r="D33"/>
  <c r="U30"/>
  <c r="O30"/>
  <c r="N29"/>
  <c r="U25"/>
  <c r="N24"/>
  <c r="C10"/>
  <c r="D6"/>
  <c r="AA30"/>
  <c r="AC28"/>
  <c r="Z27"/>
  <c r="Z31"/>
  <c r="X32"/>
  <c r="X20" s="1"/>
  <c r="S32"/>
  <c r="S20" s="1"/>
  <c r="N32"/>
  <c r="V30"/>
  <c r="Q30"/>
  <c r="U29"/>
  <c r="X28"/>
  <c r="S28"/>
  <c r="N28"/>
  <c r="U24"/>
  <c r="AA20"/>
  <c r="AA32"/>
  <c r="AB23"/>
  <c r="AC24"/>
  <c r="Z25"/>
  <c r="AC29"/>
  <c r="Z30"/>
  <c r="AA31"/>
  <c r="AB32"/>
  <c r="AB20" s="1"/>
  <c r="AC25"/>
  <c r="AC30"/>
  <c r="AC22"/>
  <c r="AC20" s="1"/>
  <c r="Z23"/>
  <c r="AB25"/>
  <c r="AC26"/>
  <c r="AC27"/>
  <c r="Z28"/>
  <c r="AB30"/>
  <c r="AC31"/>
  <c r="Z32"/>
  <c r="Z20" s="1"/>
  <c r="AC23"/>
  <c r="AA25"/>
  <c r="AB26"/>
  <c r="AB27"/>
  <c r="C8" l="1"/>
  <c r="L22"/>
  <c r="L6"/>
  <c r="D27"/>
  <c r="D28"/>
  <c r="D24"/>
  <c r="D29"/>
  <c r="D25"/>
  <c r="D30"/>
  <c r="D22"/>
  <c r="D20" s="1"/>
  <c r="D26"/>
  <c r="D31"/>
  <c r="C33"/>
  <c r="N20"/>
  <c r="D23"/>
  <c r="L25" l="1"/>
  <c r="L30"/>
  <c r="L26"/>
  <c r="L31"/>
  <c r="C6"/>
  <c r="L28"/>
  <c r="L32"/>
  <c r="L20" s="1"/>
  <c r="L29"/>
  <c r="L24"/>
  <c r="L23"/>
  <c r="C27" l="1"/>
  <c r="C32"/>
  <c r="C29"/>
  <c r="C25"/>
  <c r="C30"/>
  <c r="C31"/>
  <c r="C28"/>
  <c r="C26"/>
  <c r="C24"/>
  <c r="C23"/>
  <c r="C22"/>
  <c r="C20" l="1"/>
</calcChain>
</file>

<file path=xl/sharedStrings.xml><?xml version="1.0" encoding="utf-8"?>
<sst xmlns="http://schemas.openxmlformats.org/spreadsheetml/2006/main" count="61" uniqueCount="28">
  <si>
    <t>ตารางที่  1  จำนวนและร้อยละของประชากร จำแนกตามสถานภาพแรงงาน จ.ภูเก็ต พ.ศ. 2555</t>
  </si>
  <si>
    <t>สถานภาพแรงงาน</t>
  </si>
  <si>
    <t>พ.ศ.</t>
  </si>
  <si>
    <t>พ.ศ. 2551</t>
  </si>
  <si>
    <t>พ.ศ. 2552</t>
  </si>
  <si>
    <t>พ.ศ. 2553</t>
  </si>
  <si>
    <t>พ.ศ. 2554</t>
  </si>
  <si>
    <t>พ.ศ. 2555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</si>
  <si>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</si>
  <si>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</si>
  <si>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</si>
  <si>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</si>
  <si>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</si>
  <si>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</si>
  <si>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</si>
  <si>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</si>
  <si>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</si>
  <si>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</si>
  <si>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</si>
  <si>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</si>
  <si>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</si>
  <si>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</si>
  <si>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</si>
  <si>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</si>
  <si>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</si>
  <si>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</si>
  <si>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-</t>
  </si>
  <si>
    <t xml:space="preserve">หมายเหตุ : อัตราการว่างงาน 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</si>
</sst>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0.0"/>
    <numFmt numFmtId="167" formatCode="_-* #,##0.0_-;\-* #,##0.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7"/>
      <name val="TH SarabunPSK"/>
      <family val="2"/>
    </font>
    <font>
      <sz val="14"/>
      <name val="TH SarabunPSK"/>
      <family val="2"/>
    </font>
    <font>
      <b/>
      <sz val="14"/>
      <name val="DilleniaUPC"/>
      <family val="1"/>
      <charset val="222"/>
    </font>
    <font>
      <b/>
      <sz val="14"/>
      <name val="TH SarabunPSK"/>
      <family val="2"/>
    </font>
    <font>
      <sz val="14"/>
      <name val="DilleniaUPC"/>
      <family val="1"/>
    </font>
    <font>
      <b/>
      <sz val="13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164" fontId="4" fillId="0" borderId="0" xfId="1" applyNumberFormat="1" applyFont="1" applyBorder="1"/>
    <xf numFmtId="0" fontId="5" fillId="0" borderId="0" xfId="0" applyFont="1" applyAlignment="1">
      <alignment horizontal="center"/>
    </xf>
    <xf numFmtId="0" fontId="3" fillId="0" borderId="1" xfId="0" applyFont="1" applyBorder="1"/>
    <xf numFmtId="164" fontId="6" fillId="0" borderId="1" xfId="1" applyNumberFormat="1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1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right" vertical="center" shrinkToFit="1"/>
    </xf>
    <xf numFmtId="0" fontId="5" fillId="0" borderId="1" xfId="0" applyNumberFormat="1" applyFont="1" applyBorder="1" applyAlignment="1">
      <alignment horizontal="right" vertical="center" shrinkToFit="1"/>
    </xf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3" fontId="3" fillId="0" borderId="0" xfId="0" quotePrefix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5" fontId="3" fillId="0" borderId="0" xfId="1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6" fontId="5" fillId="0" borderId="3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166" fontId="3" fillId="0" borderId="0" xfId="0" quotePrefix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7" fontId="5" fillId="0" borderId="0" xfId="1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165" fontId="5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5;&#3634;&#3619;&#3648;&#3619;&#3637;&#3618;&#3609;/&#3591;&#3634;&#3609;&#3626;&#3627;&#3585;&#3636;&#3592;/&#3619;&#3634;&#3618;&#3591;&#3634;&#3609;%20&#3626;&#3619;&#3591;.%2053/&#3652;&#3605;&#3619;&#3617;&#3634;&#3626;%201%2053/10.&#3605;&#3634;&#3619;&#3634;&#3591;&#3586;&#3657;&#3629;&#3617;&#3641;&#3621;&#3626;&#3606;&#3636;&#3605;&#3636;&#3607;&#3637;&#3656;&#3626;&#3635;&#3588;&#3633;&#3597;4%20-5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>
        <row r="6">
          <cell r="B6">
            <v>223657</v>
          </cell>
        </row>
        <row r="7">
          <cell r="B7">
            <v>160985</v>
          </cell>
        </row>
        <row r="8">
          <cell r="B8">
            <v>160985</v>
          </cell>
        </row>
        <row r="9">
          <cell r="B9">
            <v>157514</v>
          </cell>
        </row>
        <row r="10">
          <cell r="B10">
            <v>3471</v>
          </cell>
        </row>
        <row r="12">
          <cell r="D12">
            <v>45658</v>
          </cell>
        </row>
        <row r="13">
          <cell r="B13">
            <v>26078</v>
          </cell>
        </row>
        <row r="14">
          <cell r="B14">
            <v>12856</v>
          </cell>
        </row>
        <row r="15">
          <cell r="B15">
            <v>23738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0"/>
  <sheetViews>
    <sheetView tabSelected="1" workbookViewId="0">
      <selection activeCell="AA7" sqref="AA7"/>
    </sheetView>
  </sheetViews>
  <sheetFormatPr defaultRowHeight="18.75"/>
  <cols>
    <col min="1" max="1" width="32" style="3" customWidth="1"/>
    <col min="2" max="8" width="9.140625" style="3" hidden="1" customWidth="1"/>
    <col min="9" max="9" width="7.5703125" style="3" hidden="1" customWidth="1"/>
    <col min="10" max="25" width="9.140625" style="3" hidden="1" customWidth="1"/>
    <col min="26" max="29" width="24.85546875" style="3" customWidth="1"/>
    <col min="30" max="30" width="9.140625" style="3"/>
    <col min="31" max="31" width="23.28515625" style="3" customWidth="1"/>
    <col min="32" max="16384" width="9.140625" style="3"/>
  </cols>
  <sheetData>
    <row r="1" spans="1:29" ht="24">
      <c r="A1" s="1" t="s">
        <v>0</v>
      </c>
      <c r="B1" s="1"/>
      <c r="C1" s="2"/>
      <c r="D1" s="2"/>
      <c r="E1" s="2"/>
      <c r="F1" s="2"/>
      <c r="G1" s="2"/>
      <c r="H1" s="2"/>
      <c r="S1" s="4"/>
      <c r="T1" s="4"/>
      <c r="U1" s="5"/>
      <c r="V1" s="5"/>
      <c r="W1" s="5"/>
      <c r="X1" s="5"/>
      <c r="Y1" s="4"/>
      <c r="Z1" s="5"/>
      <c r="AA1" s="5"/>
      <c r="AB1" s="5"/>
      <c r="AC1" s="5"/>
    </row>
    <row r="2" spans="1:29" ht="21">
      <c r="A2" s="6"/>
      <c r="B2" s="4"/>
      <c r="C2" s="4"/>
      <c r="D2" s="4"/>
      <c r="E2" s="4"/>
      <c r="F2" s="4"/>
      <c r="G2" s="4"/>
      <c r="H2" s="4"/>
      <c r="I2" s="4"/>
      <c r="J2" s="4"/>
      <c r="K2" s="7"/>
      <c r="P2" s="7"/>
      <c r="S2" s="7"/>
      <c r="T2" s="7"/>
      <c r="U2" s="8"/>
      <c r="V2" s="8"/>
      <c r="W2" s="8"/>
      <c r="X2" s="8"/>
      <c r="Y2" s="7"/>
      <c r="Z2" s="8"/>
      <c r="AA2" s="8"/>
      <c r="AB2" s="8"/>
      <c r="AC2" s="8"/>
    </row>
    <row r="3" spans="1:29" s="11" customFormat="1">
      <c r="A3" s="50" t="s">
        <v>1</v>
      </c>
      <c r="B3" s="49" t="s">
        <v>2</v>
      </c>
      <c r="C3" s="49"/>
      <c r="D3" s="49"/>
      <c r="E3" s="49"/>
      <c r="F3" s="9"/>
      <c r="G3" s="48" t="s">
        <v>3</v>
      </c>
      <c r="H3" s="48"/>
      <c r="I3" s="48"/>
      <c r="J3" s="48"/>
      <c r="K3" s="10"/>
      <c r="L3" s="48" t="s">
        <v>4</v>
      </c>
      <c r="M3" s="48"/>
      <c r="N3" s="48"/>
      <c r="O3" s="48"/>
      <c r="Q3" s="48" t="s">
        <v>5</v>
      </c>
      <c r="R3" s="48"/>
      <c r="S3" s="48"/>
      <c r="U3" s="48" t="s">
        <v>6</v>
      </c>
      <c r="V3" s="48"/>
      <c r="W3" s="48"/>
      <c r="X3" s="48"/>
      <c r="Z3" s="45" t="s">
        <v>7</v>
      </c>
      <c r="AA3" s="45"/>
      <c r="AB3" s="45"/>
      <c r="AC3" s="45"/>
    </row>
    <row r="4" spans="1:29" s="11" customFormat="1">
      <c r="A4" s="51"/>
      <c r="B4" s="12">
        <v>2551</v>
      </c>
      <c r="C4" s="12">
        <v>2552</v>
      </c>
      <c r="D4" s="12">
        <v>2553</v>
      </c>
      <c r="E4" s="12">
        <v>2554</v>
      </c>
      <c r="F4" s="13"/>
      <c r="G4" s="14" t="s">
        <v>8</v>
      </c>
      <c r="H4" s="14" t="s">
        <v>9</v>
      </c>
      <c r="I4" s="14" t="s">
        <v>10</v>
      </c>
      <c r="J4" s="14" t="s">
        <v>11</v>
      </c>
      <c r="K4" s="13"/>
      <c r="L4" s="14" t="s">
        <v>8</v>
      </c>
      <c r="M4" s="14" t="s">
        <v>9</v>
      </c>
      <c r="N4" s="14" t="s">
        <v>10</v>
      </c>
      <c r="O4" s="14" t="s">
        <v>11</v>
      </c>
      <c r="P4" s="15"/>
      <c r="Q4" s="14" t="s">
        <v>8</v>
      </c>
      <c r="R4" s="14" t="s">
        <v>9</v>
      </c>
      <c r="S4" s="14" t="s">
        <v>11</v>
      </c>
      <c r="U4" s="14" t="s">
        <v>8</v>
      </c>
      <c r="V4" s="14" t="s">
        <v>9</v>
      </c>
      <c r="W4" s="14" t="s">
        <v>10</v>
      </c>
      <c r="X4" s="14" t="s">
        <v>11</v>
      </c>
      <c r="Z4" s="14" t="s">
        <v>8</v>
      </c>
      <c r="AA4" s="14" t="s">
        <v>9</v>
      </c>
      <c r="AB4" s="14" t="s">
        <v>10</v>
      </c>
      <c r="AC4" s="14" t="s">
        <v>11</v>
      </c>
    </row>
    <row r="5" spans="1:29" s="11" customFormat="1">
      <c r="A5" s="7"/>
      <c r="B5" s="46" t="s">
        <v>12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29" s="21" customFormat="1">
      <c r="A6" s="16" t="s">
        <v>13</v>
      </c>
      <c r="B6" s="17">
        <f>SUM(G6:J6)/4</f>
        <v>303376.75</v>
      </c>
      <c r="C6" s="17">
        <f>SUM(L6:O6)/4</f>
        <v>296650.25</v>
      </c>
      <c r="D6" s="17">
        <f>SUM(Q6:S6)/3</f>
        <v>300179.33333333331</v>
      </c>
      <c r="E6" s="17">
        <f>SUM(U6:X6)/4</f>
        <v>303593.5</v>
      </c>
      <c r="F6" s="18"/>
      <c r="G6" s="17">
        <v>311964</v>
      </c>
      <c r="H6" s="17">
        <v>313882</v>
      </c>
      <c r="I6" s="17">
        <v>293397</v>
      </c>
      <c r="J6" s="17">
        <v>294264</v>
      </c>
      <c r="K6" s="18"/>
      <c r="L6" s="17">
        <f>L8+L18</f>
        <v>295191</v>
      </c>
      <c r="M6" s="17">
        <v>296174</v>
      </c>
      <c r="N6" s="17">
        <f>N8+N18</f>
        <v>297158</v>
      </c>
      <c r="O6" s="19">
        <v>298078</v>
      </c>
      <c r="P6" s="20"/>
      <c r="Q6" s="19">
        <f>SUM(Q8,Q18)</f>
        <v>299049</v>
      </c>
      <c r="R6" s="19">
        <f>SUM(R8,R18)</f>
        <v>300073</v>
      </c>
      <c r="S6" s="19">
        <f>SUM(S8,S18)</f>
        <v>301416</v>
      </c>
      <c r="U6" s="19">
        <f>SUM(U8,U18)</f>
        <v>304810</v>
      </c>
      <c r="V6" s="19">
        <f>SUM(V8,V18)</f>
        <v>302565</v>
      </c>
      <c r="W6" s="19">
        <f>SUM(W8,W18)</f>
        <v>303189</v>
      </c>
      <c r="X6" s="19">
        <f>SUM(X8,X18)</f>
        <v>303810</v>
      </c>
      <c r="Z6" s="19">
        <f>SUM(Z8,Z18)</f>
        <v>304478</v>
      </c>
      <c r="AA6" s="19">
        <f>SUM(AA8,AA18)</f>
        <v>305202</v>
      </c>
      <c r="AB6" s="19">
        <f>SUM(AB8,AB18)</f>
        <v>305944</v>
      </c>
      <c r="AC6" s="19">
        <f>SUM(AC8,AC18)</f>
        <v>306683</v>
      </c>
    </row>
    <row r="7" spans="1:29" s="21" customFormat="1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Q7" s="24"/>
      <c r="R7" s="24"/>
      <c r="S7" s="24"/>
    </row>
    <row r="8" spans="1:29" s="25" customFormat="1">
      <c r="A8" s="25" t="s">
        <v>14</v>
      </c>
      <c r="B8" s="26">
        <f>SUM(G8:J8)/4</f>
        <v>232297.75</v>
      </c>
      <c r="C8" s="26">
        <f>SUM(L8:O8)/4</f>
        <v>222340.75</v>
      </c>
      <c r="D8" s="26">
        <f>SUM(Q8:S8)/3</f>
        <v>225650.66666666666</v>
      </c>
      <c r="E8" s="26">
        <f>SUM(U8:X8)/4</f>
        <v>229512.75</v>
      </c>
      <c r="F8" s="26"/>
      <c r="G8" s="26">
        <v>244132</v>
      </c>
      <c r="H8" s="26">
        <v>245703</v>
      </c>
      <c r="I8" s="26">
        <v>219250</v>
      </c>
      <c r="J8" s="26">
        <v>220106</v>
      </c>
      <c r="K8" s="26"/>
      <c r="L8" s="26">
        <f>L9+L14</f>
        <v>220993</v>
      </c>
      <c r="M8" s="26">
        <v>221906</v>
      </c>
      <c r="N8" s="26">
        <v>222807</v>
      </c>
      <c r="O8" s="26">
        <f>[1]ตารางที่1!$B$6</f>
        <v>223657</v>
      </c>
      <c r="Q8" s="24">
        <v>224532</v>
      </c>
      <c r="R8" s="24">
        <v>225436</v>
      </c>
      <c r="S8" s="24">
        <v>226984</v>
      </c>
      <c r="U8" s="26">
        <v>230558</v>
      </c>
      <c r="V8" s="26">
        <v>228453</v>
      </c>
      <c r="W8" s="26">
        <v>229181</v>
      </c>
      <c r="X8" s="26">
        <v>229859</v>
      </c>
      <c r="Z8" s="26">
        <v>230558</v>
      </c>
      <c r="AA8" s="26">
        <v>231287</v>
      </c>
      <c r="AB8" s="26">
        <v>232014</v>
      </c>
      <c r="AC8" s="26">
        <v>232715</v>
      </c>
    </row>
    <row r="9" spans="1:29" s="25" customFormat="1">
      <c r="A9" s="25" t="s">
        <v>15</v>
      </c>
      <c r="B9" s="26">
        <f t="shared" ref="B9:B18" si="0">SUM(G9:J9)/4</f>
        <v>167372.75</v>
      </c>
      <c r="C9" s="26">
        <f t="shared" ref="C9:C18" si="1">SUM(L9:O9)/4</f>
        <v>161055.75</v>
      </c>
      <c r="D9" s="26">
        <f t="shared" ref="D9:D18" si="2">SUM(Q9:S9)/3</f>
        <v>163253.66666666666</v>
      </c>
      <c r="E9" s="26">
        <f t="shared" ref="E9:E18" si="3">SUM(U9:X9)/4</f>
        <v>166318.23000000001</v>
      </c>
      <c r="F9" s="26"/>
      <c r="G9" s="26">
        <v>175388</v>
      </c>
      <c r="H9" s="26">
        <v>182721</v>
      </c>
      <c r="I9" s="26">
        <v>157313</v>
      </c>
      <c r="J9" s="26">
        <v>154069</v>
      </c>
      <c r="K9" s="26"/>
      <c r="L9" s="26">
        <f>L10</f>
        <v>158237</v>
      </c>
      <c r="M9" s="26">
        <v>163395</v>
      </c>
      <c r="N9" s="26">
        <v>161606</v>
      </c>
      <c r="O9" s="26">
        <f>[1]ตารางที่1!$B$7</f>
        <v>160985</v>
      </c>
      <c r="Q9" s="24">
        <v>163784</v>
      </c>
      <c r="R9" s="24">
        <v>163438</v>
      </c>
      <c r="S9" s="24">
        <v>162539</v>
      </c>
      <c r="U9" s="26">
        <v>165273</v>
      </c>
      <c r="V9" s="26">
        <v>164652.32</v>
      </c>
      <c r="W9" s="26">
        <v>166883.51</v>
      </c>
      <c r="X9" s="26">
        <v>168464.09</v>
      </c>
      <c r="Z9" s="26">
        <v>165273</v>
      </c>
      <c r="AA9" s="26">
        <v>168859</v>
      </c>
      <c r="AB9" s="26">
        <v>163639</v>
      </c>
      <c r="AC9" s="26">
        <v>170645</v>
      </c>
    </row>
    <row r="10" spans="1:29" s="25" customFormat="1">
      <c r="A10" s="25" t="s">
        <v>16</v>
      </c>
      <c r="B10" s="26">
        <f t="shared" si="0"/>
        <v>167372.75</v>
      </c>
      <c r="C10" s="26">
        <f t="shared" si="1"/>
        <v>161055.75</v>
      </c>
      <c r="D10" s="26">
        <f t="shared" si="2"/>
        <v>163253.66666666666</v>
      </c>
      <c r="E10" s="26">
        <f t="shared" si="3"/>
        <v>166318.23000000001</v>
      </c>
      <c r="F10" s="26"/>
      <c r="G10" s="26">
        <v>175388</v>
      </c>
      <c r="H10" s="26">
        <v>182721</v>
      </c>
      <c r="I10" s="26">
        <v>157313</v>
      </c>
      <c r="J10" s="26">
        <v>154069</v>
      </c>
      <c r="K10" s="26"/>
      <c r="L10" s="26">
        <f>L11+L12</f>
        <v>158237</v>
      </c>
      <c r="M10" s="26">
        <v>163395</v>
      </c>
      <c r="N10" s="26">
        <v>161606</v>
      </c>
      <c r="O10" s="26">
        <f>[1]ตารางที่1!$B$8</f>
        <v>160985</v>
      </c>
      <c r="Q10" s="24">
        <v>163784</v>
      </c>
      <c r="R10" s="24">
        <v>163438</v>
      </c>
      <c r="S10" s="24">
        <v>162539</v>
      </c>
      <c r="U10" s="26">
        <v>165273</v>
      </c>
      <c r="V10" s="26">
        <v>164652.32</v>
      </c>
      <c r="W10" s="26">
        <v>166883.51</v>
      </c>
      <c r="X10" s="26">
        <v>168464.09</v>
      </c>
      <c r="Z10" s="26">
        <f>Z11+Z12</f>
        <v>165273</v>
      </c>
      <c r="AA10" s="26">
        <f>AA11+AA12</f>
        <v>168860</v>
      </c>
      <c r="AB10" s="26">
        <f>AB11+AB12</f>
        <v>163639</v>
      </c>
      <c r="AC10" s="26">
        <f>AC11+AC12</f>
        <v>170645</v>
      </c>
    </row>
    <row r="11" spans="1:29" s="25" customFormat="1">
      <c r="A11" s="25" t="s">
        <v>17</v>
      </c>
      <c r="B11" s="26">
        <f t="shared" si="0"/>
        <v>164552.5</v>
      </c>
      <c r="C11" s="26">
        <f t="shared" si="1"/>
        <v>158171.25</v>
      </c>
      <c r="D11" s="26">
        <f t="shared" si="2"/>
        <v>160537.66666666666</v>
      </c>
      <c r="E11" s="26">
        <f t="shared" si="3"/>
        <v>164972.505</v>
      </c>
      <c r="F11" s="26"/>
      <c r="G11" s="26">
        <v>173190</v>
      </c>
      <c r="H11" s="26">
        <v>178872</v>
      </c>
      <c r="I11" s="26">
        <v>153655</v>
      </c>
      <c r="J11" s="26">
        <v>152493</v>
      </c>
      <c r="K11" s="26"/>
      <c r="L11" s="27">
        <v>156514</v>
      </c>
      <c r="M11" s="27">
        <v>160310</v>
      </c>
      <c r="N11" s="27">
        <v>158347</v>
      </c>
      <c r="O11" s="27">
        <f>[1]ตารางที่1!$B$9</f>
        <v>157514</v>
      </c>
      <c r="Q11" s="24">
        <v>160912</v>
      </c>
      <c r="R11" s="24">
        <v>158591</v>
      </c>
      <c r="S11" s="24">
        <v>162110</v>
      </c>
      <c r="U11" s="27">
        <v>161451.31</v>
      </c>
      <c r="V11" s="27">
        <v>163776.34</v>
      </c>
      <c r="W11" s="27">
        <v>166554.47</v>
      </c>
      <c r="X11" s="27">
        <v>168107.9</v>
      </c>
      <c r="Z11" s="27">
        <v>164183</v>
      </c>
      <c r="AA11" s="27">
        <v>166885</v>
      </c>
      <c r="AB11" s="27">
        <v>162796</v>
      </c>
      <c r="AC11" s="27">
        <v>169354</v>
      </c>
    </row>
    <row r="12" spans="1:29" s="25" customFormat="1">
      <c r="A12" s="25" t="s">
        <v>18</v>
      </c>
      <c r="B12" s="26">
        <f t="shared" si="0"/>
        <v>2820.25</v>
      </c>
      <c r="C12" s="26">
        <f t="shared" si="1"/>
        <v>2884.5</v>
      </c>
      <c r="D12" s="26">
        <f t="shared" si="2"/>
        <v>2716</v>
      </c>
      <c r="E12" s="26">
        <f t="shared" si="3"/>
        <v>896.19749999999999</v>
      </c>
      <c r="F12" s="26"/>
      <c r="G12" s="26">
        <v>2198</v>
      </c>
      <c r="H12" s="26">
        <v>3849</v>
      </c>
      <c r="I12" s="26">
        <v>3658</v>
      </c>
      <c r="J12" s="26">
        <v>1576</v>
      </c>
      <c r="K12" s="26"/>
      <c r="L12" s="27">
        <v>1723</v>
      </c>
      <c r="M12" s="27">
        <v>3084</v>
      </c>
      <c r="N12" s="27">
        <v>3260</v>
      </c>
      <c r="O12" s="27">
        <f>[1]ตารางที่1!$B$10</f>
        <v>3471</v>
      </c>
      <c r="Q12" s="24">
        <v>2872</v>
      </c>
      <c r="R12" s="24">
        <v>4847</v>
      </c>
      <c r="S12" s="24">
        <v>429</v>
      </c>
      <c r="U12" s="27">
        <v>2023.58</v>
      </c>
      <c r="V12" s="27">
        <v>875.98</v>
      </c>
      <c r="W12" s="27">
        <v>329.04</v>
      </c>
      <c r="X12" s="27">
        <v>356.19</v>
      </c>
      <c r="Z12" s="27">
        <v>1090</v>
      </c>
      <c r="AA12" s="27">
        <v>1975</v>
      </c>
      <c r="AB12" s="27">
        <v>843</v>
      </c>
      <c r="AC12" s="27">
        <v>1291</v>
      </c>
    </row>
    <row r="13" spans="1:29" s="25" customFormat="1">
      <c r="A13" s="25" t="s">
        <v>19</v>
      </c>
      <c r="B13" s="26">
        <f t="shared" si="0"/>
        <v>0</v>
      </c>
      <c r="C13" s="26">
        <f t="shared" si="1"/>
        <v>0</v>
      </c>
      <c r="D13" s="26">
        <f t="shared" si="2"/>
        <v>0</v>
      </c>
      <c r="E13" s="26">
        <f t="shared" si="3"/>
        <v>0</v>
      </c>
      <c r="F13" s="28"/>
      <c r="G13" s="29">
        <v>0</v>
      </c>
      <c r="H13" s="29">
        <v>0</v>
      </c>
      <c r="I13" s="29">
        <v>0</v>
      </c>
      <c r="J13" s="29">
        <v>0</v>
      </c>
      <c r="K13" s="28"/>
      <c r="L13" s="29">
        <v>0</v>
      </c>
      <c r="M13" s="29">
        <v>0</v>
      </c>
      <c r="N13" s="29">
        <v>0</v>
      </c>
      <c r="O13" s="29">
        <v>0</v>
      </c>
      <c r="Q13" s="29">
        <v>0</v>
      </c>
      <c r="R13" s="29">
        <v>0</v>
      </c>
      <c r="S13" s="29">
        <v>0</v>
      </c>
      <c r="U13" s="29">
        <v>0</v>
      </c>
      <c r="V13" s="29">
        <v>0</v>
      </c>
      <c r="W13" s="29">
        <v>0</v>
      </c>
      <c r="X13" s="29">
        <v>0</v>
      </c>
      <c r="Z13" s="29">
        <v>0</v>
      </c>
      <c r="AA13" s="29">
        <v>0</v>
      </c>
      <c r="AB13" s="29">
        <v>0</v>
      </c>
      <c r="AC13" s="29">
        <v>0</v>
      </c>
    </row>
    <row r="14" spans="1:29" s="25" customFormat="1">
      <c r="A14" s="25" t="s">
        <v>20</v>
      </c>
      <c r="B14" s="26">
        <f t="shared" si="0"/>
        <v>64925</v>
      </c>
      <c r="C14" s="26">
        <f t="shared" si="1"/>
        <v>194741.5</v>
      </c>
      <c r="D14" s="26">
        <f t="shared" si="2"/>
        <v>62397</v>
      </c>
      <c r="E14" s="26">
        <f t="shared" si="3"/>
        <v>62931.3</v>
      </c>
      <c r="F14" s="26"/>
      <c r="G14" s="26">
        <v>68744</v>
      </c>
      <c r="H14" s="26">
        <v>62982</v>
      </c>
      <c r="I14" s="26">
        <v>61937</v>
      </c>
      <c r="J14" s="26">
        <v>66037</v>
      </c>
      <c r="K14" s="26"/>
      <c r="L14" s="27">
        <f>L15+L16+L17</f>
        <v>62756</v>
      </c>
      <c r="M14" s="27">
        <f>M15+M16+M17</f>
        <v>58511</v>
      </c>
      <c r="N14" s="27">
        <v>612041</v>
      </c>
      <c r="O14" s="27">
        <f>[1]ตารางที่1!$D$12</f>
        <v>45658</v>
      </c>
      <c r="Q14" s="24">
        <v>60748</v>
      </c>
      <c r="R14" s="24">
        <v>61998</v>
      </c>
      <c r="S14" s="24">
        <v>64445</v>
      </c>
      <c r="U14" s="27">
        <v>64232.11</v>
      </c>
      <c r="V14" s="27">
        <v>63800.68</v>
      </c>
      <c r="W14" s="27">
        <v>62297.49</v>
      </c>
      <c r="X14" s="27">
        <v>61394.92</v>
      </c>
      <c r="Z14" s="27">
        <v>65285</v>
      </c>
      <c r="AA14" s="27">
        <f>AA15+AA16+AA17</f>
        <v>62427</v>
      </c>
      <c r="AB14" s="27">
        <f>AB15+AB16+AB17</f>
        <v>68376</v>
      </c>
      <c r="AC14" s="27">
        <f>AC15+AC16+AC17</f>
        <v>62069</v>
      </c>
    </row>
    <row r="15" spans="1:29" s="25" customFormat="1">
      <c r="A15" s="25" t="s">
        <v>21</v>
      </c>
      <c r="B15" s="26">
        <f t="shared" si="0"/>
        <v>26926.5</v>
      </c>
      <c r="C15" s="26">
        <f t="shared" si="1"/>
        <v>23873.5</v>
      </c>
      <c r="D15" s="26">
        <f t="shared" si="2"/>
        <v>23912.666666666668</v>
      </c>
      <c r="E15" s="26">
        <f t="shared" si="3"/>
        <v>25272.857500000002</v>
      </c>
      <c r="F15" s="26"/>
      <c r="G15" s="26">
        <v>30795</v>
      </c>
      <c r="H15" s="26">
        <v>24138</v>
      </c>
      <c r="I15" s="26">
        <v>25380</v>
      </c>
      <c r="J15" s="26">
        <v>27393</v>
      </c>
      <c r="K15" s="26"/>
      <c r="L15" s="27">
        <v>22255</v>
      </c>
      <c r="M15" s="27">
        <v>22752</v>
      </c>
      <c r="N15" s="27">
        <v>24409</v>
      </c>
      <c r="O15" s="27">
        <f>[1]ตารางที่1!$B$13</f>
        <v>26078</v>
      </c>
      <c r="Q15" s="24">
        <v>23293</v>
      </c>
      <c r="R15" s="24">
        <v>23850</v>
      </c>
      <c r="S15" s="24">
        <v>24595</v>
      </c>
      <c r="U15" s="27">
        <v>24716.09</v>
      </c>
      <c r="V15" s="27">
        <v>22895.46</v>
      </c>
      <c r="W15" s="27">
        <v>26314.080000000002</v>
      </c>
      <c r="X15" s="27">
        <v>27165.8</v>
      </c>
      <c r="Z15" s="27">
        <v>23350</v>
      </c>
      <c r="AA15" s="27">
        <v>22336</v>
      </c>
      <c r="AB15" s="27">
        <v>25977</v>
      </c>
      <c r="AC15" s="27">
        <v>21188</v>
      </c>
    </row>
    <row r="16" spans="1:29" s="25" customFormat="1">
      <c r="A16" s="25" t="s">
        <v>22</v>
      </c>
      <c r="B16" s="26">
        <f t="shared" si="0"/>
        <v>18027.5</v>
      </c>
      <c r="C16" s="26">
        <f t="shared" si="1"/>
        <v>14868.25</v>
      </c>
      <c r="D16" s="26">
        <f t="shared" si="2"/>
        <v>15119</v>
      </c>
      <c r="E16" s="26">
        <f t="shared" si="3"/>
        <v>15556.635</v>
      </c>
      <c r="F16" s="26"/>
      <c r="G16" s="26">
        <v>20578</v>
      </c>
      <c r="H16" s="26">
        <v>19798</v>
      </c>
      <c r="I16" s="26">
        <v>15539</v>
      </c>
      <c r="J16" s="26">
        <v>16195</v>
      </c>
      <c r="K16" s="26"/>
      <c r="L16" s="27">
        <v>16942</v>
      </c>
      <c r="M16" s="27">
        <v>15354</v>
      </c>
      <c r="N16" s="27">
        <v>14321</v>
      </c>
      <c r="O16" s="27">
        <f>[1]ตารางที่1!$B$14</f>
        <v>12856</v>
      </c>
      <c r="Q16" s="24">
        <v>14397</v>
      </c>
      <c r="R16" s="24">
        <v>14933</v>
      </c>
      <c r="S16" s="24">
        <v>16027</v>
      </c>
      <c r="U16" s="27">
        <v>15381.83</v>
      </c>
      <c r="V16" s="27">
        <v>16775.419999999998</v>
      </c>
      <c r="W16" s="27">
        <v>14581.43</v>
      </c>
      <c r="X16" s="27">
        <v>15487.86</v>
      </c>
      <c r="Z16" s="27">
        <v>17866</v>
      </c>
      <c r="AA16" s="27">
        <v>18646</v>
      </c>
      <c r="AB16" s="27">
        <v>18785</v>
      </c>
      <c r="AC16" s="27">
        <v>17036</v>
      </c>
    </row>
    <row r="17" spans="1:29" s="25" customFormat="1">
      <c r="A17" s="30" t="s">
        <v>23</v>
      </c>
      <c r="B17" s="26">
        <f t="shared" si="0"/>
        <v>19970.5</v>
      </c>
      <c r="C17" s="26">
        <f t="shared" si="1"/>
        <v>22543</v>
      </c>
      <c r="D17" s="26">
        <f t="shared" si="2"/>
        <v>23365</v>
      </c>
      <c r="E17" s="26">
        <f t="shared" si="3"/>
        <v>22101.804999999997</v>
      </c>
      <c r="F17" s="26"/>
      <c r="G17" s="26">
        <v>17371</v>
      </c>
      <c r="H17" s="26">
        <v>19045</v>
      </c>
      <c r="I17" s="26">
        <v>21018</v>
      </c>
      <c r="J17" s="26">
        <v>22448</v>
      </c>
      <c r="K17" s="26"/>
      <c r="L17" s="27">
        <v>23559</v>
      </c>
      <c r="M17" s="27">
        <v>20405</v>
      </c>
      <c r="N17" s="27">
        <v>22470</v>
      </c>
      <c r="O17" s="27">
        <f>[1]ตารางที่1!$B$15</f>
        <v>23738</v>
      </c>
      <c r="Q17" s="24">
        <v>23057</v>
      </c>
      <c r="R17" s="24">
        <v>23215</v>
      </c>
      <c r="S17" s="24">
        <v>23823</v>
      </c>
      <c r="U17" s="27">
        <v>24134.18</v>
      </c>
      <c r="V17" s="27">
        <v>24129.8</v>
      </c>
      <c r="W17" s="27">
        <v>21401.98</v>
      </c>
      <c r="X17" s="27">
        <v>18741.259999999998</v>
      </c>
      <c r="Z17" s="27">
        <v>24069</v>
      </c>
      <c r="AA17" s="27">
        <v>21445</v>
      </c>
      <c r="AB17" s="27">
        <v>23614</v>
      </c>
      <c r="AC17" s="27">
        <v>23845</v>
      </c>
    </row>
    <row r="18" spans="1:29" s="25" customFormat="1">
      <c r="A18" s="30" t="s">
        <v>24</v>
      </c>
      <c r="B18" s="26">
        <f t="shared" si="0"/>
        <v>71079</v>
      </c>
      <c r="C18" s="26">
        <f t="shared" si="1"/>
        <v>74309.5</v>
      </c>
      <c r="D18" s="26">
        <f t="shared" si="2"/>
        <v>74528.666666666672</v>
      </c>
      <c r="E18" s="31">
        <f t="shared" si="3"/>
        <v>74080.75</v>
      </c>
      <c r="F18" s="24"/>
      <c r="G18" s="26">
        <v>67832</v>
      </c>
      <c r="H18" s="26">
        <v>68179</v>
      </c>
      <c r="I18" s="26">
        <v>74147</v>
      </c>
      <c r="J18" s="26">
        <v>74158</v>
      </c>
      <c r="K18" s="24"/>
      <c r="L18" s="27">
        <v>74198</v>
      </c>
      <c r="M18" s="27">
        <v>74268</v>
      </c>
      <c r="N18" s="27">
        <v>74351</v>
      </c>
      <c r="O18" s="32">
        <v>74421</v>
      </c>
      <c r="P18" s="30"/>
      <c r="Q18" s="33">
        <v>74517</v>
      </c>
      <c r="R18" s="33">
        <v>74637</v>
      </c>
      <c r="S18" s="33">
        <v>74432</v>
      </c>
      <c r="U18" s="34">
        <v>74252</v>
      </c>
      <c r="V18" s="34">
        <v>74112</v>
      </c>
      <c r="W18" s="34">
        <v>74008</v>
      </c>
      <c r="X18" s="35">
        <v>73951</v>
      </c>
      <c r="Z18" s="34">
        <v>73920</v>
      </c>
      <c r="AA18" s="34">
        <v>73915</v>
      </c>
      <c r="AB18" s="34">
        <v>73930</v>
      </c>
      <c r="AC18" s="35">
        <v>73968</v>
      </c>
    </row>
    <row r="19" spans="1:29" s="25" customFormat="1">
      <c r="A19" s="47" t="s">
        <v>25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29" s="21" customFormat="1">
      <c r="A20" s="36" t="s">
        <v>13</v>
      </c>
      <c r="B20" s="37">
        <f>SUM(B22+B32)</f>
        <v>100</v>
      </c>
      <c r="C20" s="37">
        <f>SUM(C22+C32)</f>
        <v>100</v>
      </c>
      <c r="D20" s="37">
        <f>SUM(D22+D32)</f>
        <v>100</v>
      </c>
      <c r="E20" s="37">
        <f>SUM(E22+E32)</f>
        <v>100</v>
      </c>
      <c r="F20" s="38"/>
      <c r="G20" s="37">
        <f>SUM(G22+G32)</f>
        <v>100</v>
      </c>
      <c r="H20" s="37">
        <f>SUM(H22+H32)</f>
        <v>100</v>
      </c>
      <c r="I20" s="37">
        <f>SUM(I22+I32)</f>
        <v>100</v>
      </c>
      <c r="J20" s="37">
        <f>SUM(J22+J32)</f>
        <v>100</v>
      </c>
      <c r="K20" s="38"/>
      <c r="L20" s="37">
        <f>SUM(L22+L32)</f>
        <v>100</v>
      </c>
      <c r="M20" s="37">
        <f>SUM(M22+M32)</f>
        <v>100</v>
      </c>
      <c r="N20" s="37">
        <f>SUM(N22+N32)</f>
        <v>100</v>
      </c>
      <c r="O20" s="37">
        <f>SUM(O22+O32)</f>
        <v>100</v>
      </c>
      <c r="P20" s="38"/>
      <c r="Q20" s="37">
        <f>SUM(Q22+Q32)</f>
        <v>100</v>
      </c>
      <c r="R20" s="37">
        <f>SUM(R22+R32)</f>
        <v>100</v>
      </c>
      <c r="S20" s="37">
        <f>SUM(S22+S32)</f>
        <v>100</v>
      </c>
      <c r="U20" s="37">
        <f>SUM(U22+U32)</f>
        <v>100</v>
      </c>
      <c r="V20" s="37">
        <f>SUM(V22+V32)</f>
        <v>100</v>
      </c>
      <c r="W20" s="37">
        <f>SUM(W22+W32)</f>
        <v>100</v>
      </c>
      <c r="X20" s="37">
        <f>SUM(X22+X32)</f>
        <v>100</v>
      </c>
      <c r="Z20" s="37">
        <f>SUM(Z22+Z32)</f>
        <v>99.973556745018982</v>
      </c>
      <c r="AA20" s="37">
        <f>SUM(AA22+AA32)</f>
        <v>100</v>
      </c>
      <c r="AB20" s="37">
        <f>SUM(AB22+AB32)</f>
        <v>100</v>
      </c>
      <c r="AC20" s="37">
        <f>SUM(AC22+AC32)</f>
        <v>100</v>
      </c>
    </row>
    <row r="21" spans="1:29" s="21" customFormat="1">
      <c r="A21" s="22"/>
      <c r="F21" s="38"/>
      <c r="K21" s="38"/>
      <c r="Q21" s="39"/>
      <c r="R21" s="39"/>
      <c r="S21" s="39"/>
    </row>
    <row r="22" spans="1:29" s="25" customFormat="1">
      <c r="A22" s="25" t="s">
        <v>14</v>
      </c>
      <c r="B22" s="39">
        <f>SUM(B8*100/B6)</f>
        <v>76.57071611453415</v>
      </c>
      <c r="C22" s="39">
        <f>SUM(C8*100/C6)</f>
        <v>74.950467764648778</v>
      </c>
      <c r="D22" s="39">
        <f>SUM(D8*100/D6)</f>
        <v>75.171952766013206</v>
      </c>
      <c r="E22" s="39">
        <f>SUM(E8*100/E6)</f>
        <v>75.598703529555152</v>
      </c>
      <c r="F22" s="39"/>
      <c r="G22" s="39">
        <f>SUM(G8*100/G6)</f>
        <v>78.256465489607777</v>
      </c>
      <c r="H22" s="39">
        <f>SUM(H8*100/H6)</f>
        <v>78.278779923665581</v>
      </c>
      <c r="I22" s="39">
        <f>SUM(I8*100/I6)</f>
        <v>74.7280987876495</v>
      </c>
      <c r="J22" s="39">
        <f>SUM(J8*100/J6)</f>
        <v>74.798820107114693</v>
      </c>
      <c r="K22" s="39"/>
      <c r="L22" s="39">
        <f>SUM(L8*100/L6)</f>
        <v>74.864409822792695</v>
      </c>
      <c r="M22" s="39">
        <f>SUM(M8*100/M6)</f>
        <v>74.924199963534946</v>
      </c>
      <c r="N22" s="39">
        <f>SUM(N8*100/N6)</f>
        <v>74.979303939318484</v>
      </c>
      <c r="O22" s="39">
        <f>SUM(O8*100/O6)</f>
        <v>75.033045041901786</v>
      </c>
      <c r="P22" s="39"/>
      <c r="Q22" s="39">
        <f>SUM(Q8*100/Q6)</f>
        <v>75.082009971610006</v>
      </c>
      <c r="R22" s="39">
        <f>SUM(R8*100/R6)</f>
        <v>75.127052417245139</v>
      </c>
      <c r="S22" s="39">
        <f>SUM(S8*100/S6)</f>
        <v>75.305889534729417</v>
      </c>
      <c r="U22" s="39">
        <f>SUM(U8*100/$U$6)</f>
        <v>75.639906827203831</v>
      </c>
      <c r="V22" s="39">
        <f>SUM(V8*100/$V$6)</f>
        <v>75.505428585593179</v>
      </c>
      <c r="W22" s="39">
        <f>SUM(W8*100/$W$6)</f>
        <v>75.590143441879491</v>
      </c>
      <c r="X22" s="39">
        <f>SUM(X8*100/$X$6)</f>
        <v>75.658799907837135</v>
      </c>
      <c r="Z22" s="39">
        <f>SUM(Z8*100/Z6)</f>
        <v>75.722383883236233</v>
      </c>
      <c r="AA22" s="39">
        <f>SUM(AA8*100/AA6)</f>
        <v>75.78161348877137</v>
      </c>
      <c r="AB22" s="39">
        <f>SUM(AB8*100/AB6)</f>
        <v>75.835447009910311</v>
      </c>
      <c r="AC22" s="39">
        <f>SUM(AC8*100/AC6)</f>
        <v>75.881284583755871</v>
      </c>
    </row>
    <row r="23" spans="1:29" s="25" customFormat="1">
      <c r="A23" s="25" t="s">
        <v>15</v>
      </c>
      <c r="B23" s="39">
        <f>SUM(B9*100/B6)</f>
        <v>55.169933094741111</v>
      </c>
      <c r="C23" s="39">
        <f>SUM(C9*100/C6)</f>
        <v>54.291459386937987</v>
      </c>
      <c r="D23" s="39">
        <f>SUM(D9*100/D6)</f>
        <v>54.38537851817469</v>
      </c>
      <c r="E23" s="39">
        <f>SUM(E9*100/E6)</f>
        <v>54.783198586267496</v>
      </c>
      <c r="F23" s="39"/>
      <c r="G23" s="39">
        <f>SUM(G9*100/G6)</f>
        <v>56.220589555205088</v>
      </c>
      <c r="H23" s="39">
        <f>SUM(H9*100/H6)</f>
        <v>58.213277601136731</v>
      </c>
      <c r="I23" s="39">
        <f>SUM(I9*100/I6)</f>
        <v>53.617794319641987</v>
      </c>
      <c r="J23" s="39">
        <f>SUM(J9*100/J6)</f>
        <v>52.357406954299542</v>
      </c>
      <c r="K23" s="39"/>
      <c r="L23" s="39">
        <f>SUM(L9*100/L6)</f>
        <v>53.604954080578338</v>
      </c>
      <c r="M23" s="39">
        <f>SUM(M9*100/M6)</f>
        <v>55.168583332770602</v>
      </c>
      <c r="N23" s="39">
        <f>SUM(N9*100/N6)</f>
        <v>54.383863130052028</v>
      </c>
      <c r="O23" s="39">
        <f>SUM(O9*100/O6)</f>
        <v>54.00767584323566</v>
      </c>
      <c r="P23" s="39"/>
      <c r="Q23" s="39">
        <f>SUM(Q9*100/Q6)</f>
        <v>54.768282120990207</v>
      </c>
      <c r="R23" s="39">
        <f>SUM(R9*100/R6)</f>
        <v>54.466079920552666</v>
      </c>
      <c r="S23" s="39">
        <f>SUM(S9*100/S6)</f>
        <v>53.925140005839104</v>
      </c>
      <c r="U23" s="39">
        <f t="shared" ref="U23:U32" si="4">SUM(U9*100/$U$6)</f>
        <v>54.221646271447788</v>
      </c>
      <c r="V23" s="39">
        <f t="shared" ref="V23:V32" si="5">SUM(V9*100/$V$6)</f>
        <v>54.418825706872902</v>
      </c>
      <c r="W23" s="39">
        <f t="shared" ref="W23:W32" si="6">SUM(W9*100/$W$6)</f>
        <v>55.042732421031104</v>
      </c>
      <c r="X23" s="39">
        <f t="shared" ref="X23:X32" si="7">SUM(X9*100/$X$6)</f>
        <v>55.450475626213752</v>
      </c>
      <c r="Z23" s="39">
        <f t="shared" ref="Z23:Z32" si="8">SUM(Z9*100/$U$6)</f>
        <v>54.221646271447788</v>
      </c>
      <c r="AA23" s="39">
        <f t="shared" ref="AA23:AA31" si="9">SUM(AA9*100/$V$6)</f>
        <v>55.809164972815758</v>
      </c>
      <c r="AB23" s="39">
        <f t="shared" ref="AB23:AB31" si="10">SUM(AB9*100/$W$6)</f>
        <v>53.972604546998738</v>
      </c>
      <c r="AC23" s="39">
        <f t="shared" ref="AC23:AC31" si="11">SUM(AC9*100/$X$6)</f>
        <v>56.168328889766627</v>
      </c>
    </row>
    <row r="24" spans="1:29" s="25" customFormat="1">
      <c r="A24" s="25" t="s">
        <v>16</v>
      </c>
      <c r="B24" s="39">
        <f>SUM(B10*100/B6)</f>
        <v>55.169933094741111</v>
      </c>
      <c r="C24" s="39">
        <f>SUM(C10*100/C6)</f>
        <v>54.291459386937987</v>
      </c>
      <c r="D24" s="39">
        <f>SUM(D10*100/D6)</f>
        <v>54.38537851817469</v>
      </c>
      <c r="E24" s="39">
        <f>SUM(E10*100/E6)</f>
        <v>54.783198586267496</v>
      </c>
      <c r="F24" s="39"/>
      <c r="G24" s="39">
        <f>SUM(G10*100/G6)</f>
        <v>56.220589555205088</v>
      </c>
      <c r="H24" s="39">
        <f>SUM(H10*100/H6)</f>
        <v>58.213277601136731</v>
      </c>
      <c r="I24" s="39">
        <f>SUM(I10*100/I6)</f>
        <v>53.617794319641987</v>
      </c>
      <c r="J24" s="39">
        <f>SUM(J10*100/J6)</f>
        <v>52.357406954299542</v>
      </c>
      <c r="K24" s="39"/>
      <c r="L24" s="39">
        <f>SUM(L10*100/L6)</f>
        <v>53.604954080578338</v>
      </c>
      <c r="M24" s="39">
        <f>SUM(M10*100/M6)</f>
        <v>55.168583332770602</v>
      </c>
      <c r="N24" s="39">
        <f>SUM(N10*100/N6)</f>
        <v>54.383863130052028</v>
      </c>
      <c r="O24" s="39">
        <f>SUM(O10*100/O6)</f>
        <v>54.00767584323566</v>
      </c>
      <c r="P24" s="39"/>
      <c r="Q24" s="39">
        <f>SUM(Q10*100/Q6)</f>
        <v>54.768282120990207</v>
      </c>
      <c r="R24" s="39">
        <f>SUM(R10*100/R6)</f>
        <v>54.466079920552666</v>
      </c>
      <c r="S24" s="39">
        <f>SUM(S10*100/S6)</f>
        <v>53.925140005839104</v>
      </c>
      <c r="U24" s="39">
        <f t="shared" si="4"/>
        <v>54.221646271447788</v>
      </c>
      <c r="V24" s="39">
        <f t="shared" si="5"/>
        <v>54.418825706872902</v>
      </c>
      <c r="W24" s="39">
        <f t="shared" si="6"/>
        <v>55.042732421031104</v>
      </c>
      <c r="X24" s="39">
        <f t="shared" si="7"/>
        <v>55.450475626213752</v>
      </c>
      <c r="Z24" s="39">
        <f t="shared" si="8"/>
        <v>54.221646271447788</v>
      </c>
      <c r="AA24" s="39">
        <f t="shared" si="9"/>
        <v>55.809495480310019</v>
      </c>
      <c r="AB24" s="39">
        <f t="shared" si="10"/>
        <v>53.972604546998738</v>
      </c>
      <c r="AC24" s="39">
        <f t="shared" si="11"/>
        <v>56.168328889766627</v>
      </c>
    </row>
    <row r="25" spans="1:29" s="25" customFormat="1">
      <c r="A25" s="25" t="s">
        <v>17</v>
      </c>
      <c r="B25" s="39">
        <f>SUM(B11*100/B6)</f>
        <v>54.240313405691111</v>
      </c>
      <c r="C25" s="39">
        <f>SUM(C11*100/C6)</f>
        <v>53.319102208745818</v>
      </c>
      <c r="D25" s="39">
        <f>SUM(D11*100/D6)</f>
        <v>53.480586049672532</v>
      </c>
      <c r="E25" s="39">
        <f>SUM(E11*100/E6)</f>
        <v>54.339933167212081</v>
      </c>
      <c r="F25" s="39"/>
      <c r="G25" s="39">
        <f>SUM(G11*100/G6)</f>
        <v>55.516021079355312</v>
      </c>
      <c r="H25" s="39">
        <f>SUM(H11*100/H6)</f>
        <v>56.987020600098127</v>
      </c>
      <c r="I25" s="39">
        <f>SUM(I11*100/I6)</f>
        <v>52.371019471910074</v>
      </c>
      <c r="J25" s="39">
        <f>SUM(J11*100/J6)</f>
        <v>51.821833455672454</v>
      </c>
      <c r="K25" s="39"/>
      <c r="L25" s="39">
        <f>SUM(L11*100/L6)</f>
        <v>53.021264198434231</v>
      </c>
      <c r="M25" s="39">
        <f>SUM(M11*100/M6)</f>
        <v>54.126965905177364</v>
      </c>
      <c r="N25" s="39">
        <f>SUM(N11*100/N6)</f>
        <v>53.287140174587257</v>
      </c>
      <c r="O25" s="39">
        <f>SUM(O11*100/O6)</f>
        <v>52.843215534189035</v>
      </c>
      <c r="P25" s="39"/>
      <c r="Q25" s="39">
        <f>SUM(Q11*100/Q6)</f>
        <v>53.807904390250428</v>
      </c>
      <c r="R25" s="39">
        <f>SUM(R11*100/R6)</f>
        <v>52.850806303799409</v>
      </c>
      <c r="S25" s="39">
        <f>SUM(S11*100/S6)</f>
        <v>53.782811794994295</v>
      </c>
      <c r="U25" s="39">
        <f t="shared" si="4"/>
        <v>52.967852104589745</v>
      </c>
      <c r="V25" s="39">
        <f t="shared" si="5"/>
        <v>54.129307752053279</v>
      </c>
      <c r="W25" s="39">
        <f t="shared" si="6"/>
        <v>54.934206056288325</v>
      </c>
      <c r="X25" s="39">
        <f t="shared" si="7"/>
        <v>55.333234587406601</v>
      </c>
      <c r="Z25" s="39">
        <f t="shared" si="8"/>
        <v>53.864046455168797</v>
      </c>
      <c r="AA25" s="39">
        <f t="shared" si="9"/>
        <v>55.15674317915159</v>
      </c>
      <c r="AB25" s="39">
        <f t="shared" si="10"/>
        <v>53.694560158844816</v>
      </c>
      <c r="AC25" s="39">
        <f t="shared" si="11"/>
        <v>55.743392251736282</v>
      </c>
    </row>
    <row r="26" spans="1:29" s="25" customFormat="1">
      <c r="A26" s="25" t="s">
        <v>18</v>
      </c>
      <c r="B26" s="39">
        <f>SUM(B12*100/B6)</f>
        <v>0.92961968905000136</v>
      </c>
      <c r="C26" s="39">
        <f>SUM(C12*100/C6)</f>
        <v>0.97235717819216405</v>
      </c>
      <c r="D26" s="39">
        <f>SUM(D12*100/D6)</f>
        <v>0.90479246850216211</v>
      </c>
      <c r="E26" s="39">
        <f>SUM(E12*100/E6)</f>
        <v>0.2951965374752753</v>
      </c>
      <c r="F26" s="39"/>
      <c r="G26" s="39">
        <f>SUM(G12*100/G6)</f>
        <v>0.70456847584977755</v>
      </c>
      <c r="H26" s="39">
        <f>SUM(H12*100/H6)</f>
        <v>1.2262570010386069</v>
      </c>
      <c r="I26" s="39">
        <f>SUM(I12*100/I6)</f>
        <v>1.2467748477319127</v>
      </c>
      <c r="J26" s="39">
        <f>SUM(J12*100/J6)</f>
        <v>0.53557349862708314</v>
      </c>
      <c r="K26" s="39"/>
      <c r="L26" s="39">
        <f>SUM(L12*100/L6)</f>
        <v>0.58368988214410333</v>
      </c>
      <c r="M26" s="39">
        <f>SUM(M12*100/M6)</f>
        <v>1.041279788232593</v>
      </c>
      <c r="N26" s="39">
        <f>SUM(N12*100/N6)</f>
        <v>1.0970594767766642</v>
      </c>
      <c r="O26" s="39">
        <f>SUM(O12*100/O6)</f>
        <v>1.1644603090466255</v>
      </c>
      <c r="P26" s="39"/>
      <c r="Q26" s="39">
        <f>SUM(Q12*100/Q6)</f>
        <v>0.96037773073977839</v>
      </c>
      <c r="R26" s="39">
        <f>SUM(R12*100/R6)</f>
        <v>1.6152736167532566</v>
      </c>
      <c r="S26" s="39">
        <f>SUM(S12*100/S6)</f>
        <v>0.14232821084481248</v>
      </c>
      <c r="U26" s="39">
        <f t="shared" si="4"/>
        <v>0.66388241855582164</v>
      </c>
      <c r="V26" s="39">
        <f t="shared" si="5"/>
        <v>0.28951795481962556</v>
      </c>
      <c r="W26" s="39">
        <f t="shared" si="6"/>
        <v>0.10852636474278421</v>
      </c>
      <c r="X26" s="39">
        <f t="shared" si="7"/>
        <v>0.1172410388071492</v>
      </c>
      <c r="Z26" s="39">
        <f t="shared" si="8"/>
        <v>0.35759981627899345</v>
      </c>
      <c r="AA26" s="39">
        <f t="shared" si="9"/>
        <v>0.65275230115842875</v>
      </c>
      <c r="AB26" s="39">
        <f t="shared" si="10"/>
        <v>0.27804438815392379</v>
      </c>
      <c r="AC26" s="39">
        <f t="shared" si="11"/>
        <v>0.42493663803034792</v>
      </c>
    </row>
    <row r="27" spans="1:29" s="25" customFormat="1">
      <c r="A27" s="25" t="s">
        <v>19</v>
      </c>
      <c r="B27" s="39">
        <f>SUM(B13*100/B6)</f>
        <v>0</v>
      </c>
      <c r="C27" s="39">
        <f>SUM(C13*100/C6)</f>
        <v>0</v>
      </c>
      <c r="D27" s="39">
        <f>SUM(D13*100/D6)</f>
        <v>0</v>
      </c>
      <c r="E27" s="39">
        <f>SUM(E13*100/E6)</f>
        <v>0</v>
      </c>
      <c r="F27" s="40"/>
      <c r="G27" s="39">
        <f>SUM(G13*100/G6)</f>
        <v>0</v>
      </c>
      <c r="H27" s="39">
        <f>SUM(H13*100/H6)</f>
        <v>0</v>
      </c>
      <c r="I27" s="39">
        <f>SUM(I13*100/I6)</f>
        <v>0</v>
      </c>
      <c r="J27" s="39">
        <f>SUM(J13*100/J6)</f>
        <v>0</v>
      </c>
      <c r="K27" s="40"/>
      <c r="L27" s="40" t="s">
        <v>26</v>
      </c>
      <c r="M27" s="40" t="s">
        <v>26</v>
      </c>
      <c r="N27" s="40" t="s">
        <v>26</v>
      </c>
      <c r="O27" s="40" t="s">
        <v>26</v>
      </c>
      <c r="P27" s="40"/>
      <c r="Q27" s="40" t="s">
        <v>26</v>
      </c>
      <c r="R27" s="40" t="s">
        <v>26</v>
      </c>
      <c r="S27" s="40" t="s">
        <v>26</v>
      </c>
      <c r="U27" s="39">
        <f t="shared" si="4"/>
        <v>0</v>
      </c>
      <c r="V27" s="39">
        <f t="shared" si="5"/>
        <v>0</v>
      </c>
      <c r="W27" s="39">
        <f t="shared" si="6"/>
        <v>0</v>
      </c>
      <c r="X27" s="39">
        <f t="shared" si="7"/>
        <v>0</v>
      </c>
      <c r="Z27" s="39">
        <f t="shared" si="8"/>
        <v>0</v>
      </c>
      <c r="AA27" s="39">
        <f t="shared" si="9"/>
        <v>0</v>
      </c>
      <c r="AB27" s="39">
        <f t="shared" si="10"/>
        <v>0</v>
      </c>
      <c r="AC27" s="39">
        <f t="shared" si="11"/>
        <v>0</v>
      </c>
    </row>
    <row r="28" spans="1:29" s="25" customFormat="1">
      <c r="A28" s="25" t="s">
        <v>20</v>
      </c>
      <c r="B28" s="39">
        <f>SUM(B14*100/B6)</f>
        <v>21.400783019793046</v>
      </c>
      <c r="C28" s="39">
        <f>SUM(C14*100/C6)</f>
        <v>65.646834951259947</v>
      </c>
      <c r="D28" s="39">
        <f>SUM(D14*100/D6)</f>
        <v>20.786574247838516</v>
      </c>
      <c r="E28" s="39">
        <f>SUM(E14*100/E6)</f>
        <v>20.728803482287994</v>
      </c>
      <c r="F28" s="39"/>
      <c r="G28" s="39">
        <f>SUM(G14*100/G6)</f>
        <v>22.035875934402686</v>
      </c>
      <c r="H28" s="39">
        <f>SUM(H14*100/H6)</f>
        <v>20.065502322528847</v>
      </c>
      <c r="I28" s="39">
        <f>SUM(I14*100/I6)</f>
        <v>21.110304468007513</v>
      </c>
      <c r="J28" s="39">
        <f>SUM(J14*100/J6)</f>
        <v>22.441413152815159</v>
      </c>
      <c r="K28" s="39"/>
      <c r="L28" s="39">
        <f>SUM(L14*100/L6)</f>
        <v>21.259455742214364</v>
      </c>
      <c r="M28" s="39">
        <f>SUM(M14*100/M6)</f>
        <v>19.755616630764347</v>
      </c>
      <c r="N28" s="39">
        <f>SUM(N14*100/N6)</f>
        <v>205.96484025333325</v>
      </c>
      <c r="O28" s="39">
        <f>SUM(O14*100/O6)</f>
        <v>15.317467240118358</v>
      </c>
      <c r="P28" s="39"/>
      <c r="Q28" s="39">
        <f>SUM(Q14*100/Q6)</f>
        <v>20.313727850619799</v>
      </c>
      <c r="R28" s="39">
        <f>SUM(R14*100/R6)</f>
        <v>20.660972496692473</v>
      </c>
      <c r="S28" s="39">
        <f>SUM(S14*100/S6)</f>
        <v>21.380749528890306</v>
      </c>
      <c r="U28" s="39">
        <f t="shared" si="4"/>
        <v>21.072835536891834</v>
      </c>
      <c r="V28" s="39">
        <f t="shared" si="5"/>
        <v>21.086602878720274</v>
      </c>
      <c r="W28" s="39">
        <f t="shared" si="6"/>
        <v>20.547411020848383</v>
      </c>
      <c r="X28" s="39">
        <f t="shared" si="7"/>
        <v>20.208327573154275</v>
      </c>
      <c r="Z28" s="39">
        <f t="shared" si="8"/>
        <v>21.418260555756046</v>
      </c>
      <c r="AA28" s="39">
        <f t="shared" si="9"/>
        <v>20.632591344008727</v>
      </c>
      <c r="AB28" s="39">
        <f t="shared" si="10"/>
        <v>22.552269376527512</v>
      </c>
      <c r="AC28" s="39">
        <f t="shared" si="11"/>
        <v>20.430203087455975</v>
      </c>
    </row>
    <row r="29" spans="1:29" s="25" customFormat="1">
      <c r="A29" s="25" t="s">
        <v>21</v>
      </c>
      <c r="B29" s="39">
        <f>SUM(B15*100/B6)</f>
        <v>8.875597750981246</v>
      </c>
      <c r="C29" s="39">
        <f>SUM(C15*100/C6)</f>
        <v>8.047692526805557</v>
      </c>
      <c r="D29" s="39">
        <f>SUM(D15*100/D6)</f>
        <v>7.9661269152439997</v>
      </c>
      <c r="E29" s="39">
        <f>SUM(E15*100/E6)</f>
        <v>8.3245713429305965</v>
      </c>
      <c r="F29" s="39"/>
      <c r="G29" s="39">
        <f>SUM(G15*100/G6)</f>
        <v>9.8713313074585525</v>
      </c>
      <c r="H29" s="39">
        <f>SUM(H15*100/H6)</f>
        <v>7.6901510758820191</v>
      </c>
      <c r="I29" s="39">
        <f>SUM(I15*100/I6)</f>
        <v>8.6503951983149108</v>
      </c>
      <c r="J29" s="39">
        <f>SUM(J15*100/J6)</f>
        <v>9.3089878476470105</v>
      </c>
      <c r="K29" s="39"/>
      <c r="L29" s="39">
        <f>SUM(L15*100/L6)</f>
        <v>7.539186492813128</v>
      </c>
      <c r="M29" s="39">
        <f>SUM(M15*100/M6)</f>
        <v>7.6819707334202194</v>
      </c>
      <c r="N29" s="39">
        <f>SUM(N15*100/N6)</f>
        <v>8.2141487020372992</v>
      </c>
      <c r="O29" s="39">
        <f>SUM(O15*100/O6)</f>
        <v>8.7487167788297029</v>
      </c>
      <c r="P29" s="39"/>
      <c r="Q29" s="39">
        <f>SUM(Q15*100/Q6)</f>
        <v>7.7890245411287111</v>
      </c>
      <c r="R29" s="39">
        <f>SUM(R15*100/R6)</f>
        <v>7.9480659706138175</v>
      </c>
      <c r="S29" s="39">
        <f>SUM(S15*100/S6)</f>
        <v>8.1598189877113363</v>
      </c>
      <c r="U29" s="39">
        <f t="shared" si="4"/>
        <v>8.1086873790229976</v>
      </c>
      <c r="V29" s="39">
        <f t="shared" si="5"/>
        <v>7.5671211144712709</v>
      </c>
      <c r="W29" s="39">
        <f t="shared" si="6"/>
        <v>8.6791011547252701</v>
      </c>
      <c r="X29" s="39">
        <f t="shared" si="7"/>
        <v>8.9417069879200817</v>
      </c>
      <c r="Z29" s="39">
        <f t="shared" si="8"/>
        <v>7.6605098257931168</v>
      </c>
      <c r="AA29" s="39">
        <f t="shared" si="9"/>
        <v>7.3822153917340074</v>
      </c>
      <c r="AB29" s="39">
        <f t="shared" si="10"/>
        <v>8.5679229787360356</v>
      </c>
      <c r="AC29" s="39">
        <f t="shared" si="11"/>
        <v>6.9740956518876933</v>
      </c>
    </row>
    <row r="30" spans="1:29" s="25" customFormat="1">
      <c r="A30" s="25" t="s">
        <v>22</v>
      </c>
      <c r="B30" s="39">
        <f>SUM(B16*100/B6)</f>
        <v>5.9422813383029514</v>
      </c>
      <c r="C30" s="39">
        <f>SUM(C16*100/C6)</f>
        <v>5.0120470149612215</v>
      </c>
      <c r="D30" s="39">
        <f>SUM(D16*100/D6)</f>
        <v>5.0366558657158276</v>
      </c>
      <c r="E30" s="39">
        <f>SUM(E16*100/E6)</f>
        <v>5.1241660312226713</v>
      </c>
      <c r="F30" s="39"/>
      <c r="G30" s="39">
        <f>SUM(G16*100/G6)</f>
        <v>6.596273929043095</v>
      </c>
      <c r="H30" s="39">
        <f>SUM(H16*100/H6)</f>
        <v>6.3074658629676117</v>
      </c>
      <c r="I30" s="39">
        <f>SUM(I16*100/I6)</f>
        <v>5.2962368395041528</v>
      </c>
      <c r="J30" s="39">
        <f>SUM(J16*100/J6)</f>
        <v>5.5035614278335103</v>
      </c>
      <c r="K30" s="39"/>
      <c r="L30" s="39">
        <f>SUM(L16*100/L6)</f>
        <v>5.7393348713206027</v>
      </c>
      <c r="M30" s="39">
        <f>SUM(M16*100/M6)</f>
        <v>5.1841147433603219</v>
      </c>
      <c r="N30" s="39">
        <f>SUM(N16*100/N6)</f>
        <v>4.8193217076437449</v>
      </c>
      <c r="O30" s="39">
        <f>SUM(O16*100/O6)</f>
        <v>4.312965062835902</v>
      </c>
      <c r="P30" s="39"/>
      <c r="Q30" s="39">
        <f>SUM(Q16*100/Q6)</f>
        <v>4.8142612080294533</v>
      </c>
      <c r="R30" s="39">
        <f>SUM(R16*100/R6)</f>
        <v>4.9764557291059175</v>
      </c>
      <c r="S30" s="39">
        <f>SUM(S16*100/S6)</f>
        <v>5.3172359795100457</v>
      </c>
      <c r="U30" s="39">
        <f t="shared" si="4"/>
        <v>5.0463665890226697</v>
      </c>
      <c r="V30" s="39">
        <f t="shared" si="5"/>
        <v>5.5444020293160143</v>
      </c>
      <c r="W30" s="39">
        <f t="shared" si="6"/>
        <v>4.8093532417073179</v>
      </c>
      <c r="X30" s="39">
        <f t="shared" si="7"/>
        <v>5.0978769625752935</v>
      </c>
      <c r="Z30" s="39">
        <f t="shared" si="8"/>
        <v>5.8613562547160525</v>
      </c>
      <c r="AA30" s="39">
        <f t="shared" si="9"/>
        <v>6.1626427379240827</v>
      </c>
      <c r="AB30" s="39">
        <f t="shared" si="10"/>
        <v>6.195805256787021</v>
      </c>
      <c r="AC30" s="39">
        <f t="shared" si="11"/>
        <v>5.6074520259372633</v>
      </c>
    </row>
    <row r="31" spans="1:29" s="25" customFormat="1">
      <c r="A31" s="30" t="s">
        <v>23</v>
      </c>
      <c r="B31" s="39">
        <f>SUM(B17*100/B6)</f>
        <v>6.5827391189338007</v>
      </c>
      <c r="C31" s="39">
        <f>SUM(C17*100/C6)</f>
        <v>7.5991845616175953</v>
      </c>
      <c r="D31" s="39">
        <f>SUM(D17*100/D6)</f>
        <v>7.7836804221476497</v>
      </c>
      <c r="E31" s="39">
        <f>SUM(E17*100/E6)</f>
        <v>7.2800652846651843</v>
      </c>
      <c r="F31" s="39"/>
      <c r="G31" s="39">
        <f>SUM(G17*100/G6)</f>
        <v>5.5682706979010401</v>
      </c>
      <c r="H31" s="39">
        <f>SUM(H17*100/H6)</f>
        <v>6.0675667926163337</v>
      </c>
      <c r="I31" s="39">
        <f>SUM(I17*100/I6)</f>
        <v>7.1636724301884476</v>
      </c>
      <c r="J31" s="39">
        <f>SUM(J17*100/J6)</f>
        <v>7.6285240464344941</v>
      </c>
      <c r="K31" s="39"/>
      <c r="L31" s="39">
        <f>SUM(L17*100/L6)</f>
        <v>7.9809343780806321</v>
      </c>
      <c r="M31" s="39">
        <f>SUM(M17*100/M6)</f>
        <v>6.8895311539838069</v>
      </c>
      <c r="N31" s="39">
        <f>SUM(N17*100/N6)</f>
        <v>7.5616338782735113</v>
      </c>
      <c r="O31" s="39">
        <f>SUM(O17*100/O6)</f>
        <v>7.9636873570005164</v>
      </c>
      <c r="P31" s="39"/>
      <c r="Q31" s="39">
        <f>SUM(Q17*100/Q6)</f>
        <v>7.710107708101348</v>
      </c>
      <c r="R31" s="39">
        <f>SUM(R17*100/R6)</f>
        <v>7.7364507969727363</v>
      </c>
      <c r="S31" s="39">
        <f>SUM(S17*100/S6)</f>
        <v>7.9036945616689227</v>
      </c>
      <c r="U31" s="39">
        <f t="shared" si="4"/>
        <v>7.9177782881139072</v>
      </c>
      <c r="V31" s="39">
        <f t="shared" si="5"/>
        <v>7.9750797349329892</v>
      </c>
      <c r="W31" s="39">
        <f t="shared" si="6"/>
        <v>7.0589566244157931</v>
      </c>
      <c r="X31" s="39">
        <f t="shared" si="7"/>
        <v>6.1687436226588979</v>
      </c>
      <c r="Z31" s="39">
        <f t="shared" si="8"/>
        <v>7.8963944752468755</v>
      </c>
      <c r="AA31" s="39">
        <f t="shared" si="9"/>
        <v>7.0877332143506351</v>
      </c>
      <c r="AB31" s="39">
        <f t="shared" si="10"/>
        <v>7.7885411410044556</v>
      </c>
      <c r="AC31" s="39">
        <f t="shared" si="11"/>
        <v>7.8486554096310197</v>
      </c>
    </row>
    <row r="32" spans="1:29" s="25" customFormat="1">
      <c r="A32" s="41" t="s">
        <v>24</v>
      </c>
      <c r="B32" s="42">
        <f>SUM(B18*100/B6)</f>
        <v>23.429283885465843</v>
      </c>
      <c r="C32" s="42">
        <f>SUM(C18*100/C6)</f>
        <v>25.049532235351226</v>
      </c>
      <c r="D32" s="42">
        <f>SUM(D18*100/D6)</f>
        <v>24.828047233986798</v>
      </c>
      <c r="E32" s="42">
        <f>SUM(E18*100/E6)</f>
        <v>24.401296470444855</v>
      </c>
      <c r="F32" s="42"/>
      <c r="G32" s="42">
        <f>SUM(G18*100/G6)</f>
        <v>21.743534510392223</v>
      </c>
      <c r="H32" s="42">
        <f>SUM(H18*100/H6)</f>
        <v>21.721220076334419</v>
      </c>
      <c r="I32" s="42">
        <f>SUM(I18*100/I6)</f>
        <v>25.2719012123505</v>
      </c>
      <c r="J32" s="42">
        <f>SUM(J18*100/J6)</f>
        <v>25.2011798928853</v>
      </c>
      <c r="K32" s="42"/>
      <c r="L32" s="42">
        <f>SUM(L18*100/L6)</f>
        <v>25.135590177207298</v>
      </c>
      <c r="M32" s="42">
        <f>SUM(M18*100/M6)</f>
        <v>25.075800036465051</v>
      </c>
      <c r="N32" s="42">
        <f>SUM(N18*100/N6)</f>
        <v>25.020696060681523</v>
      </c>
      <c r="O32" s="42">
        <f>SUM(O18*100/O6)</f>
        <v>24.966954958098217</v>
      </c>
      <c r="P32" s="42"/>
      <c r="Q32" s="42">
        <f>SUM(Q18*100/Q6)</f>
        <v>24.917990028389998</v>
      </c>
      <c r="R32" s="42">
        <f>SUM(R18*100/R6)</f>
        <v>24.872947582754865</v>
      </c>
      <c r="S32" s="42">
        <f>SUM(S18*100/S6)</f>
        <v>24.69411046527059</v>
      </c>
      <c r="U32" s="42">
        <f t="shared" si="4"/>
        <v>24.360093172796169</v>
      </c>
      <c r="V32" s="42">
        <f t="shared" si="5"/>
        <v>24.494571414406821</v>
      </c>
      <c r="W32" s="42">
        <f t="shared" si="6"/>
        <v>24.409856558120513</v>
      </c>
      <c r="X32" s="42">
        <f t="shared" si="7"/>
        <v>24.341200092162865</v>
      </c>
      <c r="Z32" s="42">
        <f t="shared" si="8"/>
        <v>24.251172861782749</v>
      </c>
      <c r="AA32" s="42">
        <f>SUM(AA18*100/AA6)</f>
        <v>24.21838651122863</v>
      </c>
      <c r="AB32" s="42">
        <f>SUM(AB18*100/AB6)</f>
        <v>24.164552990089689</v>
      </c>
      <c r="AC32" s="42">
        <f>SUM(AC18*100/AC6)</f>
        <v>24.118715416244136</v>
      </c>
    </row>
    <row r="33" spans="1:29">
      <c r="A33" s="3" t="s">
        <v>27</v>
      </c>
      <c r="B33" s="43">
        <f>(B12*100)/B9</f>
        <v>1.685011448996327</v>
      </c>
      <c r="C33" s="43">
        <f>(C12*100)/C9</f>
        <v>1.7909947331902152</v>
      </c>
      <c r="D33" s="43">
        <f>(D12*100)/D9</f>
        <v>1.6636686057076819</v>
      </c>
      <c r="E33" s="43">
        <f>(E12*100)/E9</f>
        <v>0.53884502017608049</v>
      </c>
      <c r="F33" s="43"/>
      <c r="G33" s="43">
        <f>(G12*100)/G9</f>
        <v>1.2532214290601409</v>
      </c>
      <c r="H33" s="43">
        <f>(H12*100)/H9</f>
        <v>2.1064902227986932</v>
      </c>
      <c r="I33" s="43">
        <f>(I12*100)/I9</f>
        <v>2.3253005155327275</v>
      </c>
      <c r="J33" s="43">
        <f>(J12*100)/J9</f>
        <v>1.0229183028383386</v>
      </c>
      <c r="K33" s="43"/>
      <c r="L33" s="43">
        <f>(L12*100)/L9</f>
        <v>1.0888730195845473</v>
      </c>
      <c r="M33" s="43">
        <f>(M12*100)/M9</f>
        <v>1.8874506563848343</v>
      </c>
      <c r="N33" s="43">
        <f>(N12*100)/N9</f>
        <v>2.0172518347091075</v>
      </c>
      <c r="O33" s="43">
        <f>(O12*100)/O9</f>
        <v>2.1561015001397648</v>
      </c>
      <c r="P33" s="43"/>
      <c r="Q33" s="43">
        <f>(Q12*100)/Q9</f>
        <v>1.753529038245494</v>
      </c>
      <c r="R33" s="43">
        <f>(R12*100)/R9</f>
        <v>2.9656505830957305</v>
      </c>
      <c r="S33" s="43">
        <f>(S12*100)/S9</f>
        <v>0.26393665520275134</v>
      </c>
      <c r="U33" s="43">
        <f>(U12*100)/U9</f>
        <v>1.2243863183944141</v>
      </c>
      <c r="V33" s="43">
        <f>(V12*100)/V9</f>
        <v>0.53201801225758616</v>
      </c>
      <c r="W33" s="43">
        <f>(W12*100)/W9</f>
        <v>0.19716747328720494</v>
      </c>
      <c r="X33" s="43">
        <f>(X12*100)/X9</f>
        <v>0.2114337839001772</v>
      </c>
      <c r="Z33" s="43">
        <f>(Z12*100)/Z9</f>
        <v>0.65951486328680431</v>
      </c>
      <c r="AA33" s="43">
        <f>(AA12*100)/AA9</f>
        <v>1.1696148857922883</v>
      </c>
      <c r="AB33" s="43">
        <f>(AB12*100)/AB9</f>
        <v>0.51515836689297778</v>
      </c>
      <c r="AC33" s="43">
        <f>(AC12*100)/AC9</f>
        <v>0.75654135778956311</v>
      </c>
    </row>
    <row r="36" spans="1:29" ht="20.25">
      <c r="B36" s="44"/>
      <c r="C36" s="44"/>
      <c r="D36" s="44"/>
      <c r="E36" s="44"/>
      <c r="F36" s="44"/>
    </row>
    <row r="40" spans="1:29" ht="20.25">
      <c r="B40" s="44"/>
      <c r="C40" s="44"/>
      <c r="D40" s="44"/>
      <c r="E40" s="44"/>
      <c r="F40" s="44"/>
    </row>
  </sheetData>
  <mergeCells count="9">
    <mergeCell ref="Z3:AC3"/>
    <mergeCell ref="B5:S5"/>
    <mergeCell ref="A19:S19"/>
    <mergeCell ref="U3:X3"/>
    <mergeCell ref="Q3:S3"/>
    <mergeCell ref="L3:O3"/>
    <mergeCell ref="G3:J3"/>
    <mergeCell ref="B3:E3"/>
    <mergeCell ref="A3:A4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2013-04-03T11:05:10Z</cp:lastPrinted>
  <dcterms:created xsi:type="dcterms:W3CDTF">2013-04-03T10:37:42Z</dcterms:created>
  <dcterms:modified xsi:type="dcterms:W3CDTF">2013-04-03T11:05:16Z</dcterms:modified>
</cp:coreProperties>
</file>