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1" sheetId="1" r:id="rId1"/>
  </sheets>
  <definedNames>
    <definedName name="_xlnm.Print_Area" localSheetId="0">'T-1.1'!$A$1:$V$31</definedName>
  </definedNames>
  <calcPr calcId="124519"/>
</workbook>
</file>

<file path=xl/calcChain.xml><?xml version="1.0" encoding="utf-8"?>
<calcChain xmlns="http://schemas.openxmlformats.org/spreadsheetml/2006/main">
  <c r="R19" i="1"/>
  <c r="Q19"/>
  <c r="P19"/>
  <c r="O19"/>
  <c r="N19"/>
  <c r="M19"/>
  <c r="L19"/>
  <c r="R18"/>
  <c r="Q18"/>
  <c r="P18"/>
  <c r="O18"/>
  <c r="N18"/>
  <c r="M18"/>
  <c r="L18"/>
  <c r="R17"/>
  <c r="Q17"/>
  <c r="P17"/>
  <c r="O17"/>
  <c r="N17"/>
  <c r="M17"/>
  <c r="L17"/>
  <c r="R16"/>
  <c r="Q16"/>
  <c r="P16"/>
  <c r="O16"/>
  <c r="N16"/>
  <c r="M16"/>
  <c r="L16"/>
  <c r="R15"/>
  <c r="Q15"/>
  <c r="P15"/>
  <c r="O15"/>
  <c r="N15"/>
  <c r="M15"/>
  <c r="L15"/>
  <c r="R14"/>
  <c r="Q14"/>
  <c r="P14"/>
  <c r="O14"/>
  <c r="N14"/>
  <c r="M14"/>
  <c r="L14"/>
  <c r="R13"/>
  <c r="Q13"/>
  <c r="P13"/>
  <c r="O13"/>
  <c r="N13"/>
  <c r="M13"/>
  <c r="L13"/>
  <c r="R12"/>
  <c r="Q12"/>
  <c r="P12"/>
  <c r="O12"/>
  <c r="N12"/>
  <c r="M12"/>
  <c r="L12"/>
  <c r="R11"/>
  <c r="Q11"/>
  <c r="P11"/>
  <c r="O11"/>
  <c r="N11"/>
  <c r="M11"/>
  <c r="L11"/>
  <c r="R10"/>
  <c r="Q10"/>
  <c r="P10"/>
  <c r="O10"/>
  <c r="N10"/>
  <c r="M10"/>
  <c r="L10"/>
  <c r="R9"/>
  <c r="Q9"/>
  <c r="P9"/>
  <c r="O9"/>
  <c r="N9"/>
  <c r="M9"/>
  <c r="L9"/>
  <c r="K9"/>
</calcChain>
</file>

<file path=xl/sharedStrings.xml><?xml version="1.0" encoding="utf-8"?>
<sst xmlns="http://schemas.openxmlformats.org/spreadsheetml/2006/main" count="53" uniqueCount="47">
  <si>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</si>
  <si>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2553 - 2558</t>
  </si>
  <si>
    <t>Table</t>
  </si>
  <si>
    <t>Population from Registration Record, Percent Change and Density by District: 2010 - 2015</t>
  </si>
  <si>
    <t>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</si>
  <si>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</si>
  <si>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</si>
  <si>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</si>
  <si>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</si>
  <si>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</si>
  <si>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</si>
  <si>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</si>
  <si>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</si>
  <si>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</si>
  <si>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(2009)</t>
  </si>
  <si>
    <t>(2010)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</si>
  <si>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</si>
  <si>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</si>
  <si>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</si>
  <si>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</si>
  <si>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</si>
  <si>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</si>
  <si>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</si>
  <si>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</si>
  <si>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เมืองสุพรรณบุรี</t>
  </si>
  <si>
    <t xml:space="preserve"> Mueang _ _ _ _ District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</si>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</sst>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87" fontId="1" fillId="0" borderId="8" xfId="1" applyNumberFormat="1" applyFont="1" applyBorder="1"/>
    <xf numFmtId="188" fontId="1" fillId="0" borderId="9" xfId="1" applyNumberFormat="1" applyFont="1" applyBorder="1" applyAlignment="1">
      <alignment horizontal="right"/>
    </xf>
    <xf numFmtId="43" fontId="1" fillId="0" borderId="9" xfId="1" applyFont="1" applyBorder="1"/>
    <xf numFmtId="0" fontId="1" fillId="0" borderId="3" xfId="0" applyFont="1" applyBorder="1" applyAlignment="1">
      <alignment horizontal="center"/>
    </xf>
    <xf numFmtId="43" fontId="1" fillId="0" borderId="0" xfId="1" applyFont="1" applyBorder="1"/>
    <xf numFmtId="0" fontId="2" fillId="0" borderId="0" xfId="0" applyFont="1" applyAlignment="1">
      <alignment horizontal="left"/>
    </xf>
    <xf numFmtId="187" fontId="2" fillId="0" borderId="8" xfId="1" applyNumberFormat="1" applyFont="1" applyBorder="1"/>
    <xf numFmtId="188" fontId="2" fillId="0" borderId="10" xfId="1" applyNumberFormat="1" applyFont="1" applyBorder="1" applyAlignment="1">
      <alignment horizontal="right"/>
    </xf>
    <xf numFmtId="43" fontId="2" fillId="0" borderId="4" xfId="1" applyFont="1" applyBorder="1"/>
    <xf numFmtId="43" fontId="2" fillId="0" borderId="0" xfId="1" applyFont="1" applyBorder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4" fillId="0" borderId="6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/>
    <xf numFmtId="187" fontId="4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1285875</xdr:colOff>
      <xdr:row>0</xdr:row>
      <xdr:rowOff>0</xdr:rowOff>
    </xdr:from>
    <xdr:to>
      <xdr:col>22</xdr:col>
      <xdr:colOff>76200</xdr:colOff>
      <xdr:row>31</xdr:row>
      <xdr:rowOff>152400</xdr:rowOff>
    </xdr:to>
    <xdr:grpSp>
      <xdr:nvGrpSpPr>
        <xdr:cNvPr id="2" name="Group 114"/>
        <xdr:cNvGrpSpPr>
          <a:grpSpLocks/>
        </xdr:cNvGrpSpPr>
      </xdr:nvGrpSpPr>
      <xdr:grpSpPr bwMode="auto">
        <a:xfrm>
          <a:off x="9286875" y="0"/>
          <a:ext cx="552450" cy="683895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showGridLines="0" tabSelected="1" workbookViewId="0">
      <selection activeCell="K27" sqref="K27"/>
    </sheetView>
  </sheetViews>
  <sheetFormatPr defaultRowHeight="18.75"/>
  <cols>
    <col min="1" max="1" width="1.5703125" style="4" customWidth="1"/>
    <col min="2" max="2" width="5.85546875" style="4" customWidth="1"/>
    <col min="3" max="3" width="4.28515625" style="4" customWidth="1"/>
    <col min="4" max="4" width="1.140625" style="4" customWidth="1"/>
    <col min="5" max="5" width="9.42578125" style="4" hidden="1" customWidth="1"/>
    <col min="6" max="11" width="8.7109375" style="4" customWidth="1"/>
    <col min="12" max="12" width="9.42578125" style="4" hidden="1" customWidth="1"/>
    <col min="13" max="17" width="7.5703125" style="4" customWidth="1"/>
    <col min="18" max="18" width="16.28515625" style="4" customWidth="1"/>
    <col min="19" max="19" width="0.7109375" style="4" customWidth="1"/>
    <col min="20" max="20" width="20" style="4" customWidth="1"/>
    <col min="21" max="21" width="2.28515625" style="4" customWidth="1"/>
    <col min="22" max="22" width="4.140625" style="4" customWidth="1"/>
    <col min="23" max="16384" width="9.140625" style="4"/>
  </cols>
  <sheetData>
    <row r="1" spans="1:23" s="1" customFormat="1">
      <c r="B1" s="1" t="s">
        <v>0</v>
      </c>
      <c r="C1" s="2">
        <v>1.1000000000000001</v>
      </c>
      <c r="D1" s="1" t="s">
        <v>1</v>
      </c>
    </row>
    <row r="2" spans="1:23" s="1" customFormat="1">
      <c r="B2" s="1" t="s">
        <v>2</v>
      </c>
      <c r="C2" s="2">
        <v>1.1000000000000001</v>
      </c>
      <c r="D2" s="1" t="s">
        <v>3</v>
      </c>
    </row>
    <row r="3" spans="1:23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3" ht="18.75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9"/>
      <c r="L4" s="7" t="s">
        <v>6</v>
      </c>
      <c r="M4" s="8"/>
      <c r="N4" s="8"/>
      <c r="O4" s="8"/>
      <c r="P4" s="8"/>
      <c r="Q4" s="9"/>
      <c r="R4" s="10" t="s">
        <v>7</v>
      </c>
      <c r="S4" s="11" t="s">
        <v>8</v>
      </c>
      <c r="T4" s="12"/>
    </row>
    <row r="5" spans="1:23">
      <c r="A5" s="13"/>
      <c r="B5" s="13"/>
      <c r="C5" s="13"/>
      <c r="D5" s="14"/>
      <c r="E5" s="15" t="s">
        <v>9</v>
      </c>
      <c r="F5" s="16"/>
      <c r="G5" s="16"/>
      <c r="H5" s="16"/>
      <c r="I5" s="16"/>
      <c r="J5" s="16"/>
      <c r="K5" s="17"/>
      <c r="L5" s="15" t="s">
        <v>10</v>
      </c>
      <c r="M5" s="16"/>
      <c r="N5" s="16"/>
      <c r="O5" s="16"/>
      <c r="P5" s="16"/>
      <c r="Q5" s="17"/>
      <c r="R5" s="18" t="s">
        <v>11</v>
      </c>
      <c r="S5" s="19"/>
      <c r="T5" s="20"/>
    </row>
    <row r="6" spans="1:23">
      <c r="A6" s="13"/>
      <c r="B6" s="13"/>
      <c r="C6" s="13"/>
      <c r="D6" s="14"/>
      <c r="E6" s="21"/>
      <c r="F6" s="21"/>
      <c r="G6" s="21"/>
      <c r="H6" s="21"/>
      <c r="I6" s="21"/>
      <c r="J6" s="21"/>
      <c r="K6" s="21"/>
      <c r="L6" s="22"/>
      <c r="M6" s="22"/>
      <c r="N6" s="22"/>
      <c r="O6" s="22"/>
      <c r="P6" s="22"/>
      <c r="Q6" s="22"/>
      <c r="R6" s="23" t="s">
        <v>12</v>
      </c>
      <c r="S6" s="19"/>
      <c r="T6" s="20"/>
    </row>
    <row r="7" spans="1:23">
      <c r="A7" s="13"/>
      <c r="B7" s="13"/>
      <c r="C7" s="13"/>
      <c r="D7" s="14"/>
      <c r="E7" s="23">
        <v>2552</v>
      </c>
      <c r="F7" s="23">
        <v>2553</v>
      </c>
      <c r="G7" s="23">
        <v>2554</v>
      </c>
      <c r="H7" s="23">
        <v>2555</v>
      </c>
      <c r="I7" s="23">
        <v>2556</v>
      </c>
      <c r="J7" s="23">
        <v>2557</v>
      </c>
      <c r="K7" s="23">
        <v>2558</v>
      </c>
      <c r="L7" s="23">
        <v>2553</v>
      </c>
      <c r="M7" s="23">
        <v>2554</v>
      </c>
      <c r="N7" s="23">
        <v>2555</v>
      </c>
      <c r="O7" s="23">
        <v>2556</v>
      </c>
      <c r="P7" s="23">
        <v>2557</v>
      </c>
      <c r="Q7" s="23">
        <v>2558</v>
      </c>
      <c r="R7" s="23" t="s">
        <v>13</v>
      </c>
      <c r="S7" s="19"/>
      <c r="T7" s="20"/>
    </row>
    <row r="8" spans="1:23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19</v>
      </c>
      <c r="K8" s="26" t="s">
        <v>20</v>
      </c>
      <c r="L8" s="26" t="s">
        <v>15</v>
      </c>
      <c r="M8" s="26" t="s">
        <v>16</v>
      </c>
      <c r="N8" s="26" t="s">
        <v>17</v>
      </c>
      <c r="O8" s="26" t="s">
        <v>18</v>
      </c>
      <c r="P8" s="26" t="s">
        <v>19</v>
      </c>
      <c r="Q8" s="26" t="s">
        <v>20</v>
      </c>
      <c r="R8" s="18" t="s">
        <v>21</v>
      </c>
      <c r="S8" s="27"/>
      <c r="T8" s="28"/>
    </row>
    <row r="9" spans="1:23" s="1" customFormat="1" ht="27" customHeight="1">
      <c r="A9" s="29" t="s">
        <v>22</v>
      </c>
      <c r="B9" s="29"/>
      <c r="C9" s="29"/>
      <c r="D9" s="29"/>
      <c r="E9" s="30">
        <v>844590</v>
      </c>
      <c r="F9" s="30">
        <v>845850</v>
      </c>
      <c r="G9" s="30">
        <v>845053</v>
      </c>
      <c r="H9" s="30">
        <v>847308</v>
      </c>
      <c r="I9" s="30">
        <v>848066</v>
      </c>
      <c r="J9" s="30">
        <v>849053</v>
      </c>
      <c r="K9" s="30">
        <f>SUM(K10:K20)</f>
        <v>849699</v>
      </c>
      <c r="L9" s="31">
        <f>LN((F9/E9)/1)*100</f>
        <v>0.14907364157746475</v>
      </c>
      <c r="M9" s="31">
        <f t="shared" ref="L9:O19" si="0">LN((G9/F9)/1)*100</f>
        <v>-9.4269163757153399E-2</v>
      </c>
      <c r="N9" s="31">
        <f t="shared" si="0"/>
        <v>0.26649176322827112</v>
      </c>
      <c r="O9" s="31">
        <f>LN((I9/H9)/1)*100</f>
        <v>8.941980359584617E-2</v>
      </c>
      <c r="P9" s="31">
        <f t="shared" ref="P9:Q19" si="1">LN((J9/I9)/1)*100</f>
        <v>0.11631477949124304</v>
      </c>
      <c r="Q9" s="31">
        <f t="shared" si="1"/>
        <v>7.6055837596050987E-2</v>
      </c>
      <c r="R9" s="32">
        <f>I9/5358.008</f>
        <v>158.28009215365114</v>
      </c>
      <c r="S9" s="33" t="s">
        <v>23</v>
      </c>
      <c r="T9" s="29"/>
      <c r="W9" s="34"/>
    </row>
    <row r="10" spans="1:23" ht="21" customHeight="1">
      <c r="A10" s="35" t="s">
        <v>24</v>
      </c>
      <c r="E10" s="36">
        <v>164673</v>
      </c>
      <c r="F10" s="36">
        <v>165005</v>
      </c>
      <c r="G10" s="36">
        <v>165164</v>
      </c>
      <c r="H10" s="36">
        <v>166237</v>
      </c>
      <c r="I10" s="36">
        <v>166716</v>
      </c>
      <c r="J10" s="36">
        <v>167190</v>
      </c>
      <c r="K10" s="36">
        <v>167526</v>
      </c>
      <c r="L10" s="37">
        <f t="shared" si="0"/>
        <v>0.20140871531078289</v>
      </c>
      <c r="M10" s="37">
        <f t="shared" si="0"/>
        <v>9.6314319207015858E-2</v>
      </c>
      <c r="N10" s="37">
        <f t="shared" si="0"/>
        <v>0.647556132598888</v>
      </c>
      <c r="O10" s="37">
        <f t="shared" si="0"/>
        <v>0.28772849649098575</v>
      </c>
      <c r="P10" s="37">
        <f>LN((J10/I10)/1)*100</f>
        <v>0.28391242948296741</v>
      </c>
      <c r="Q10" s="37">
        <f>LN((K10/J10)/1)*100</f>
        <v>0.20076728501833493</v>
      </c>
      <c r="R10" s="38">
        <f>I10/540.917</f>
        <v>308.20994718228491</v>
      </c>
      <c r="S10" s="4" t="s">
        <v>25</v>
      </c>
      <c r="T10" s="3" t="s">
        <v>26</v>
      </c>
      <c r="W10" s="39"/>
    </row>
    <row r="11" spans="1:23" ht="21" customHeight="1">
      <c r="A11" s="4" t="s">
        <v>27</v>
      </c>
      <c r="B11" s="40"/>
      <c r="C11" s="40"/>
      <c r="D11" s="41"/>
      <c r="E11" s="36">
        <v>74168</v>
      </c>
      <c r="F11" s="36">
        <v>73917</v>
      </c>
      <c r="G11" s="36">
        <v>73812</v>
      </c>
      <c r="H11" s="36">
        <v>73861</v>
      </c>
      <c r="I11" s="36">
        <v>73741</v>
      </c>
      <c r="J11" s="36">
        <v>73550</v>
      </c>
      <c r="K11" s="36">
        <v>73213</v>
      </c>
      <c r="L11" s="37">
        <f t="shared" si="0"/>
        <v>-0.33899482104067047</v>
      </c>
      <c r="M11" s="37">
        <f>LN((G11/F11)/1)*100</f>
        <v>-0.14215220800430761</v>
      </c>
      <c r="N11" s="37">
        <f t="shared" si="0"/>
        <v>6.6362844661249712E-2</v>
      </c>
      <c r="O11" s="37">
        <f t="shared" si="0"/>
        <v>-0.16259945859620573</v>
      </c>
      <c r="P11" s="37">
        <f t="shared" si="1"/>
        <v>-0.25935068274356238</v>
      </c>
      <c r="Q11" s="37">
        <f>LN((K11/J11)/1)*100</f>
        <v>-0.45924462200020888</v>
      </c>
      <c r="R11" s="38">
        <f>I11/552.33</f>
        <v>133.50895298100772</v>
      </c>
      <c r="T11" s="42" t="s">
        <v>28</v>
      </c>
      <c r="W11" s="39"/>
    </row>
    <row r="12" spans="1:23" ht="21" customHeight="1">
      <c r="A12" s="4" t="s">
        <v>29</v>
      </c>
      <c r="B12" s="40"/>
      <c r="C12" s="40"/>
      <c r="D12" s="41"/>
      <c r="E12" s="36">
        <v>65606</v>
      </c>
      <c r="F12" s="36">
        <v>65977</v>
      </c>
      <c r="G12" s="36">
        <v>65970</v>
      </c>
      <c r="H12" s="36">
        <v>66606</v>
      </c>
      <c r="I12" s="36">
        <v>67011</v>
      </c>
      <c r="J12" s="36">
        <v>67339</v>
      </c>
      <c r="K12" s="36">
        <v>67582</v>
      </c>
      <c r="L12" s="37">
        <f t="shared" si="0"/>
        <v>0.56390412608310136</v>
      </c>
      <c r="M12" s="37">
        <f t="shared" si="0"/>
        <v>-1.0610320820588113E-2</v>
      </c>
      <c r="N12" s="37">
        <f t="shared" si="0"/>
        <v>0.95945703437856333</v>
      </c>
      <c r="O12" s="37">
        <f t="shared" si="0"/>
        <v>0.60621214409643187</v>
      </c>
      <c r="P12" s="37">
        <f t="shared" si="1"/>
        <v>0.48827785882863856</v>
      </c>
      <c r="Q12" s="37">
        <f t="shared" si="1"/>
        <v>0.36021117950198217</v>
      </c>
      <c r="R12" s="38">
        <f>I12/1193.599</f>
        <v>56.141970628326604</v>
      </c>
      <c r="T12" s="42" t="s">
        <v>30</v>
      </c>
      <c r="W12" s="39"/>
    </row>
    <row r="13" spans="1:23" ht="21" customHeight="1">
      <c r="A13" s="4" t="s">
        <v>31</v>
      </c>
      <c r="B13" s="40"/>
      <c r="C13" s="40"/>
      <c r="D13" s="41"/>
      <c r="E13" s="36">
        <v>80363</v>
      </c>
      <c r="F13" s="36">
        <v>80247</v>
      </c>
      <c r="G13" s="36">
        <v>79922</v>
      </c>
      <c r="H13" s="36">
        <v>79601</v>
      </c>
      <c r="I13" s="36">
        <v>79286</v>
      </c>
      <c r="J13" s="36">
        <v>79080</v>
      </c>
      <c r="K13" s="36">
        <v>78735</v>
      </c>
      <c r="L13" s="37">
        <f t="shared" si="0"/>
        <v>-0.14444931220980181</v>
      </c>
      <c r="M13" s="37">
        <f>LN((G13/F13)/1)*100</f>
        <v>-0.40582190815843278</v>
      </c>
      <c r="N13" s="37">
        <f t="shared" si="0"/>
        <v>-0.40245034667061569</v>
      </c>
      <c r="O13" s="37">
        <f t="shared" si="0"/>
        <v>-0.39650872972643075</v>
      </c>
      <c r="P13" s="37">
        <f t="shared" si="1"/>
        <v>-0.26015699858156993</v>
      </c>
      <c r="Q13" s="37">
        <f t="shared" si="1"/>
        <v>-0.43722149300433966</v>
      </c>
      <c r="R13" s="38">
        <f>I13/481.298</f>
        <v>164.7336992881749</v>
      </c>
      <c r="T13" s="42" t="s">
        <v>32</v>
      </c>
      <c r="W13" s="39"/>
    </row>
    <row r="14" spans="1:23" ht="21" customHeight="1">
      <c r="A14" s="4" t="s">
        <v>33</v>
      </c>
      <c r="B14" s="40"/>
      <c r="C14" s="40"/>
      <c r="D14" s="41"/>
      <c r="E14" s="36">
        <v>62914</v>
      </c>
      <c r="F14" s="36">
        <v>62774</v>
      </c>
      <c r="G14" s="36">
        <v>62746</v>
      </c>
      <c r="H14" s="36">
        <v>62620</v>
      </c>
      <c r="I14" s="36">
        <v>62419</v>
      </c>
      <c r="J14" s="36">
        <v>62416</v>
      </c>
      <c r="K14" s="36">
        <v>62293</v>
      </c>
      <c r="L14" s="37">
        <f t="shared" si="0"/>
        <v>-0.22277394484691626</v>
      </c>
      <c r="M14" s="37">
        <f t="shared" si="0"/>
        <v>-4.4614404819047909E-2</v>
      </c>
      <c r="N14" s="37">
        <f t="shared" si="0"/>
        <v>-0.20101150619131797</v>
      </c>
      <c r="O14" s="37">
        <f t="shared" si="0"/>
        <v>-0.32149996902039985</v>
      </c>
      <c r="P14" s="37">
        <f t="shared" si="1"/>
        <v>-4.806344375503281E-3</v>
      </c>
      <c r="Q14" s="37">
        <f t="shared" si="1"/>
        <v>-0.19725928342621962</v>
      </c>
      <c r="R14" s="38">
        <f>I14/180.986</f>
        <v>344.88302962660094</v>
      </c>
      <c r="T14" s="42" t="s">
        <v>34</v>
      </c>
      <c r="W14" s="39"/>
    </row>
    <row r="15" spans="1:23" ht="21" customHeight="1">
      <c r="A15" s="4" t="s">
        <v>35</v>
      </c>
      <c r="B15" s="43"/>
      <c r="C15" s="43"/>
      <c r="D15" s="44"/>
      <c r="E15" s="36">
        <v>45372</v>
      </c>
      <c r="F15" s="36">
        <v>45424</v>
      </c>
      <c r="G15" s="36">
        <v>45547</v>
      </c>
      <c r="H15" s="36">
        <v>45718</v>
      </c>
      <c r="I15" s="36">
        <v>45839</v>
      </c>
      <c r="J15" s="36">
        <v>45963</v>
      </c>
      <c r="K15" s="36">
        <v>46117</v>
      </c>
      <c r="L15" s="37">
        <f t="shared" si="0"/>
        <v>0.11454250338192665</v>
      </c>
      <c r="M15" s="37">
        <f t="shared" si="0"/>
        <v>0.27041601159255396</v>
      </c>
      <c r="N15" s="37">
        <f>LN((H15/G15)/1)*100</f>
        <v>0.37473335913155287</v>
      </c>
      <c r="O15" s="37">
        <f t="shared" si="0"/>
        <v>0.26431637219509202</v>
      </c>
      <c r="P15" s="37">
        <f t="shared" si="1"/>
        <v>0.27014678419189414</v>
      </c>
      <c r="Q15" s="37">
        <f t="shared" si="1"/>
        <v>0.33449205817907096</v>
      </c>
      <c r="R15" s="38">
        <f>I15/252.081</f>
        <v>181.84234432583179</v>
      </c>
      <c r="T15" s="42" t="s">
        <v>36</v>
      </c>
      <c r="W15" s="39"/>
    </row>
    <row r="16" spans="1:23" ht="21" customHeight="1">
      <c r="A16" s="4" t="s">
        <v>37</v>
      </c>
      <c r="B16" s="43"/>
      <c r="C16" s="43"/>
      <c r="D16" s="44"/>
      <c r="E16" s="36">
        <v>126963</v>
      </c>
      <c r="F16" s="36">
        <v>127382</v>
      </c>
      <c r="G16" s="36">
        <v>127201</v>
      </c>
      <c r="H16" s="36">
        <v>127283</v>
      </c>
      <c r="I16" s="36">
        <v>127411</v>
      </c>
      <c r="J16" s="36">
        <v>127677</v>
      </c>
      <c r="K16" s="36">
        <v>128036</v>
      </c>
      <c r="L16" s="37">
        <f t="shared" si="0"/>
        <v>0.32947404433452265</v>
      </c>
      <c r="M16" s="37">
        <f t="shared" si="0"/>
        <v>-0.14219333615905419</v>
      </c>
      <c r="N16" s="37">
        <f t="shared" si="0"/>
        <v>6.4444132313165564E-2</v>
      </c>
      <c r="O16" s="37">
        <f t="shared" si="0"/>
        <v>0.10051278065156194</v>
      </c>
      <c r="P16" s="37">
        <f t="shared" si="1"/>
        <v>0.20855555448694618</v>
      </c>
      <c r="Q16" s="37">
        <f t="shared" si="1"/>
        <v>0.28078371913939909</v>
      </c>
      <c r="R16" s="38">
        <f>I16/750.381</f>
        <v>169.79507743399688</v>
      </c>
      <c r="T16" s="42" t="s">
        <v>38</v>
      </c>
      <c r="W16" s="39"/>
    </row>
    <row r="17" spans="1:23" ht="21" customHeight="1">
      <c r="A17" s="4" t="s">
        <v>39</v>
      </c>
      <c r="B17" s="43"/>
      <c r="C17" s="43"/>
      <c r="D17" s="44"/>
      <c r="E17" s="36">
        <v>55474</v>
      </c>
      <c r="F17" s="36">
        <v>55415</v>
      </c>
      <c r="G17" s="36">
        <v>55190</v>
      </c>
      <c r="H17" s="36">
        <v>55145</v>
      </c>
      <c r="I17" s="36">
        <v>54950</v>
      </c>
      <c r="J17" s="36">
        <v>54875</v>
      </c>
      <c r="K17" s="36">
        <v>54790</v>
      </c>
      <c r="L17" s="37">
        <f t="shared" si="0"/>
        <v>-0.10641272906684861</v>
      </c>
      <c r="M17" s="37">
        <f t="shared" si="0"/>
        <v>-0.40685377762064989</v>
      </c>
      <c r="N17" s="37">
        <f t="shared" si="0"/>
        <v>-8.1569769329962988E-2</v>
      </c>
      <c r="O17" s="37">
        <f t="shared" si="0"/>
        <v>-0.35423989084798313</v>
      </c>
      <c r="P17" s="37">
        <f t="shared" si="1"/>
        <v>-0.13658094542949312</v>
      </c>
      <c r="Q17" s="37">
        <f t="shared" si="1"/>
        <v>-0.15501758450110664</v>
      </c>
      <c r="R17" s="38">
        <f>I17/355.917</f>
        <v>154.38992798882887</v>
      </c>
      <c r="T17" s="3" t="s">
        <v>40</v>
      </c>
      <c r="W17" s="39"/>
    </row>
    <row r="18" spans="1:23" ht="21" customHeight="1">
      <c r="A18" s="4" t="s">
        <v>41</v>
      </c>
      <c r="E18" s="36">
        <v>120428</v>
      </c>
      <c r="F18" s="36">
        <v>120834</v>
      </c>
      <c r="G18" s="36">
        <v>120634</v>
      </c>
      <c r="H18" s="36">
        <v>121157</v>
      </c>
      <c r="I18" s="36">
        <v>121421</v>
      </c>
      <c r="J18" s="36">
        <v>121617</v>
      </c>
      <c r="K18" s="36">
        <v>121942</v>
      </c>
      <c r="L18" s="37">
        <f t="shared" si="0"/>
        <v>0.33656388759760114</v>
      </c>
      <c r="M18" s="37">
        <f t="shared" si="0"/>
        <v>-0.16565345779574411</v>
      </c>
      <c r="N18" s="37">
        <f t="shared" si="0"/>
        <v>0.43260569305867663</v>
      </c>
      <c r="O18" s="37">
        <f t="shared" si="0"/>
        <v>0.21766203384385499</v>
      </c>
      <c r="P18" s="37">
        <f t="shared" si="1"/>
        <v>0.16129168483214767</v>
      </c>
      <c r="Q18" s="37">
        <f t="shared" si="1"/>
        <v>0.26687594619372046</v>
      </c>
      <c r="R18" s="38">
        <f>I18/630.29</f>
        <v>192.643069063447</v>
      </c>
      <c r="T18" s="3" t="s">
        <v>42</v>
      </c>
      <c r="W18" s="39"/>
    </row>
    <row r="19" spans="1:23" ht="21" customHeight="1">
      <c r="A19" s="4" t="s">
        <v>43</v>
      </c>
      <c r="B19" s="40"/>
      <c r="C19" s="40"/>
      <c r="D19" s="45"/>
      <c r="E19" s="36">
        <v>48629</v>
      </c>
      <c r="F19" s="36">
        <v>48875</v>
      </c>
      <c r="G19" s="36">
        <v>48867</v>
      </c>
      <c r="H19" s="36">
        <v>49080</v>
      </c>
      <c r="I19" s="36">
        <v>49272</v>
      </c>
      <c r="J19" s="36">
        <v>49346</v>
      </c>
      <c r="K19" s="36">
        <v>49465</v>
      </c>
      <c r="L19" s="37">
        <f t="shared" si="0"/>
        <v>0.50459575394727896</v>
      </c>
      <c r="M19" s="37">
        <f t="shared" si="0"/>
        <v>-1.6369626195215918E-2</v>
      </c>
      <c r="N19" s="37">
        <f t="shared" si="0"/>
        <v>0.43492977991331011</v>
      </c>
      <c r="O19" s="37">
        <f>LN((I19/H19)/1)*100</f>
        <v>0.39043485420314245</v>
      </c>
      <c r="P19" s="37">
        <f t="shared" si="1"/>
        <v>0.15007405116449138</v>
      </c>
      <c r="Q19" s="37">
        <f t="shared" si="1"/>
        <v>0.24086398787988642</v>
      </c>
      <c r="R19" s="38">
        <f>I19/420.209</f>
        <v>117.25593692662461</v>
      </c>
      <c r="T19" s="3" t="s">
        <v>44</v>
      </c>
      <c r="W19" s="39"/>
    </row>
    <row r="20" spans="1:23" s="50" customFormat="1" ht="3" customHeight="1">
      <c r="A20" s="46"/>
      <c r="B20" s="46"/>
      <c r="C20" s="46"/>
      <c r="D20" s="46"/>
      <c r="E20" s="47"/>
      <c r="F20" s="47"/>
      <c r="G20" s="48"/>
      <c r="H20" s="49"/>
      <c r="I20" s="49"/>
      <c r="J20" s="49"/>
      <c r="K20" s="49"/>
      <c r="L20" s="49"/>
      <c r="M20" s="49"/>
      <c r="N20" s="47"/>
      <c r="O20" s="48"/>
      <c r="P20" s="48"/>
      <c r="Q20" s="48"/>
      <c r="R20" s="48"/>
      <c r="S20" s="46"/>
      <c r="T20" s="46"/>
    </row>
    <row r="21" spans="1:23" s="50" customFormat="1" ht="3" customHeight="1"/>
    <row r="22" spans="1:23" s="50" customFormat="1" ht="15.75">
      <c r="A22" s="50" t="s">
        <v>45</v>
      </c>
    </row>
    <row r="23" spans="1:23" s="50" customFormat="1" ht="15.75">
      <c r="B23" s="50" t="s">
        <v>46</v>
      </c>
    </row>
    <row r="24" spans="1:23" s="50" customFormat="1" ht="15.75"/>
    <row r="25" spans="1:23" s="50" customFormat="1" ht="15.75"/>
    <row r="26" spans="1:23" s="50" customFormat="1" ht="15.75">
      <c r="E26" s="51"/>
      <c r="F26" s="51"/>
      <c r="G26" s="51"/>
      <c r="H26" s="51"/>
      <c r="I26" s="51"/>
      <c r="J26" s="51"/>
      <c r="K26" s="51"/>
    </row>
    <row r="27" spans="1:23" s="50" customFormat="1" ht="15.75"/>
    <row r="28" spans="1:23" s="50" customFormat="1" ht="15.75"/>
    <row r="29" spans="1:23" s="50" customFormat="1" ht="15.75"/>
    <row r="30" spans="1:23" s="50" customFormat="1" ht="15.75"/>
    <row r="31" spans="1:23" ht="7.5" customHeight="1"/>
  </sheetData>
  <mergeCells count="8">
    <mergeCell ref="A9:D9"/>
    <mergeCell ref="S9:T9"/>
    <mergeCell ref="A4:D8"/>
    <mergeCell ref="E4:K4"/>
    <mergeCell ref="L4:Q4"/>
    <mergeCell ref="S4:T8"/>
    <mergeCell ref="E5:K5"/>
    <mergeCell ref="L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2016-11-15T02:30:28Z</dcterms:created>
  <dcterms:modified xsi:type="dcterms:W3CDTF">2016-11-15T02:31:04Z</dcterms:modified>
</cp:coreProperties>
</file>