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15315" windowHeight="7740"/>
  </bookViews>
  <sheets>
    <sheet name="T-13.1" sheetId="1" r:id="rId1"/>
  </sheets>
  <definedNames>
    <definedName name="_xlnm.Print_Area" localSheetId="0">'T-13.1'!$A$1:$R$27</definedName>
  </definedNames>
  <calcPr calcId="145621"/>
</workbook>
</file>

<file path=xl/calcChain.xml><?xml version="1.0" encoding="utf-8"?>
<calcChain xmlns="http://schemas.openxmlformats.org/spreadsheetml/2006/main">
  <c r="J17" i="1" l="1"/>
  <c r="H17" i="1"/>
  <c r="F17" i="1"/>
  <c r="J16" i="1"/>
  <c r="H16" i="1"/>
  <c r="F16" i="1" s="1"/>
  <c r="J15" i="1"/>
  <c r="H15" i="1"/>
  <c r="F15" i="1" s="1"/>
  <c r="J14" i="1"/>
  <c r="H14" i="1"/>
  <c r="F14" i="1" s="1"/>
  <c r="J13" i="1"/>
  <c r="H13" i="1"/>
  <c r="F13" i="1"/>
  <c r="J12" i="1"/>
  <c r="H12" i="1"/>
  <c r="F12" i="1" s="1"/>
  <c r="J10" i="1"/>
  <c r="H10" i="1"/>
  <c r="F10" i="1"/>
  <c r="N9" i="1"/>
  <c r="L9" i="1"/>
  <c r="J9" i="1"/>
  <c r="H9" i="1"/>
  <c r="F9" i="1"/>
  <c r="E9" i="1"/>
</calcChain>
</file>

<file path=xl/sharedStrings.xml><?xml version="1.0" encoding="utf-8"?>
<sst xmlns="http://schemas.openxmlformats.org/spreadsheetml/2006/main" count="56" uniqueCount="46">
  <si>
    <t>ตาราง</t>
  </si>
  <si>
    <t>ผู้ใช้ไฟฟ้า และการจำหน่ายกระแสไฟฟ้า จำแนกตามประเภทผู้ใช้ เป็นรายอำเภอ ปีงบประมาณ 2558</t>
  </si>
  <si>
    <t>Table</t>
  </si>
  <si>
    <t>Consumer and Electricity Sales by Type of Consumers and District: Fiscal Year 2015</t>
  </si>
  <si>
    <t>อำเภอ</t>
  </si>
  <si>
    <t>จำนวนผู้ใช้ไฟฟ้า</t>
  </si>
  <si>
    <t>การจำหน่ายกระแสไฟฟ้า (ล้านกิโลวัตต์/ชั่วโมง) Electricity sales (Gwh.)</t>
  </si>
  <si>
    <t>District</t>
  </si>
  <si>
    <t>(ราย)</t>
  </si>
  <si>
    <t>สถานธุรกิจและ</t>
  </si>
  <si>
    <t>สถานที่ราชการ</t>
  </si>
  <si>
    <t>Number of</t>
  </si>
  <si>
    <t>รวม</t>
  </si>
  <si>
    <t>ที่อยู่อาศัย</t>
  </si>
  <si>
    <t>อุตสาหกรรม</t>
  </si>
  <si>
    <t>และสาธารณะ</t>
  </si>
  <si>
    <t>อื่น ๆ</t>
  </si>
  <si>
    <t>consumer</t>
  </si>
  <si>
    <t>Total</t>
  </si>
  <si>
    <t>Residential</t>
  </si>
  <si>
    <t xml:space="preserve">Business and </t>
  </si>
  <si>
    <t>Government office</t>
  </si>
  <si>
    <t>Others</t>
  </si>
  <si>
    <t>(Person)</t>
  </si>
  <si>
    <t>industry</t>
  </si>
  <si>
    <t>and public utility</t>
  </si>
  <si>
    <t>รวมยอด</t>
  </si>
  <si>
    <t>เมืองพังงา</t>
  </si>
  <si>
    <t>-</t>
  </si>
  <si>
    <t xml:space="preserve">Mueang Phangnga </t>
  </si>
  <si>
    <t>เกาะยาว</t>
  </si>
  <si>
    <t xml:space="preserve">Ko Yao </t>
  </si>
  <si>
    <t>กะปง</t>
  </si>
  <si>
    <t xml:space="preserve">Kapong </t>
  </si>
  <si>
    <t>ตะกั่วทุ่ง</t>
  </si>
  <si>
    <t xml:space="preserve">Takua Thung </t>
  </si>
  <si>
    <t>ตะกั่วป่า</t>
  </si>
  <si>
    <t xml:space="preserve">Takua Pa </t>
  </si>
  <si>
    <t>คุระบุรี</t>
  </si>
  <si>
    <t xml:space="preserve">Kura Buri </t>
  </si>
  <si>
    <t>ทับปุด</t>
  </si>
  <si>
    <t xml:space="preserve">Thap Put </t>
  </si>
  <si>
    <t>ท้ายเหมือง</t>
  </si>
  <si>
    <t xml:space="preserve">Thai Mueang </t>
  </si>
  <si>
    <t xml:space="preserve">    ที่มา:   การไฟฟ้าส่วนภูมิภาคจังหวัดพังงา</t>
  </si>
  <si>
    <t>Source:   Phangnga Provincial  Electricity  Authority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</si>
</sst>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#,##0.000"/>
  </numFmts>
  <fonts count="5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3" fillId="0" borderId="1" xfId="0" applyFont="1" applyBorder="1"/>
    <xf numFmtId="0" fontId="3" fillId="0" borderId="0" xfId="0" applyFont="1" applyBorder="1"/>
    <xf numFmtId="0" fontId="3" fillId="0" borderId="0" xfId="0" applyFont="1"/>
    <xf numFmtId="0" fontId="4" fillId="0" borderId="2" xfId="0" applyFont="1" applyBorder="1" applyAlignment="1">
      <alignment horizontal="center" vertical="center" shrinkToFit="1"/>
    </xf>
    <xf numFmtId="0" fontId="4" fillId="0" borderId="2" xfId="0" applyFont="1" applyBorder="1" applyAlignment="1">
      <alignment vertical="center" shrinkToFit="1"/>
    </xf>
    <xf numFmtId="0" fontId="4" fillId="0" borderId="3" xfId="0" applyFont="1" applyBorder="1" applyAlignment="1">
      <alignment vertical="center" shrinkToFit="1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Border="1"/>
    <xf numFmtId="0" fontId="4" fillId="0" borderId="0" xfId="0" applyFont="1" applyAlignment="1">
      <alignment vertical="center" shrinkToFit="1"/>
    </xf>
    <xf numFmtId="0" fontId="4" fillId="0" borderId="9" xfId="0" applyFont="1" applyBorder="1" applyAlignment="1">
      <alignment vertical="center" shrinkToFit="1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vertical="center" shrinkToFit="1"/>
    </xf>
    <xf numFmtId="0" fontId="4" fillId="0" borderId="12" xfId="0" applyFont="1" applyBorder="1" applyAlignment="1">
      <alignment vertical="center" shrinkToFit="1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3" fontId="2" fillId="0" borderId="0" xfId="0" applyNumberFormat="1" applyFont="1" applyBorder="1" applyAlignment="1">
      <alignment horizontal="right" indent="2"/>
    </xf>
    <xf numFmtId="187" fontId="2" fillId="0" borderId="11" xfId="0" applyNumberFormat="1" applyFont="1" applyBorder="1" applyAlignment="1">
      <alignment horizontal="right" indent="2"/>
    </xf>
    <xf numFmtId="187" fontId="2" fillId="0" borderId="9" xfId="0" applyNumberFormat="1" applyFont="1" applyBorder="1" applyAlignment="1">
      <alignment horizontal="right" indent="2"/>
    </xf>
    <xf numFmtId="187" fontId="2" fillId="0" borderId="10" xfId="0" applyNumberFormat="1" applyFont="1" applyBorder="1" applyAlignment="1">
      <alignment horizontal="right" indent="2"/>
    </xf>
    <xf numFmtId="187" fontId="2" fillId="0" borderId="0" xfId="0" applyNumberFormat="1" applyFont="1" applyBorder="1" applyAlignment="1">
      <alignment horizontal="right" indent="2"/>
    </xf>
    <xf numFmtId="187" fontId="2" fillId="0" borderId="4" xfId="0" applyNumberFormat="1" applyFont="1" applyBorder="1" applyAlignment="1">
      <alignment horizontal="right" indent="2"/>
    </xf>
    <xf numFmtId="0" fontId="2" fillId="0" borderId="11" xfId="0" applyFont="1" applyBorder="1"/>
    <xf numFmtId="0" fontId="2" fillId="0" borderId="0" xfId="0" applyFont="1" applyBorder="1" applyAlignment="1">
      <alignment horizontal="center"/>
    </xf>
    <xf numFmtId="0" fontId="4" fillId="0" borderId="0" xfId="0" applyFont="1" applyBorder="1" applyAlignment="1"/>
    <xf numFmtId="0" fontId="4" fillId="0" borderId="9" xfId="0" applyFont="1" applyBorder="1" applyAlignment="1"/>
    <xf numFmtId="3" fontId="4" fillId="0" borderId="0" xfId="0" applyNumberFormat="1" applyFont="1" applyBorder="1" applyAlignment="1">
      <alignment horizontal="right" indent="2"/>
    </xf>
    <xf numFmtId="187" fontId="4" fillId="0" borderId="11" xfId="0" applyNumberFormat="1" applyFont="1" applyBorder="1" applyAlignment="1">
      <alignment horizontal="right" indent="2"/>
    </xf>
    <xf numFmtId="187" fontId="4" fillId="0" borderId="9" xfId="0" applyNumberFormat="1" applyFont="1" applyBorder="1" applyAlignment="1">
      <alignment horizontal="right" indent="2"/>
    </xf>
    <xf numFmtId="187" fontId="4" fillId="0" borderId="10" xfId="0" applyNumberFormat="1" applyFont="1" applyBorder="1" applyAlignment="1">
      <alignment horizontal="right" indent="2"/>
    </xf>
    <xf numFmtId="187" fontId="4" fillId="0" borderId="0" xfId="0" applyNumberFormat="1" applyFont="1" applyBorder="1" applyAlignment="1">
      <alignment horizontal="right" indent="2"/>
    </xf>
    <xf numFmtId="0" fontId="4" fillId="0" borderId="11" xfId="0" applyFont="1" applyBorder="1" applyAlignment="1"/>
    <xf numFmtId="0" fontId="4" fillId="0" borderId="1" xfId="0" applyFont="1" applyBorder="1"/>
    <xf numFmtId="0" fontId="4" fillId="0" borderId="12" xfId="0" applyFont="1" applyBorder="1"/>
    <xf numFmtId="0" fontId="4" fillId="0" borderId="14" xfId="0" applyFont="1" applyBorder="1"/>
    <xf numFmtId="0" fontId="4" fillId="0" borderId="13" xfId="0" applyFont="1" applyBorder="1"/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1419225</xdr:colOff>
      <xdr:row>17</xdr:row>
      <xdr:rowOff>0</xdr:rowOff>
    </xdr:from>
    <xdr:to>
      <xdr:col>16</xdr:col>
      <xdr:colOff>104775</xdr:colOff>
      <xdr:row>26</xdr:row>
      <xdr:rowOff>19050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9115425" y="4600575"/>
          <a:ext cx="466725" cy="1695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16</xdr:col>
      <xdr:colOff>9525</xdr:colOff>
      <xdr:row>0</xdr:row>
      <xdr:rowOff>0</xdr:rowOff>
    </xdr:from>
    <xdr:to>
      <xdr:col>18</xdr:col>
      <xdr:colOff>28575</xdr:colOff>
      <xdr:row>27</xdr:row>
      <xdr:rowOff>19050</xdr:rowOff>
    </xdr:to>
    <xdr:grpSp>
      <xdr:nvGrpSpPr>
        <xdr:cNvPr id="3" name="Group 129"/>
        <xdr:cNvGrpSpPr>
          <a:grpSpLocks/>
        </xdr:cNvGrpSpPr>
      </xdr:nvGrpSpPr>
      <xdr:grpSpPr bwMode="auto">
        <a:xfrm>
          <a:off x="9486900" y="0"/>
          <a:ext cx="447675" cy="6534150"/>
          <a:chOff x="996" y="0"/>
          <a:chExt cx="47" cy="676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1004" y="152"/>
            <a:ext cx="37" cy="48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Energy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996" y="634"/>
            <a:ext cx="47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6" name="Straight Connector 12"/>
          <xdr:cNvCxnSpPr>
            <a:cxnSpLocks noChangeShapeType="1"/>
          </xdr:cNvCxnSpPr>
        </xdr:nvCxnSpPr>
        <xdr:spPr bwMode="auto">
          <a:xfrm rot="5400000">
            <a:off x="699" y="317"/>
            <a:ext cx="634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P27"/>
  <sheetViews>
    <sheetView showGridLines="0" tabSelected="1" topLeftCell="A13" zoomScaleNormal="100" workbookViewId="0">
      <selection activeCell="E31" sqref="E31"/>
    </sheetView>
  </sheetViews>
  <sheetFormatPr defaultRowHeight="18.75" x14ac:dyDescent="0.3"/>
  <cols>
    <col min="1" max="1" width="1.7109375" style="8" customWidth="1"/>
    <col min="2" max="2" width="5.7109375" style="8" customWidth="1"/>
    <col min="3" max="3" width="5.28515625" style="8" customWidth="1"/>
    <col min="4" max="4" width="14.7109375" style="8" customWidth="1"/>
    <col min="5" max="5" width="15.5703125" style="8" customWidth="1"/>
    <col min="6" max="6" width="12.85546875" style="8" customWidth="1"/>
    <col min="7" max="7" width="0.7109375" style="8" customWidth="1"/>
    <col min="8" max="8" width="12.85546875" style="8" customWidth="1"/>
    <col min="9" max="9" width="0.85546875" style="8" customWidth="1"/>
    <col min="10" max="10" width="13.42578125" style="8" customWidth="1"/>
    <col min="11" max="11" width="0.7109375" style="8" customWidth="1"/>
    <col min="12" max="12" width="14.42578125" style="8" customWidth="1"/>
    <col min="13" max="13" width="0.85546875" style="8" customWidth="1"/>
    <col min="14" max="14" width="14.85546875" style="8" customWidth="1"/>
    <col min="15" max="15" width="0.85546875" style="8" customWidth="1"/>
    <col min="16" max="16" width="26.7109375" style="8" customWidth="1"/>
    <col min="17" max="17" width="2.28515625" style="7" customWidth="1"/>
    <col min="18" max="18" width="4.140625" style="7" customWidth="1"/>
    <col min="19" max="16384" width="9.140625" style="7"/>
  </cols>
  <sheetData>
    <row r="1" spans="1:16" s="3" customFormat="1" ht="23.25" customHeight="1" x14ac:dyDescent="0.3">
      <c r="A1" s="1"/>
      <c r="B1" s="1" t="s">
        <v>0</v>
      </c>
      <c r="C1" s="2">
        <v>13.1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s="5" customFormat="1" x14ac:dyDescent="0.3">
      <c r="A2" s="4"/>
      <c r="B2" s="1" t="s">
        <v>2</v>
      </c>
      <c r="C2" s="2">
        <v>13.1</v>
      </c>
      <c r="D2" s="1" t="s">
        <v>3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6" ht="5.25" customHeight="1" x14ac:dyDescent="0.3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</row>
    <row r="4" spans="1:16" s="18" customFormat="1" ht="21" customHeight="1" x14ac:dyDescent="0.3">
      <c r="A4" s="9" t="s">
        <v>4</v>
      </c>
      <c r="B4" s="10"/>
      <c r="C4" s="10"/>
      <c r="D4" s="11"/>
      <c r="E4" s="12" t="s">
        <v>5</v>
      </c>
      <c r="F4" s="13" t="s">
        <v>6</v>
      </c>
      <c r="G4" s="14"/>
      <c r="H4" s="14"/>
      <c r="I4" s="14"/>
      <c r="J4" s="14"/>
      <c r="K4" s="14"/>
      <c r="L4" s="14"/>
      <c r="M4" s="14"/>
      <c r="N4" s="15"/>
      <c r="O4" s="16"/>
      <c r="P4" s="17" t="s">
        <v>7</v>
      </c>
    </row>
    <row r="5" spans="1:16" s="18" customFormat="1" ht="21" customHeight="1" x14ac:dyDescent="0.3">
      <c r="A5" s="19"/>
      <c r="B5" s="19"/>
      <c r="C5" s="19"/>
      <c r="D5" s="20"/>
      <c r="E5" s="21" t="s">
        <v>8</v>
      </c>
      <c r="F5" s="22"/>
      <c r="G5" s="23"/>
      <c r="H5" s="22"/>
      <c r="I5" s="23"/>
      <c r="J5" s="21" t="s">
        <v>9</v>
      </c>
      <c r="K5" s="24"/>
      <c r="L5" s="25" t="s">
        <v>10</v>
      </c>
      <c r="M5" s="25"/>
      <c r="N5" s="26"/>
      <c r="O5" s="26"/>
      <c r="P5" s="27"/>
    </row>
    <row r="6" spans="1:16" s="18" customFormat="1" ht="21" customHeight="1" x14ac:dyDescent="0.3">
      <c r="A6" s="19"/>
      <c r="B6" s="19"/>
      <c r="C6" s="19"/>
      <c r="D6" s="20"/>
      <c r="E6" s="21" t="s">
        <v>11</v>
      </c>
      <c r="F6" s="22" t="s">
        <v>12</v>
      </c>
      <c r="G6" s="23"/>
      <c r="H6" s="22" t="s">
        <v>13</v>
      </c>
      <c r="I6" s="23"/>
      <c r="J6" s="21" t="s">
        <v>14</v>
      </c>
      <c r="K6" s="24"/>
      <c r="L6" s="25" t="s">
        <v>15</v>
      </c>
      <c r="M6" s="25"/>
      <c r="N6" s="26" t="s">
        <v>16</v>
      </c>
      <c r="O6" s="26"/>
      <c r="P6" s="27"/>
    </row>
    <row r="7" spans="1:16" s="18" customFormat="1" ht="21" customHeight="1" x14ac:dyDescent="0.3">
      <c r="A7" s="19"/>
      <c r="B7" s="19"/>
      <c r="C7" s="19"/>
      <c r="D7" s="20"/>
      <c r="E7" s="21" t="s">
        <v>17</v>
      </c>
      <c r="F7" s="22" t="s">
        <v>18</v>
      </c>
      <c r="G7" s="23"/>
      <c r="H7" s="22" t="s">
        <v>19</v>
      </c>
      <c r="I7" s="23"/>
      <c r="J7" s="21" t="s">
        <v>20</v>
      </c>
      <c r="K7" s="24"/>
      <c r="L7" s="25" t="s">
        <v>21</v>
      </c>
      <c r="M7" s="25"/>
      <c r="N7" s="21" t="s">
        <v>22</v>
      </c>
      <c r="O7" s="26"/>
      <c r="P7" s="27"/>
    </row>
    <row r="8" spans="1:16" s="18" customFormat="1" ht="21" customHeight="1" x14ac:dyDescent="0.3">
      <c r="A8" s="28"/>
      <c r="B8" s="28"/>
      <c r="C8" s="28"/>
      <c r="D8" s="29"/>
      <c r="E8" s="30" t="s">
        <v>23</v>
      </c>
      <c r="F8" s="31"/>
      <c r="G8" s="32"/>
      <c r="H8" s="31"/>
      <c r="I8" s="32"/>
      <c r="J8" s="30" t="s">
        <v>24</v>
      </c>
      <c r="K8" s="33"/>
      <c r="L8" s="33" t="s">
        <v>25</v>
      </c>
      <c r="M8" s="33"/>
      <c r="N8" s="30"/>
      <c r="O8" s="31"/>
      <c r="P8" s="34"/>
    </row>
    <row r="9" spans="1:16" s="5" customFormat="1" ht="24" customHeight="1" x14ac:dyDescent="0.3">
      <c r="A9" s="35" t="s">
        <v>26</v>
      </c>
      <c r="B9" s="35"/>
      <c r="C9" s="35"/>
      <c r="D9" s="36"/>
      <c r="E9" s="37">
        <f>SUM(E10:E17)</f>
        <v>84929</v>
      </c>
      <c r="F9" s="38">
        <f>SUM(H9:N9)</f>
        <v>521.30899999999997</v>
      </c>
      <c r="G9" s="39"/>
      <c r="H9" s="38">
        <f>SUM(H10:H17)</f>
        <v>155.286</v>
      </c>
      <c r="I9" s="39"/>
      <c r="J9" s="40">
        <f>SUM(J10:J17)</f>
        <v>360.15800000000002</v>
      </c>
      <c r="K9" s="41"/>
      <c r="L9" s="41">
        <f>SUM(L10:L17)</f>
        <v>0.35599999999999998</v>
      </c>
      <c r="M9" s="41"/>
      <c r="N9" s="42">
        <f>SUM(N10:N17)</f>
        <v>5.5089999999999995</v>
      </c>
      <c r="O9" s="43"/>
      <c r="P9" s="44" t="s">
        <v>18</v>
      </c>
    </row>
    <row r="10" spans="1:16" s="45" customFormat="1" ht="23.25" customHeight="1" x14ac:dyDescent="0.3">
      <c r="B10" s="45" t="s">
        <v>27</v>
      </c>
      <c r="D10" s="46"/>
      <c r="E10" s="47">
        <v>13188</v>
      </c>
      <c r="F10" s="48">
        <f t="shared" ref="F10:F17" si="0">SUM(H10:N10)</f>
        <v>69.379999999999981</v>
      </c>
      <c r="G10" s="49"/>
      <c r="H10" s="48">
        <f>5.244+18.402</f>
        <v>23.646000000000001</v>
      </c>
      <c r="I10" s="49"/>
      <c r="J10" s="50">
        <f>13.561+29.465+0.668+1.092</f>
        <v>44.785999999999994</v>
      </c>
      <c r="K10" s="51"/>
      <c r="L10" s="51" t="s">
        <v>28</v>
      </c>
      <c r="M10" s="51"/>
      <c r="N10" s="50">
        <v>0.94799999999999995</v>
      </c>
      <c r="O10" s="52"/>
      <c r="P10" s="45" t="s">
        <v>29</v>
      </c>
    </row>
    <row r="11" spans="1:16" s="45" customFormat="1" ht="23.25" customHeight="1" x14ac:dyDescent="0.3">
      <c r="B11" s="45" t="s">
        <v>30</v>
      </c>
      <c r="D11" s="46"/>
      <c r="E11" s="47" t="s">
        <v>28</v>
      </c>
      <c r="F11" s="48" t="s">
        <v>28</v>
      </c>
      <c r="G11" s="49"/>
      <c r="H11" s="48" t="s">
        <v>28</v>
      </c>
      <c r="I11" s="49"/>
      <c r="J11" s="50" t="s">
        <v>28</v>
      </c>
      <c r="K11" s="51"/>
      <c r="L11" s="51" t="s">
        <v>28</v>
      </c>
      <c r="M11" s="51"/>
      <c r="N11" s="50" t="s">
        <v>28</v>
      </c>
      <c r="O11" s="52"/>
      <c r="P11" s="45" t="s">
        <v>31</v>
      </c>
    </row>
    <row r="12" spans="1:16" s="45" customFormat="1" ht="23.25" customHeight="1" x14ac:dyDescent="0.3">
      <c r="B12" s="45" t="s">
        <v>32</v>
      </c>
      <c r="D12" s="46"/>
      <c r="E12" s="47">
        <v>4949</v>
      </c>
      <c r="F12" s="48">
        <f t="shared" si="0"/>
        <v>11.379</v>
      </c>
      <c r="G12" s="49"/>
      <c r="H12" s="48">
        <f>2.734+5.353</f>
        <v>8.0869999999999997</v>
      </c>
      <c r="I12" s="49"/>
      <c r="J12" s="50">
        <f>1.373+1.517+0+0</f>
        <v>2.8899999999999997</v>
      </c>
      <c r="K12" s="51"/>
      <c r="L12" s="51">
        <v>9.7000000000000003E-2</v>
      </c>
      <c r="M12" s="51"/>
      <c r="N12" s="50">
        <v>0.30499999999999999</v>
      </c>
      <c r="O12" s="52"/>
      <c r="P12" s="45" t="s">
        <v>33</v>
      </c>
    </row>
    <row r="13" spans="1:16" s="45" customFormat="1" ht="23.25" customHeight="1" x14ac:dyDescent="0.3">
      <c r="B13" s="45" t="s">
        <v>34</v>
      </c>
      <c r="D13" s="46"/>
      <c r="E13" s="47">
        <v>14144</v>
      </c>
      <c r="F13" s="48">
        <f t="shared" si="0"/>
        <v>93.869</v>
      </c>
      <c r="G13" s="49"/>
      <c r="H13" s="48">
        <f>5.965+20.728</f>
        <v>26.693000000000001</v>
      </c>
      <c r="I13" s="49"/>
      <c r="J13" s="50">
        <f>14.168+36.799+6.519+8.629</f>
        <v>66.114999999999995</v>
      </c>
      <c r="K13" s="51"/>
      <c r="L13" s="51" t="s">
        <v>28</v>
      </c>
      <c r="M13" s="51"/>
      <c r="N13" s="50">
        <v>1.0609999999999999</v>
      </c>
      <c r="O13" s="52"/>
      <c r="P13" s="45" t="s">
        <v>35</v>
      </c>
    </row>
    <row r="14" spans="1:16" s="45" customFormat="1" ht="23.25" customHeight="1" x14ac:dyDescent="0.3">
      <c r="B14" s="45" t="s">
        <v>36</v>
      </c>
      <c r="D14" s="46"/>
      <c r="E14" s="47">
        <v>20178</v>
      </c>
      <c r="F14" s="48">
        <f t="shared" si="0"/>
        <v>174.49299999999999</v>
      </c>
      <c r="G14" s="49"/>
      <c r="H14" s="48">
        <f>7.719+33.184</f>
        <v>40.902999999999999</v>
      </c>
      <c r="I14" s="49"/>
      <c r="J14" s="50">
        <f>19.951+30.685+7.53+72.484</f>
        <v>130.64999999999998</v>
      </c>
      <c r="K14" s="51"/>
      <c r="L14" s="51">
        <v>0.217</v>
      </c>
      <c r="M14" s="51"/>
      <c r="N14" s="50">
        <v>2.7229999999999999</v>
      </c>
      <c r="O14" s="52"/>
      <c r="P14" s="45" t="s">
        <v>37</v>
      </c>
    </row>
    <row r="15" spans="1:16" s="45" customFormat="1" ht="23.25" customHeight="1" x14ac:dyDescent="0.3">
      <c r="B15" s="45" t="s">
        <v>38</v>
      </c>
      <c r="D15" s="46"/>
      <c r="E15" s="47">
        <v>8215</v>
      </c>
      <c r="F15" s="48">
        <f t="shared" si="0"/>
        <v>52.298999999999999</v>
      </c>
      <c r="G15" s="49"/>
      <c r="H15" s="48">
        <f>4.281+9.936</f>
        <v>14.216999999999999</v>
      </c>
      <c r="I15" s="49"/>
      <c r="J15" s="50">
        <f>5.153+23.956+8.676+0.152</f>
        <v>37.936999999999998</v>
      </c>
      <c r="K15" s="51"/>
      <c r="L15" s="51">
        <v>4.2000000000000003E-2</v>
      </c>
      <c r="M15" s="51"/>
      <c r="N15" s="50">
        <v>0.10299999999999999</v>
      </c>
      <c r="O15" s="52"/>
      <c r="P15" s="45" t="s">
        <v>39</v>
      </c>
    </row>
    <row r="16" spans="1:16" s="45" customFormat="1" ht="23.25" customHeight="1" x14ac:dyDescent="0.3">
      <c r="B16" s="45" t="s">
        <v>40</v>
      </c>
      <c r="D16" s="46"/>
      <c r="E16" s="47">
        <v>7407</v>
      </c>
      <c r="F16" s="48">
        <f t="shared" si="0"/>
        <v>32.080000000000005</v>
      </c>
      <c r="G16" s="49"/>
      <c r="H16" s="48">
        <f>4.028+8.625</f>
        <v>12.652999999999999</v>
      </c>
      <c r="I16" s="49"/>
      <c r="J16" s="50">
        <f>3.731+11.704+2.357+1.556</f>
        <v>19.348000000000003</v>
      </c>
      <c r="K16" s="51"/>
      <c r="L16" s="51" t="s">
        <v>28</v>
      </c>
      <c r="M16" s="51"/>
      <c r="N16" s="50">
        <v>7.9000000000000001E-2</v>
      </c>
      <c r="O16" s="52"/>
      <c r="P16" s="45" t="s">
        <v>41</v>
      </c>
    </row>
    <row r="17" spans="1:16" s="45" customFormat="1" ht="23.25" customHeight="1" x14ac:dyDescent="0.3">
      <c r="B17" s="45" t="s">
        <v>42</v>
      </c>
      <c r="D17" s="46"/>
      <c r="E17" s="47">
        <v>16848</v>
      </c>
      <c r="F17" s="48">
        <f t="shared" si="0"/>
        <v>87.809000000000012</v>
      </c>
      <c r="G17" s="49"/>
      <c r="H17" s="48">
        <f>8.628+20.459</f>
        <v>29.087</v>
      </c>
      <c r="I17" s="49"/>
      <c r="J17" s="50">
        <f>10.112+24.083+15.295+8.942</f>
        <v>58.432000000000002</v>
      </c>
      <c r="K17" s="51"/>
      <c r="L17" s="51" t="s">
        <v>28</v>
      </c>
      <c r="M17" s="51"/>
      <c r="N17" s="50">
        <v>0.28999999999999998</v>
      </c>
      <c r="O17" s="52"/>
      <c r="P17" s="45" t="s">
        <v>43</v>
      </c>
    </row>
    <row r="18" spans="1:16" s="18" customFormat="1" ht="3" customHeight="1" x14ac:dyDescent="0.3">
      <c r="A18" s="53"/>
      <c r="B18" s="53"/>
      <c r="C18" s="53"/>
      <c r="D18" s="54"/>
      <c r="E18" s="53"/>
      <c r="F18" s="55"/>
      <c r="G18" s="54"/>
      <c r="H18" s="55"/>
      <c r="I18" s="54"/>
      <c r="J18" s="56"/>
      <c r="K18" s="53"/>
      <c r="L18" s="53"/>
      <c r="M18" s="53"/>
      <c r="N18" s="56"/>
      <c r="O18" s="55"/>
      <c r="P18" s="53"/>
    </row>
    <row r="19" spans="1:16" s="18" customFormat="1" ht="3" customHeight="1" x14ac:dyDescent="0.3">
      <c r="A19" s="57"/>
      <c r="B19" s="57"/>
      <c r="C19" s="57"/>
      <c r="D19" s="57"/>
      <c r="E19" s="57"/>
      <c r="F19" s="57"/>
      <c r="G19" s="57"/>
      <c r="H19" s="57"/>
      <c r="I19" s="57"/>
      <c r="J19" s="57"/>
      <c r="K19" s="57"/>
      <c r="L19" s="57"/>
      <c r="M19" s="57"/>
      <c r="N19" s="57"/>
      <c r="O19" s="57"/>
      <c r="P19" s="57"/>
    </row>
    <row r="20" spans="1:16" s="18" customFormat="1" ht="17.25" x14ac:dyDescent="0.3">
      <c r="A20" s="57"/>
      <c r="B20" s="57" t="s">
        <v>44</v>
      </c>
      <c r="C20" s="57"/>
      <c r="D20" s="57"/>
      <c r="E20" s="57"/>
      <c r="F20" s="57"/>
      <c r="G20" s="57"/>
      <c r="H20" s="57"/>
      <c r="I20" s="57"/>
      <c r="J20" s="57"/>
      <c r="K20" s="57"/>
      <c r="L20" s="57"/>
      <c r="M20" s="57"/>
      <c r="N20" s="57"/>
      <c r="O20" s="57"/>
      <c r="P20" s="57"/>
    </row>
    <row r="21" spans="1:16" s="18" customFormat="1" ht="17.25" x14ac:dyDescent="0.3">
      <c r="A21" s="57"/>
      <c r="B21" s="57" t="s">
        <v>45</v>
      </c>
      <c r="C21" s="57"/>
      <c r="D21" s="57"/>
      <c r="E21" s="57"/>
      <c r="F21" s="57"/>
      <c r="G21" s="57"/>
      <c r="H21" s="57"/>
      <c r="I21" s="57"/>
      <c r="J21" s="57"/>
      <c r="K21" s="57"/>
      <c r="L21" s="57"/>
      <c r="M21" s="57"/>
      <c r="N21" s="57"/>
      <c r="O21" s="57"/>
      <c r="P21" s="57"/>
    </row>
    <row r="22" spans="1:16" s="18" customFormat="1" ht="17.25" x14ac:dyDescent="0.3">
      <c r="A22" s="57"/>
      <c r="B22" s="57"/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</row>
    <row r="23" spans="1:16" s="18" customFormat="1" ht="17.25" x14ac:dyDescent="0.3">
      <c r="A23" s="57"/>
      <c r="B23" s="57"/>
      <c r="C23" s="57"/>
      <c r="D23" s="57"/>
      <c r="E23" s="57"/>
      <c r="F23" s="57"/>
      <c r="G23" s="57"/>
      <c r="H23" s="57"/>
      <c r="I23" s="57"/>
      <c r="J23" s="57"/>
      <c r="K23" s="57"/>
      <c r="L23" s="57"/>
      <c r="M23" s="57"/>
      <c r="N23" s="57"/>
      <c r="O23" s="57"/>
      <c r="P23" s="57"/>
    </row>
    <row r="24" spans="1:16" s="18" customFormat="1" ht="17.25" x14ac:dyDescent="0.3">
      <c r="A24" s="57"/>
      <c r="B24" s="57"/>
      <c r="C24" s="57"/>
      <c r="D24" s="57"/>
      <c r="E24" s="57"/>
      <c r="F24" s="57"/>
      <c r="G24" s="57"/>
      <c r="H24" s="57"/>
      <c r="I24" s="57"/>
      <c r="J24" s="57"/>
      <c r="K24" s="57"/>
      <c r="L24" s="57"/>
      <c r="M24" s="57"/>
      <c r="N24" s="57"/>
      <c r="O24" s="57"/>
      <c r="P24" s="57"/>
    </row>
    <row r="25" spans="1:16" s="18" customFormat="1" ht="17.25" x14ac:dyDescent="0.3">
      <c r="A25" s="57"/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</row>
    <row r="26" spans="1:16" s="18" customFormat="1" ht="22.5" customHeight="1" x14ac:dyDescent="0.3">
      <c r="A26" s="57"/>
      <c r="C26" s="57"/>
      <c r="D26" s="57"/>
      <c r="E26" s="57"/>
      <c r="F26" s="57"/>
      <c r="G26" s="57"/>
      <c r="H26" s="57"/>
      <c r="I26" s="57"/>
      <c r="L26" s="57"/>
      <c r="M26" s="57"/>
      <c r="N26" s="57"/>
      <c r="O26" s="57"/>
      <c r="P26" s="57"/>
    </row>
    <row r="27" spans="1:16" x14ac:dyDescent="0.3">
      <c r="B27" s="7"/>
    </row>
  </sheetData>
  <mergeCells count="10">
    <mergeCell ref="A9:D9"/>
    <mergeCell ref="A4:D8"/>
    <mergeCell ref="F4:N4"/>
    <mergeCell ref="P4:P8"/>
    <mergeCell ref="F5:G5"/>
    <mergeCell ref="H5:I5"/>
    <mergeCell ref="F6:G6"/>
    <mergeCell ref="H6:I6"/>
    <mergeCell ref="F7:G7"/>
    <mergeCell ref="H7:I7"/>
  </mergeCells>
  <pageMargins left="0.55118110236220474" right="0.35433070866141736" top="0.78740157480314965" bottom="0.59055118110236227" header="0.51181102362204722" footer="0.51181102362204722"/>
  <pageSetup paperSize="9" orientation="landscape" horizontalDpi="4294967293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T-13.1</vt:lpstr>
      <vt:lpstr>'T-13.1'!Print_Area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2016-11-14T07:57:18Z</dcterms:created>
  <dcterms:modified xsi:type="dcterms:W3CDTF">2016-11-14T07:57:40Z</dcterms:modified>
</cp:coreProperties>
</file>