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1" sheetId="18" r:id="rId1"/>
  </sheets>
  <calcPr calcId="125725"/>
</workbook>
</file>

<file path=xl/calcChain.xml><?xml version="1.0" encoding="utf-8"?>
<calcChain xmlns="http://schemas.openxmlformats.org/spreadsheetml/2006/main">
  <c r="W19" i="18"/>
  <c r="U19"/>
  <c r="S19"/>
  <c r="Q19"/>
  <c r="O19"/>
  <c r="W18"/>
  <c r="U18"/>
  <c r="S18"/>
  <c r="Q18"/>
  <c r="O18"/>
  <c r="W17"/>
  <c r="U17"/>
  <c r="S17"/>
  <c r="Q17"/>
  <c r="W16"/>
  <c r="U16"/>
  <c r="S16"/>
  <c r="Q16"/>
  <c r="W15"/>
  <c r="U15"/>
  <c r="S15"/>
  <c r="Q15"/>
  <c r="O15"/>
  <c r="W14"/>
  <c r="U14"/>
  <c r="S14"/>
  <c r="Q14"/>
  <c r="O14"/>
  <c r="W13"/>
  <c r="W12"/>
  <c r="U12"/>
  <c r="S12"/>
  <c r="Q12"/>
  <c r="O12"/>
  <c r="W11"/>
  <c r="U11"/>
  <c r="S11"/>
  <c r="Q11"/>
  <c r="O11"/>
  <c r="W10"/>
  <c r="U10"/>
  <c r="S10"/>
  <c r="Q10"/>
  <c r="O10"/>
  <c r="W9"/>
  <c r="U9"/>
  <c r="S9"/>
  <c r="Q9"/>
  <c r="E9"/>
  <c r="O9" s="1"/>
</calcChain>
</file>

<file path=xl/sharedStrings.xml><?xml version="1.0" encoding="utf-8"?>
<sst xmlns="http://schemas.openxmlformats.org/spreadsheetml/2006/main" count="53" uniqueCount="48">
  <si>
    <t>ตาราง</t>
  </si>
  <si>
    <t>Total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</si>
  <si>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</si>
  <si>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</si>
  <si>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</si>
  <si>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</si>
  <si>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</si>
  <si>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</si>
  <si>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</si>
  <si>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</si>
  <si>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</si>
  <si>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</si>
  <si>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</si>
  <si>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(2011)</t>
  </si>
  <si>
    <t>(2012)</t>
  </si>
  <si>
    <t>(2013)</t>
  </si>
  <si>
    <t>(2014)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</si>
  <si>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</si>
  <si>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</si>
  <si>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</si>
  <si>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</si>
  <si>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</si>
  <si>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</si>
  <si>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</si>
  <si>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</si>
  <si>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</si>
  <si>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</si>
  <si>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</si>
  <si>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</si>
  <si>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</si>
  <si>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</si>
  <si>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</si>
  <si>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</si>
  <si>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</si>
  <si>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</si>
  <si>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</si>
  <si>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</si>
  <si>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>(2015)</t>
  </si>
  <si>
    <t>อัตราการเปลี่ยนแปลง (%)</t>
  </si>
  <si>
    <t>Percent  change</t>
  </si>
  <si>
    <t xml:space="preserve">                        </t>
  </si>
  <si>
    <t>- 0.235</t>
  </si>
  <si>
    <t>- 0.177</t>
  </si>
  <si>
    <t>- 0.157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</si>
  <si>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</si>
  <si>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Population from Registration Record, Percentage Change and Density by District: 2011 - 2015</t>
  </si>
  <si>
    <t>Population density</t>
  </si>
  <si>
    <t>(per sq. km.)</t>
  </si>
</sst>
</file>

<file path=xl/styles.xml><?xml version="1.0" encoding="utf-8"?>
<styleSheet xmlns="http://schemas.openxmlformats.org/spreadsheetml/2006/main">
  <numFmts count="3">
    <numFmt numFmtId="189" formatCode="_-* #,##0_-;\-* #,##0_-;_-* &quot;-&quot;??_-;_-@_-"/>
    <numFmt numFmtId="190" formatCode="0.000"/>
    <numFmt numFmtId="191" formatCode="#,##0.000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3" fillId="0" borderId="0" xfId="0" applyFont="1" applyBorder="1"/>
    <xf numFmtId="189" fontId="8" fillId="0" borderId="2" xfId="0" applyNumberFormat="1" applyFont="1" applyBorder="1"/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9" fillId="0" borderId="9" xfId="0" applyNumberFormat="1" applyFont="1" applyBorder="1"/>
    <xf numFmtId="190" fontId="6" fillId="0" borderId="6" xfId="0" applyNumberFormat="1" applyFont="1" applyBorder="1"/>
    <xf numFmtId="190" fontId="6" fillId="0" borderId="8" xfId="0" applyNumberFormat="1" applyFont="1" applyBorder="1"/>
    <xf numFmtId="190" fontId="6" fillId="0" borderId="1" xfId="0" applyNumberFormat="1" applyFont="1" applyBorder="1"/>
    <xf numFmtId="190" fontId="6" fillId="0" borderId="2" xfId="0" applyNumberFormat="1" applyFont="1" applyFill="1" applyBorder="1"/>
    <xf numFmtId="190" fontId="6" fillId="0" borderId="7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7" fillId="0" borderId="10" xfId="0" applyNumberFormat="1" applyFont="1" applyBorder="1"/>
    <xf numFmtId="190" fontId="5" fillId="0" borderId="2" xfId="0" applyNumberFormat="1" applyFont="1" applyBorder="1"/>
    <xf numFmtId="190" fontId="5" fillId="0" borderId="7" xfId="0" applyNumberFormat="1" applyFont="1" applyBorder="1"/>
    <xf numFmtId="190" fontId="5" fillId="0" borderId="0" xfId="0" applyNumberFormat="1" applyFont="1" applyBorder="1"/>
    <xf numFmtId="191" fontId="5" fillId="0" borderId="2" xfId="0" applyNumberFormat="1" applyFont="1" applyFill="1" applyBorder="1"/>
    <xf numFmtId="0" fontId="5" fillId="0" borderId="7" xfId="0" applyFont="1" applyBorder="1"/>
    <xf numFmtId="3" fontId="5" fillId="0" borderId="10" xfId="0" applyNumberFormat="1" applyFont="1" applyBorder="1"/>
    <xf numFmtId="190" fontId="5" fillId="0" borderId="2" xfId="0" quotePrefix="1" applyNumberFormat="1" applyFont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2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546100</xdr:colOff>
      <xdr:row>0</xdr:row>
      <xdr:rowOff>0</xdr:rowOff>
    </xdr:from>
    <xdr:to>
      <xdr:col>28</xdr:col>
      <xdr:colOff>76200</xdr:colOff>
      <xdr:row>24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718675" y="0"/>
          <a:ext cx="787400" cy="685800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24"/>
  <sheetViews>
    <sheetView tabSelected="1" workbookViewId="0">
      <selection activeCell="K33" sqref="K33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8.140625" style="5" customWidth="1"/>
    <col min="6" max="6" width="2.28515625" style="5" customWidth="1"/>
    <col min="7" max="7" width="8" style="5" customWidth="1"/>
    <col min="8" max="8" width="2.28515625" style="5" customWidth="1"/>
    <col min="9" max="9" width="8.140625" style="5" customWidth="1"/>
    <col min="10" max="10" width="2.28515625" style="5" customWidth="1"/>
    <col min="11" max="11" width="8.140625" style="5" customWidth="1"/>
    <col min="12" max="12" width="2.28515625" style="5" customWidth="1"/>
    <col min="13" max="13" width="8.140625" style="5" customWidth="1"/>
    <col min="14" max="14" width="2.140625" style="5" customWidth="1"/>
    <col min="15" max="15" width="8.140625" style="5" customWidth="1"/>
    <col min="16" max="16" width="2.42578125" style="5" customWidth="1"/>
    <col min="17" max="17" width="8.140625" style="5" customWidth="1"/>
    <col min="18" max="18" width="2.28515625" style="5" customWidth="1"/>
    <col min="19" max="19" width="8.140625" style="5" customWidth="1"/>
    <col min="20" max="20" width="2.28515625" style="5" customWidth="1"/>
    <col min="21" max="21" width="8.140625" style="5" customWidth="1"/>
    <col min="22" max="22" width="2.28515625" style="5" customWidth="1"/>
    <col min="23" max="23" width="10.140625" style="40" customWidth="1"/>
    <col min="24" max="24" width="3.28515625" style="40" customWidth="1"/>
    <col min="25" max="25" width="3" style="40" customWidth="1"/>
    <col min="26" max="26" width="5.7109375" style="40" customWidth="1"/>
    <col min="27" max="27" width="9.140625" style="5"/>
    <col min="28" max="28" width="9.7109375" style="5" customWidth="1"/>
    <col min="29" max="16384" width="9.140625" style="5"/>
  </cols>
  <sheetData>
    <row r="1" spans="1:30" s="1" customFormat="1">
      <c r="B1" s="1" t="s">
        <v>0</v>
      </c>
      <c r="C1" s="2">
        <v>1.1000000000000001</v>
      </c>
      <c r="D1" s="1" t="s">
        <v>44</v>
      </c>
      <c r="W1" s="2"/>
      <c r="X1" s="2"/>
      <c r="Y1" s="2"/>
      <c r="Z1" s="2"/>
    </row>
    <row r="2" spans="1:30" s="3" customFormat="1">
      <c r="B2" s="1" t="s">
        <v>10</v>
      </c>
      <c r="C2" s="2">
        <v>1.1000000000000001</v>
      </c>
      <c r="D2" s="1" t="s">
        <v>45</v>
      </c>
      <c r="E2" s="9"/>
      <c r="F2" s="9"/>
      <c r="G2" s="9"/>
      <c r="H2" s="9"/>
      <c r="I2" s="9"/>
      <c r="J2" s="9"/>
      <c r="K2" s="9"/>
      <c r="L2" s="9"/>
      <c r="M2" s="9"/>
      <c r="N2" s="9"/>
      <c r="W2" s="38"/>
      <c r="X2" s="38"/>
      <c r="Y2" s="38"/>
      <c r="Z2" s="38"/>
    </row>
    <row r="3" spans="1:30" ht="3" customHeight="1">
      <c r="A3" s="4"/>
      <c r="B3" s="4"/>
      <c r="C3" s="4"/>
      <c r="D3" s="4"/>
      <c r="E3" s="12"/>
      <c r="F3" s="12"/>
      <c r="G3" s="12"/>
      <c r="H3" s="12"/>
      <c r="I3" s="12"/>
      <c r="J3" s="12"/>
      <c r="K3" s="12"/>
      <c r="L3" s="12"/>
      <c r="M3" s="12"/>
      <c r="N3" s="12"/>
      <c r="O3" s="4"/>
      <c r="P3" s="4"/>
      <c r="Q3" s="4"/>
      <c r="R3" s="4"/>
      <c r="S3" s="4"/>
      <c r="T3" s="4"/>
      <c r="U3" s="4"/>
      <c r="V3" s="4"/>
      <c r="W3" s="13"/>
      <c r="X3" s="13"/>
      <c r="Y3" s="13"/>
      <c r="Z3" s="13"/>
    </row>
    <row r="4" spans="1:30" s="6" customFormat="1" ht="17.25" customHeight="1">
      <c r="A4" s="68" t="s">
        <v>9</v>
      </c>
      <c r="B4" s="68"/>
      <c r="C4" s="68"/>
      <c r="D4" s="69"/>
      <c r="E4" s="52" t="s">
        <v>11</v>
      </c>
      <c r="F4" s="60"/>
      <c r="G4" s="60"/>
      <c r="H4" s="60"/>
      <c r="I4" s="60"/>
      <c r="J4" s="60"/>
      <c r="K4" s="60"/>
      <c r="L4" s="60"/>
      <c r="M4" s="60"/>
      <c r="N4" s="53"/>
      <c r="O4" s="54" t="s">
        <v>38</v>
      </c>
      <c r="P4" s="62"/>
      <c r="Q4" s="62"/>
      <c r="R4" s="62"/>
      <c r="S4" s="62"/>
      <c r="T4" s="62"/>
      <c r="U4" s="62"/>
      <c r="V4" s="62"/>
      <c r="W4" s="54" t="s">
        <v>3</v>
      </c>
      <c r="X4" s="55"/>
      <c r="Y4" s="47" t="s">
        <v>8</v>
      </c>
      <c r="Z4" s="47"/>
      <c r="AA4" s="41"/>
    </row>
    <row r="5" spans="1:30" s="6" customFormat="1" ht="15.75">
      <c r="A5" s="70"/>
      <c r="B5" s="70"/>
      <c r="C5" s="70"/>
      <c r="D5" s="71"/>
      <c r="E5" s="50" t="s">
        <v>12</v>
      </c>
      <c r="F5" s="49"/>
      <c r="G5" s="49"/>
      <c r="H5" s="49"/>
      <c r="I5" s="49"/>
      <c r="J5" s="49"/>
      <c r="K5" s="49"/>
      <c r="L5" s="49"/>
      <c r="M5" s="49"/>
      <c r="N5" s="51"/>
      <c r="O5" s="50" t="s">
        <v>39</v>
      </c>
      <c r="P5" s="49"/>
      <c r="Q5" s="49"/>
      <c r="R5" s="49"/>
      <c r="S5" s="49"/>
      <c r="T5" s="49"/>
      <c r="U5" s="49"/>
      <c r="V5" s="49"/>
      <c r="W5" s="52" t="s">
        <v>4</v>
      </c>
      <c r="X5" s="53"/>
      <c r="Y5" s="48"/>
      <c r="Z5" s="48"/>
      <c r="AA5" s="8"/>
    </row>
    <row r="6" spans="1:30" s="6" customFormat="1" ht="15.75">
      <c r="A6" s="70"/>
      <c r="B6" s="70"/>
      <c r="C6" s="70"/>
      <c r="D6" s="71"/>
      <c r="E6" s="54"/>
      <c r="F6" s="55"/>
      <c r="G6" s="54"/>
      <c r="H6" s="55"/>
      <c r="I6" s="54"/>
      <c r="J6" s="55"/>
      <c r="K6" s="54"/>
      <c r="L6" s="55"/>
      <c r="M6" s="54"/>
      <c r="N6" s="53"/>
      <c r="O6" s="52"/>
      <c r="P6" s="53"/>
      <c r="Q6" s="52"/>
      <c r="R6" s="53"/>
      <c r="S6" s="42"/>
      <c r="T6" s="43"/>
      <c r="U6" s="42"/>
      <c r="V6" s="46"/>
      <c r="W6" s="52" t="s">
        <v>2</v>
      </c>
      <c r="X6" s="53"/>
      <c r="Y6" s="48"/>
      <c r="Z6" s="48"/>
      <c r="AA6" s="8"/>
      <c r="AD6" s="8"/>
    </row>
    <row r="7" spans="1:30" s="6" customFormat="1" ht="15.75">
      <c r="A7" s="70"/>
      <c r="B7" s="70"/>
      <c r="C7" s="70"/>
      <c r="D7" s="71"/>
      <c r="E7" s="52">
        <v>2554</v>
      </c>
      <c r="F7" s="53"/>
      <c r="G7" s="52">
        <v>2555</v>
      </c>
      <c r="H7" s="53"/>
      <c r="I7" s="52">
        <v>2556</v>
      </c>
      <c r="J7" s="53"/>
      <c r="K7" s="52">
        <v>2557</v>
      </c>
      <c r="L7" s="53"/>
      <c r="M7" s="52">
        <v>2558</v>
      </c>
      <c r="N7" s="53"/>
      <c r="O7" s="52">
        <v>2555</v>
      </c>
      <c r="P7" s="53"/>
      <c r="Q7" s="52">
        <v>2556</v>
      </c>
      <c r="R7" s="53"/>
      <c r="S7" s="52">
        <v>2557</v>
      </c>
      <c r="T7" s="53"/>
      <c r="U7" s="52">
        <v>2558</v>
      </c>
      <c r="V7" s="60"/>
      <c r="W7" s="52" t="s">
        <v>46</v>
      </c>
      <c r="X7" s="53"/>
      <c r="Y7" s="48"/>
      <c r="Z7" s="48"/>
      <c r="AA7" s="8"/>
    </row>
    <row r="8" spans="1:30" s="6" customFormat="1" ht="15.75">
      <c r="A8" s="72"/>
      <c r="B8" s="72"/>
      <c r="C8" s="72"/>
      <c r="D8" s="73"/>
      <c r="E8" s="58" t="s">
        <v>13</v>
      </c>
      <c r="F8" s="59"/>
      <c r="G8" s="58" t="s">
        <v>14</v>
      </c>
      <c r="H8" s="59"/>
      <c r="I8" s="66" t="s">
        <v>15</v>
      </c>
      <c r="J8" s="67"/>
      <c r="K8" s="58" t="s">
        <v>16</v>
      </c>
      <c r="L8" s="59"/>
      <c r="M8" s="58" t="s">
        <v>37</v>
      </c>
      <c r="N8" s="59"/>
      <c r="O8" s="58" t="s">
        <v>14</v>
      </c>
      <c r="P8" s="59"/>
      <c r="Q8" s="58" t="s">
        <v>15</v>
      </c>
      <c r="R8" s="59"/>
      <c r="S8" s="58" t="s">
        <v>16</v>
      </c>
      <c r="T8" s="59"/>
      <c r="U8" s="58" t="s">
        <v>37</v>
      </c>
      <c r="V8" s="61"/>
      <c r="W8" s="56" t="s">
        <v>47</v>
      </c>
      <c r="X8" s="57"/>
      <c r="Y8" s="49"/>
      <c r="Z8" s="49"/>
      <c r="AA8" s="34"/>
    </row>
    <row r="9" spans="1:30" s="7" customFormat="1" ht="27" customHeight="1">
      <c r="A9" s="63" t="s">
        <v>5</v>
      </c>
      <c r="B9" s="63"/>
      <c r="C9" s="63"/>
      <c r="D9" s="63"/>
      <c r="E9" s="14">
        <f>SUM(E10:E19)</f>
        <v>842684</v>
      </c>
      <c r="F9" s="15"/>
      <c r="G9" s="14">
        <v>846631</v>
      </c>
      <c r="H9" s="16"/>
      <c r="I9" s="17">
        <v>850162</v>
      </c>
      <c r="J9" s="16"/>
      <c r="K9" s="17">
        <v>853217</v>
      </c>
      <c r="L9" s="16"/>
      <c r="M9" s="17">
        <v>867883</v>
      </c>
      <c r="N9" s="16"/>
      <c r="O9" s="18">
        <f>(G9-E9)/E9*100</f>
        <v>0.46838435285350144</v>
      </c>
      <c r="P9" s="19"/>
      <c r="Q9" s="18">
        <f>(I9-G9)/G9*100</f>
        <v>0.41706481336024787</v>
      </c>
      <c r="R9" s="19"/>
      <c r="S9" s="18">
        <f>(K9-I9)/I9*100</f>
        <v>0.35934327810464362</v>
      </c>
      <c r="T9" s="20"/>
      <c r="U9" s="18">
        <f>(M9-K9)/K9*100</f>
        <v>1.7189062102606956</v>
      </c>
      <c r="V9" s="20"/>
      <c r="W9" s="21">
        <f>M9/5198.797</f>
        <v>166.93919766438276</v>
      </c>
      <c r="X9" s="22"/>
      <c r="Y9" s="63" t="s">
        <v>1</v>
      </c>
      <c r="Z9" s="63"/>
    </row>
    <row r="10" spans="1:30" s="6" customFormat="1" ht="30" customHeight="1">
      <c r="A10" s="64" t="s">
        <v>17</v>
      </c>
      <c r="B10" s="64"/>
      <c r="C10" s="64"/>
      <c r="D10" s="65"/>
      <c r="E10" s="23">
        <v>196592</v>
      </c>
      <c r="F10" s="24"/>
      <c r="G10" s="23">
        <v>197770</v>
      </c>
      <c r="H10" s="25"/>
      <c r="I10" s="26">
        <v>198913</v>
      </c>
      <c r="J10" s="25"/>
      <c r="K10" s="26">
        <v>199603</v>
      </c>
      <c r="L10" s="25"/>
      <c r="M10" s="26">
        <v>201181</v>
      </c>
      <c r="N10" s="25"/>
      <c r="O10" s="27">
        <f t="shared" ref="O10:O12" si="0">(G10-E10)/E10*100</f>
        <v>0.59921054773337667</v>
      </c>
      <c r="P10" s="28"/>
      <c r="Q10" s="27">
        <f>(I10-G10)/G10*100</f>
        <v>0.57794407645244472</v>
      </c>
      <c r="R10" s="28"/>
      <c r="S10" s="27">
        <f>(K10-I10)/I10*100</f>
        <v>0.34688532172356762</v>
      </c>
      <c r="T10" s="29"/>
      <c r="U10" s="27">
        <f t="shared" ref="U10:U19" si="1">(M10-K10)/K10*100</f>
        <v>0.79056928002084137</v>
      </c>
      <c r="V10" s="29"/>
      <c r="W10" s="30">
        <f>M10/430.298</f>
        <v>467.5387754532905</v>
      </c>
      <c r="X10" s="31"/>
      <c r="Z10" s="6" t="s">
        <v>27</v>
      </c>
    </row>
    <row r="11" spans="1:30" s="6" customFormat="1" ht="30" customHeight="1">
      <c r="A11" s="64" t="s">
        <v>18</v>
      </c>
      <c r="B11" s="64"/>
      <c r="C11" s="64"/>
      <c r="D11" s="65"/>
      <c r="E11" s="23">
        <v>60705</v>
      </c>
      <c r="F11" s="24"/>
      <c r="G11" s="23">
        <v>61447</v>
      </c>
      <c r="H11" s="25"/>
      <c r="I11" s="26">
        <v>61925</v>
      </c>
      <c r="J11" s="25"/>
      <c r="K11" s="26">
        <v>62546</v>
      </c>
      <c r="L11" s="25"/>
      <c r="M11" s="26">
        <v>62921</v>
      </c>
      <c r="N11" s="25"/>
      <c r="O11" s="27">
        <f t="shared" si="0"/>
        <v>1.222304587760481</v>
      </c>
      <c r="P11" s="28"/>
      <c r="Q11" s="27">
        <f>(I11-G11)/G11*100</f>
        <v>0.77790616303481053</v>
      </c>
      <c r="R11" s="28"/>
      <c r="S11" s="27">
        <f>(K11-I11)/I11*100</f>
        <v>1.0028259991925716</v>
      </c>
      <c r="T11" s="29"/>
      <c r="U11" s="27">
        <f t="shared" si="1"/>
        <v>0.59955872477856298</v>
      </c>
      <c r="V11" s="29"/>
      <c r="W11" s="30">
        <f>M11/776.019</f>
        <v>81.08177763688775</v>
      </c>
      <c r="X11" s="31"/>
      <c r="Z11" s="6" t="s">
        <v>28</v>
      </c>
      <c r="AD11" s="6" t="s">
        <v>40</v>
      </c>
    </row>
    <row r="12" spans="1:30" s="6" customFormat="1" ht="30" customHeight="1">
      <c r="A12" s="64" t="s">
        <v>19</v>
      </c>
      <c r="B12" s="64"/>
      <c r="C12" s="64"/>
      <c r="D12" s="65"/>
      <c r="E12" s="23">
        <v>39251</v>
      </c>
      <c r="F12" s="24"/>
      <c r="G12" s="23">
        <v>39759</v>
      </c>
      <c r="H12" s="25"/>
      <c r="I12" s="32">
        <v>40297</v>
      </c>
      <c r="J12" s="24"/>
      <c r="K12" s="10">
        <v>40874</v>
      </c>
      <c r="L12" s="25"/>
      <c r="M12" s="10">
        <v>51532</v>
      </c>
      <c r="N12" s="25"/>
      <c r="O12" s="27">
        <f t="shared" si="0"/>
        <v>1.2942345417951135</v>
      </c>
      <c r="P12" s="28"/>
      <c r="Q12" s="27">
        <f>(I12-G12)/G12*100</f>
        <v>1.3531527452903747</v>
      </c>
      <c r="R12" s="28"/>
      <c r="S12" s="27">
        <f>(K12-I12)/I12*100</f>
        <v>1.4318683772985583</v>
      </c>
      <c r="T12" s="29"/>
      <c r="U12" s="27">
        <f t="shared" si="1"/>
        <v>26.075255663747125</v>
      </c>
      <c r="V12" s="29"/>
      <c r="W12" s="30">
        <f>M12/1005.08</f>
        <v>51.271540573884664</v>
      </c>
      <c r="X12" s="31"/>
      <c r="Z12" s="6" t="s">
        <v>29</v>
      </c>
    </row>
    <row r="13" spans="1:30" s="6" customFormat="1" ht="30" customHeight="1">
      <c r="A13" s="64" t="s">
        <v>20</v>
      </c>
      <c r="B13" s="64"/>
      <c r="C13" s="64"/>
      <c r="D13" s="65"/>
      <c r="E13" s="23">
        <v>94906</v>
      </c>
      <c r="F13" s="24"/>
      <c r="G13" s="23">
        <v>94738</v>
      </c>
      <c r="H13" s="25"/>
      <c r="I13" s="26">
        <v>94589</v>
      </c>
      <c r="J13" s="25"/>
      <c r="K13" s="26">
        <v>94409</v>
      </c>
      <c r="L13" s="25"/>
      <c r="M13" s="26">
        <v>94161</v>
      </c>
      <c r="N13" s="25"/>
      <c r="O13" s="33" t="s">
        <v>41</v>
      </c>
      <c r="P13" s="28"/>
      <c r="Q13" s="33" t="s">
        <v>42</v>
      </c>
      <c r="R13" s="28"/>
      <c r="S13" s="33" t="s">
        <v>43</v>
      </c>
      <c r="T13" s="29"/>
      <c r="U13" s="33" t="s">
        <v>43</v>
      </c>
      <c r="V13" s="29"/>
      <c r="W13" s="30">
        <f>M13/212</f>
        <v>444.15566037735852</v>
      </c>
      <c r="X13" s="31"/>
      <c r="Z13" s="6" t="s">
        <v>30</v>
      </c>
    </row>
    <row r="14" spans="1:30" s="6" customFormat="1" ht="30" customHeight="1">
      <c r="A14" s="64" t="s">
        <v>21</v>
      </c>
      <c r="B14" s="64"/>
      <c r="C14" s="64"/>
      <c r="D14" s="65"/>
      <c r="E14" s="23">
        <v>170358</v>
      </c>
      <c r="F14" s="24"/>
      <c r="G14" s="23">
        <v>171199</v>
      </c>
      <c r="H14" s="25"/>
      <c r="I14" s="26">
        <v>171803</v>
      </c>
      <c r="J14" s="25"/>
      <c r="K14" s="26">
        <v>172333</v>
      </c>
      <c r="L14" s="25"/>
      <c r="M14" s="26">
        <v>172676</v>
      </c>
      <c r="N14" s="25"/>
      <c r="O14" s="27">
        <f>(G14-E14)/E14*100</f>
        <v>0.49366627924723228</v>
      </c>
      <c r="P14" s="28"/>
      <c r="Q14" s="27">
        <f t="shared" ref="Q14:Q19" si="2">(I14-G14)/G14*100</f>
        <v>0.35280579909929383</v>
      </c>
      <c r="R14" s="28"/>
      <c r="S14" s="27">
        <f t="shared" ref="S14:S19" si="3">(K14-I14)/I14*100</f>
        <v>0.30849286683003208</v>
      </c>
      <c r="T14" s="29"/>
      <c r="U14" s="27">
        <f t="shared" si="1"/>
        <v>0.199033266988911</v>
      </c>
      <c r="V14" s="29"/>
      <c r="W14" s="30">
        <f>M14/364.067</f>
        <v>474.29731340659822</v>
      </c>
      <c r="X14" s="28"/>
      <c r="Z14" s="6" t="s">
        <v>31</v>
      </c>
    </row>
    <row r="15" spans="1:30" s="6" customFormat="1" ht="30" customHeight="1">
      <c r="A15" s="64" t="s">
        <v>22</v>
      </c>
      <c r="B15" s="64"/>
      <c r="C15" s="64"/>
      <c r="D15" s="65"/>
      <c r="E15" s="23">
        <v>44631</v>
      </c>
      <c r="F15" s="24"/>
      <c r="G15" s="23">
        <v>44667</v>
      </c>
      <c r="H15" s="25"/>
      <c r="I15" s="32">
        <v>44651</v>
      </c>
      <c r="J15" s="25"/>
      <c r="K15" s="32">
        <v>44619</v>
      </c>
      <c r="L15" s="25"/>
      <c r="M15" s="32">
        <v>44743</v>
      </c>
      <c r="N15" s="25"/>
      <c r="O15" s="27">
        <f>(G15-E15)/E15*100</f>
        <v>8.0661423674127847E-2</v>
      </c>
      <c r="P15" s="28"/>
      <c r="Q15" s="27">
        <f t="shared" si="2"/>
        <v>-3.5820628204267131E-2</v>
      </c>
      <c r="R15" s="28"/>
      <c r="S15" s="27">
        <f t="shared" si="3"/>
        <v>-7.1666927952341489E-2</v>
      </c>
      <c r="T15" s="29"/>
      <c r="U15" s="27">
        <f t="shared" si="1"/>
        <v>0.27790851431004732</v>
      </c>
      <c r="V15" s="29"/>
      <c r="W15" s="30">
        <f>M15/172.597</f>
        <v>259.23393801746261</v>
      </c>
      <c r="X15" s="31"/>
      <c r="Z15" s="6" t="s">
        <v>32</v>
      </c>
    </row>
    <row r="16" spans="1:30" s="6" customFormat="1" ht="30" customHeight="1">
      <c r="A16" s="64" t="s">
        <v>23</v>
      </c>
      <c r="B16" s="64"/>
      <c r="C16" s="64"/>
      <c r="D16" s="65"/>
      <c r="E16" s="23">
        <v>134799</v>
      </c>
      <c r="F16" s="24"/>
      <c r="G16" s="23">
        <v>135107</v>
      </c>
      <c r="H16" s="25"/>
      <c r="I16" s="32">
        <v>135561</v>
      </c>
      <c r="J16" s="25"/>
      <c r="K16" s="32">
        <v>135911</v>
      </c>
      <c r="L16" s="25"/>
      <c r="M16" s="32">
        <v>136430</v>
      </c>
      <c r="N16" s="25"/>
      <c r="O16" s="27">
        <v>0.22700000000000001</v>
      </c>
      <c r="P16" s="28"/>
      <c r="Q16" s="27">
        <f t="shared" si="2"/>
        <v>0.33602996143797137</v>
      </c>
      <c r="R16" s="28"/>
      <c r="S16" s="27">
        <f t="shared" si="3"/>
        <v>0.25818635153178271</v>
      </c>
      <c r="T16" s="29"/>
      <c r="U16" s="27">
        <f t="shared" si="1"/>
        <v>0.38186754567327147</v>
      </c>
      <c r="V16" s="29"/>
      <c r="W16" s="30">
        <f>M16/417.009</f>
        <v>327.1632027126513</v>
      </c>
      <c r="X16" s="31"/>
      <c r="Z16" s="6" t="s">
        <v>33</v>
      </c>
    </row>
    <row r="17" spans="1:27" s="6" customFormat="1" ht="30" customHeight="1">
      <c r="A17" s="64" t="s">
        <v>24</v>
      </c>
      <c r="B17" s="64"/>
      <c r="C17" s="64"/>
      <c r="D17" s="65"/>
      <c r="E17" s="23">
        <v>65418</v>
      </c>
      <c r="F17" s="24"/>
      <c r="G17" s="23">
        <v>65833</v>
      </c>
      <c r="H17" s="25"/>
      <c r="I17" s="32">
        <v>66096</v>
      </c>
      <c r="J17" s="25"/>
      <c r="K17" s="32">
        <v>66525</v>
      </c>
      <c r="L17" s="25"/>
      <c r="M17" s="32">
        <v>67018</v>
      </c>
      <c r="N17" s="25"/>
      <c r="O17" s="27">
        <v>0.46800000000000003</v>
      </c>
      <c r="P17" s="28"/>
      <c r="Q17" s="27">
        <f t="shared" si="2"/>
        <v>0.39949569364908183</v>
      </c>
      <c r="R17" s="28"/>
      <c r="S17" s="27">
        <f t="shared" si="3"/>
        <v>0.64905591866376178</v>
      </c>
      <c r="T17" s="29"/>
      <c r="U17" s="27">
        <f t="shared" si="1"/>
        <v>0.74107478391582116</v>
      </c>
      <c r="V17" s="29"/>
      <c r="W17" s="30">
        <f>M17/757.835</f>
        <v>88.433498056964908</v>
      </c>
      <c r="X17" s="28"/>
      <c r="Z17" s="6" t="s">
        <v>34</v>
      </c>
    </row>
    <row r="18" spans="1:27" s="6" customFormat="1" ht="30" customHeight="1">
      <c r="A18" s="64" t="s">
        <v>25</v>
      </c>
      <c r="B18" s="64"/>
      <c r="E18" s="23">
        <v>12112</v>
      </c>
      <c r="F18" s="24"/>
      <c r="G18" s="23">
        <v>12111</v>
      </c>
      <c r="H18" s="25"/>
      <c r="I18" s="32">
        <v>12190</v>
      </c>
      <c r="J18" s="25"/>
      <c r="K18" s="32">
        <v>12239</v>
      </c>
      <c r="L18" s="25"/>
      <c r="M18" s="32">
        <v>12241</v>
      </c>
      <c r="N18" s="25"/>
      <c r="O18" s="27">
        <f>(G18-E18)/E18*100</f>
        <v>-8.2562747688243072E-3</v>
      </c>
      <c r="P18" s="28"/>
      <c r="Q18" s="27">
        <f t="shared" si="2"/>
        <v>0.65229956238130626</v>
      </c>
      <c r="R18" s="28"/>
      <c r="S18" s="27">
        <f t="shared" si="3"/>
        <v>0.40196882690730107</v>
      </c>
      <c r="T18" s="29"/>
      <c r="U18" s="27">
        <f t="shared" si="1"/>
        <v>1.6341204346760355E-2</v>
      </c>
      <c r="V18" s="29"/>
      <c r="W18" s="30">
        <f>M18/37.892</f>
        <v>323.04972025757411</v>
      </c>
      <c r="X18" s="31"/>
      <c r="Z18" s="6" t="s">
        <v>35</v>
      </c>
    </row>
    <row r="19" spans="1:27" s="6" customFormat="1" ht="30" customHeight="1">
      <c r="A19" s="64" t="s">
        <v>26</v>
      </c>
      <c r="B19" s="64"/>
      <c r="C19" s="64"/>
      <c r="D19" s="65"/>
      <c r="E19" s="23">
        <v>23912</v>
      </c>
      <c r="F19" s="24"/>
      <c r="G19" s="23">
        <v>24000</v>
      </c>
      <c r="H19" s="25"/>
      <c r="I19" s="45">
        <v>24137</v>
      </c>
      <c r="J19" s="25"/>
      <c r="K19" s="45">
        <v>24158</v>
      </c>
      <c r="L19" s="25"/>
      <c r="M19" s="45">
        <v>24980</v>
      </c>
      <c r="N19" s="25"/>
      <c r="O19" s="27">
        <f>(G19-E19)/E19*100</f>
        <v>0.36801605888256944</v>
      </c>
      <c r="P19" s="28"/>
      <c r="Q19" s="27">
        <f t="shared" si="2"/>
        <v>0.5708333333333333</v>
      </c>
      <c r="R19" s="28"/>
      <c r="S19" s="27">
        <f t="shared" si="3"/>
        <v>8.70033558437254E-2</v>
      </c>
      <c r="T19" s="29"/>
      <c r="U19" s="27">
        <f t="shared" si="1"/>
        <v>3.4025995529431246</v>
      </c>
      <c r="V19" s="29"/>
      <c r="W19" s="30">
        <f>M19/1026</f>
        <v>24.346978557504872</v>
      </c>
      <c r="X19" s="31"/>
      <c r="Z19" s="6" t="s">
        <v>36</v>
      </c>
    </row>
    <row r="20" spans="1:27" s="6" customFormat="1" ht="15.75">
      <c r="A20" s="34"/>
      <c r="B20" s="34"/>
      <c r="C20" s="34"/>
      <c r="D20" s="34"/>
      <c r="E20" s="35"/>
      <c r="F20" s="34"/>
      <c r="G20" s="35"/>
      <c r="H20" s="36"/>
      <c r="I20" s="34"/>
      <c r="J20" s="34"/>
      <c r="K20" s="35"/>
      <c r="L20" s="34"/>
      <c r="M20" s="35"/>
      <c r="N20" s="34"/>
      <c r="O20" s="35"/>
      <c r="P20" s="34"/>
      <c r="Q20" s="35"/>
      <c r="R20" s="36"/>
      <c r="S20" s="34"/>
      <c r="T20" s="34"/>
      <c r="U20" s="35"/>
      <c r="V20" s="34"/>
      <c r="W20" s="39"/>
      <c r="X20" s="37"/>
      <c r="Y20" s="44"/>
      <c r="Z20" s="37"/>
      <c r="AA20" s="34"/>
    </row>
    <row r="21" spans="1:27" s="6" customFormat="1" ht="15.75">
      <c r="W21" s="11"/>
      <c r="X21" s="11"/>
      <c r="Y21" s="11"/>
      <c r="Z21" s="11"/>
    </row>
    <row r="22" spans="1:27" s="6" customFormat="1" ht="15.75">
      <c r="A22" s="6" t="s">
        <v>6</v>
      </c>
      <c r="W22" s="11"/>
      <c r="X22" s="11"/>
      <c r="Y22" s="11"/>
      <c r="Z22" s="11"/>
    </row>
    <row r="23" spans="1:27" s="6" customFormat="1" ht="15.75">
      <c r="B23" s="6" t="s">
        <v>7</v>
      </c>
      <c r="W23" s="11"/>
      <c r="X23" s="11"/>
      <c r="Y23" s="11"/>
      <c r="Z23" s="11"/>
    </row>
    <row r="24" spans="1:27" s="6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40"/>
      <c r="X24" s="40"/>
      <c r="Y24" s="40"/>
      <c r="Z24" s="40"/>
    </row>
  </sheetData>
  <mergeCells count="48">
    <mergeCell ref="I7:J7"/>
    <mergeCell ref="I8:J8"/>
    <mergeCell ref="K7:L7"/>
    <mergeCell ref="M7:N7"/>
    <mergeCell ref="A19:D19"/>
    <mergeCell ref="A9:D9"/>
    <mergeCell ref="A14:D14"/>
    <mergeCell ref="A15:D15"/>
    <mergeCell ref="A16:D16"/>
    <mergeCell ref="A17:D17"/>
    <mergeCell ref="A18:B18"/>
    <mergeCell ref="A4:D8"/>
    <mergeCell ref="E4:N4"/>
    <mergeCell ref="Y9:Z9"/>
    <mergeCell ref="A10:D10"/>
    <mergeCell ref="A11:D11"/>
    <mergeCell ref="A12:D12"/>
    <mergeCell ref="A13:D13"/>
    <mergeCell ref="O4:V4"/>
    <mergeCell ref="W4:X4"/>
    <mergeCell ref="I6:J6"/>
    <mergeCell ref="K6:L6"/>
    <mergeCell ref="M6:N6"/>
    <mergeCell ref="O6:P6"/>
    <mergeCell ref="Q6:R6"/>
    <mergeCell ref="S7:T7"/>
    <mergeCell ref="U7:V7"/>
    <mergeCell ref="W7:X7"/>
    <mergeCell ref="K8:L8"/>
    <mergeCell ref="M8:N8"/>
    <mergeCell ref="S8:T8"/>
    <mergeCell ref="U8:V8"/>
    <mergeCell ref="Y4:Z8"/>
    <mergeCell ref="E5:N5"/>
    <mergeCell ref="O5:V5"/>
    <mergeCell ref="W5:X5"/>
    <mergeCell ref="E6:F6"/>
    <mergeCell ref="G6:H6"/>
    <mergeCell ref="W6:X6"/>
    <mergeCell ref="W8:X8"/>
    <mergeCell ref="O7:P7"/>
    <mergeCell ref="O8:P8"/>
    <mergeCell ref="Q7:R7"/>
    <mergeCell ref="Q8:R8"/>
    <mergeCell ref="E7:F7"/>
    <mergeCell ref="E8:F8"/>
    <mergeCell ref="G7:H7"/>
    <mergeCell ref="G8:H8"/>
  </mergeCells>
  <pageMargins left="0.24" right="0.12" top="0.75" bottom="0.44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2016-09-19T07:30:57Z</cp:lastPrinted>
  <dcterms:created xsi:type="dcterms:W3CDTF">2004-08-16T17:13:42Z</dcterms:created>
  <dcterms:modified xsi:type="dcterms:W3CDTF">2016-09-21T02:36:24Z</dcterms:modified>
</cp:coreProperties>
</file>