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19.1" sheetId="1" r:id="rId1"/>
  </sheets>
  <externalReferences>
    <externalReference r:id="rId2"/>
  </externalReferences>
  <definedNames>
    <definedName name="_xlnm.Print_Area" localSheetId="0">'T-19.1'!$A$1:$N$28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1" l="1"/>
  <c r="S28" i="1" s="1"/>
  <c r="R27" i="1"/>
  <c r="R28" i="1" s="1"/>
  <c r="J24" i="1"/>
  <c r="I24" i="1"/>
  <c r="G24" i="1"/>
  <c r="F24" i="1"/>
  <c r="F21" i="1" s="1"/>
  <c r="J23" i="1"/>
  <c r="I23" i="1"/>
  <c r="G23" i="1"/>
  <c r="F23" i="1"/>
  <c r="V22" i="1"/>
  <c r="J22" i="1"/>
  <c r="J21" i="1" s="1"/>
  <c r="I22" i="1"/>
  <c r="I21" i="1" s="1"/>
  <c r="G22" i="1"/>
  <c r="F22" i="1"/>
  <c r="V21" i="1"/>
  <c r="E21" i="1"/>
  <c r="V20" i="1"/>
  <c r="J20" i="1"/>
  <c r="I20" i="1"/>
  <c r="G20" i="1"/>
  <c r="F20" i="1"/>
  <c r="V19" i="1"/>
  <c r="J19" i="1"/>
  <c r="I19" i="1"/>
  <c r="G19" i="1"/>
  <c r="F19" i="1"/>
  <c r="V18" i="1"/>
  <c r="W18" i="1" s="1"/>
  <c r="X18" i="1" s="1"/>
  <c r="J18" i="1"/>
  <c r="J14" i="1" s="1"/>
  <c r="J13" i="1" s="1"/>
  <c r="I18" i="1"/>
  <c r="G18" i="1"/>
  <c r="F18" i="1"/>
  <c r="V17" i="1"/>
  <c r="W17" i="1" s="1"/>
  <c r="X17" i="1" s="1"/>
  <c r="Y15" i="1" s="1"/>
  <c r="J17" i="1"/>
  <c r="I17" i="1"/>
  <c r="G17" i="1"/>
  <c r="F17" i="1"/>
  <c r="X16" i="1"/>
  <c r="V16" i="1"/>
  <c r="J16" i="1"/>
  <c r="I16" i="1"/>
  <c r="G16" i="1"/>
  <c r="F16" i="1"/>
  <c r="V15" i="1"/>
  <c r="W15" i="1" s="1"/>
  <c r="J15" i="1"/>
  <c r="I15" i="1"/>
  <c r="I14" i="1" s="1"/>
  <c r="I13" i="1" s="1"/>
  <c r="G15" i="1"/>
  <c r="F15" i="1"/>
  <c r="X14" i="1"/>
  <c r="V14" i="1"/>
  <c r="E14" i="1"/>
  <c r="X13" i="1"/>
  <c r="V13" i="1"/>
  <c r="H13" i="1"/>
  <c r="G13" i="1"/>
  <c r="F13" i="1"/>
  <c r="U10" i="1"/>
  <c r="T10" i="1"/>
  <c r="S10" i="1"/>
  <c r="R10" i="1"/>
  <c r="W19" i="1" l="1"/>
  <c r="X19" i="1" s="1"/>
  <c r="X15" i="1"/>
  <c r="Y13" i="1"/>
  <c r="Y11" i="1" s="1"/>
</calcChain>
</file>

<file path=xl/sharedStrings.xml><?xml version="1.0" encoding="utf-8"?>
<sst xmlns="http://schemas.openxmlformats.org/spreadsheetml/2006/main" count="73" uniqueCount="52">
  <si>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</si>
  <si>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</si>
  <si>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Table</t>
  </si>
  <si>
    <t xml:space="preserve">Actual Revenue and Expenditure of Provincial Administrative Organization, Municipality and Subdistrict Administration Organization by Type: </t>
  </si>
  <si>
    <t>Fiscal Years 2015 - 2016</t>
  </si>
  <si>
    <t>(พันบาท  Thousand Baht)</t>
  </si>
  <si>
    <t>ประเภท</t>
  </si>
  <si>
    <t>2558 (2015)</t>
  </si>
  <si>
    <t>2559 (2016)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</si>
  <si>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</si>
  <si>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</si>
  <si>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</si>
  <si>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</si>
  <si>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</si>
  <si>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</si>
  <si>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</si>
  <si>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</si>
  <si>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</si>
  <si>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</si>
  <si>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2557รวม</t>
  </si>
  <si>
    <t>รายได้รวม</t>
  </si>
  <si>
    <t>Total of Revenue</t>
  </si>
  <si>
    <t>ภาษีอากร</t>
  </si>
  <si>
    <t xml:space="preserve">       รายได้</t>
  </si>
  <si>
    <t>Revenue</t>
  </si>
  <si>
    <t>ค่าธรรมเนียม ค่าปรับ</t>
  </si>
  <si>
    <t>Taxes and duties</t>
  </si>
  <si>
    <t>ทรัพย์สิน</t>
  </si>
  <si>
    <t>ค่าธรรมเนียม ค่าปรับ จัดสรร</t>
  </si>
  <si>
    <t>Fees and fines</t>
  </si>
  <si>
    <t>สาธารณูปโภค</t>
  </si>
  <si>
    <t>Property</t>
  </si>
  <si>
    <t>เบ็ดเตล็ด</t>
  </si>
  <si>
    <t xml:space="preserve">                  -</t>
  </si>
  <si>
    <t xml:space="preserve">                     -</t>
  </si>
  <si>
    <t>Public utilities</t>
  </si>
  <si>
    <t>เงินอุดหนุน</t>
  </si>
  <si>
    <t>Miscellaneous</t>
  </si>
  <si>
    <t>จัดสรร</t>
  </si>
  <si>
    <t>Subsidies</t>
  </si>
  <si>
    <t>ทุน</t>
  </si>
  <si>
    <t>รายจ่ายรวม</t>
  </si>
  <si>
    <t>Total of Expenditure</t>
  </si>
  <si>
    <t>รายจ่ายงบกลาง</t>
  </si>
  <si>
    <t>Central fund of expenditure</t>
  </si>
  <si>
    <t>อุดหนุน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</si>
  <si>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</si>
  <si>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</si>
  <si>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</si>
  <si>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</si>
  <si>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ที่มา:  สำนักงานส่งเสริมการปกครองท้องถิ่นจังหวัดลพบุรี</t>
  </si>
  <si>
    <t xml:space="preserve"> Source:   Lopburi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</si>
</sst>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#,###.0__________"/>
    <numFmt numFmtId="191" formatCode="#,###.0______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88" fontId="4" fillId="0" borderId="0" xfId="0" applyNumberFormat="1" applyFo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3" fillId="0" borderId="0" xfId="0" applyFont="1" applyBorder="1" applyAlignment="1">
      <alignment horizontal="center"/>
    </xf>
    <xf numFmtId="0" fontId="4" fillId="0" borderId="12" xfId="0" applyFont="1" applyBorder="1"/>
    <xf numFmtId="189" fontId="4" fillId="0" borderId="0" xfId="0" applyNumberFormat="1" applyFo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90" fontId="3" fillId="0" borderId="6" xfId="1" applyNumberFormat="1" applyFont="1" applyBorder="1" applyAlignment="1">
      <alignment horizontal="right"/>
    </xf>
    <xf numFmtId="191" fontId="3" fillId="0" borderId="6" xfId="1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0" xfId="0" applyFont="1"/>
    <xf numFmtId="0" fontId="4" fillId="0" borderId="12" xfId="0" applyFont="1" applyBorder="1" applyAlignment="1">
      <alignment horizontal="left"/>
    </xf>
    <xf numFmtId="188" fontId="4" fillId="0" borderId="12" xfId="0" applyNumberFormat="1" applyFont="1" applyBorder="1"/>
    <xf numFmtId="188" fontId="3" fillId="0" borderId="0" xfId="0" applyNumberFormat="1" applyFont="1"/>
    <xf numFmtId="187" fontId="3" fillId="0" borderId="0" xfId="0" applyNumberFormat="1" applyFont="1"/>
    <xf numFmtId="189" fontId="3" fillId="0" borderId="0" xfId="1" applyNumberFormat="1" applyFont="1"/>
    <xf numFmtId="189" fontId="3" fillId="0" borderId="0" xfId="0" applyNumberFormat="1" applyFont="1"/>
    <xf numFmtId="0" fontId="3" fillId="0" borderId="6" xfId="0" applyFont="1" applyBorder="1" applyAlignment="1">
      <alignment horizontal="center"/>
    </xf>
    <xf numFmtId="190" fontId="4" fillId="0" borderId="6" xfId="1" applyNumberFormat="1" applyFont="1" applyBorder="1" applyAlignment="1">
      <alignment horizontal="right"/>
    </xf>
    <xf numFmtId="191" fontId="4" fillId="0" borderId="6" xfId="1" applyNumberFormat="1" applyFont="1" applyBorder="1" applyAlignment="1">
      <alignment horizontal="right"/>
    </xf>
    <xf numFmtId="187" fontId="4" fillId="0" borderId="0" xfId="0" applyNumberFormat="1" applyFont="1"/>
    <xf numFmtId="0" fontId="4" fillId="0" borderId="0" xfId="0" applyFont="1" applyBorder="1" applyAlignment="1">
      <alignment horizontal="left"/>
    </xf>
    <xf numFmtId="0" fontId="4" fillId="0" borderId="6" xfId="0" applyFont="1" applyBorder="1"/>
    <xf numFmtId="190" fontId="4" fillId="0" borderId="6" xfId="1" applyNumberFormat="1" applyFont="1" applyBorder="1" applyAlignment="1">
      <alignment horizontal="left"/>
    </xf>
    <xf numFmtId="189" fontId="4" fillId="0" borderId="0" xfId="1" applyNumberFormat="1" applyFont="1"/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8" fontId="4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0</xdr:rowOff>
    </xdr:from>
    <xdr:to>
      <xdr:col>14</xdr:col>
      <xdr:colOff>104775</xdr:colOff>
      <xdr:row>28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591675" y="0"/>
          <a:ext cx="523875" cy="6696075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rkr\&#3626;&#3617;&#3640;&#3604;&#3619;&#3634;&#3618;&#3591;&#3634;&#3609;&#3626;&#3606;&#3636;&#3605;&#3636;&#3592;&#3633;&#3591;&#3627;&#3623;&#3633;&#3604;\2560\&#3626;&#3617;&#3640;&#3604;&#3619;&#3634;&#3618;&#3591;&#3634;&#3609;&#3626;&#3606;&#3636;&#3605;&#3636;%202560\&#3605;&#3634;&#3619;&#3634;&#3591;&#3626;&#3606;&#3636;&#3605;&#3636;2560\19.&#3626;&#3606;&#3636;&#3605;&#3636;&#3585;&#3634;&#3619;&#3588;&#3621;&#3633;&#3591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"/>
      <sheetName val="T-19.3"/>
      <sheetName val="T-19.4"/>
      <sheetName val="T-19.5"/>
    </sheetNames>
    <sheetDataSet>
      <sheetData sheetId="0"/>
      <sheetData sheetId="1">
        <row r="12">
          <cell r="E12">
            <v>920167.7</v>
          </cell>
          <cell r="F12">
            <v>34150.571000000011</v>
          </cell>
          <cell r="G12">
            <v>20307.272000000004</v>
          </cell>
          <cell r="H12">
            <v>14193.752000000002</v>
          </cell>
          <cell r="I12">
            <v>24340.941999999995</v>
          </cell>
          <cell r="J12">
            <v>696546.74599999993</v>
          </cell>
          <cell r="K12">
            <v>482809.9</v>
          </cell>
          <cell r="L12">
            <v>225426.89400000003</v>
          </cell>
          <cell r="M12">
            <v>183274.75</v>
          </cell>
        </row>
      </sheetData>
      <sheetData sheetId="2">
        <row r="13">
          <cell r="E13">
            <v>496245.41699999984</v>
          </cell>
          <cell r="F13">
            <v>15958.804999999998</v>
          </cell>
          <cell r="G13">
            <v>25699.145999999997</v>
          </cell>
          <cell r="H13">
            <v>36817.620000000003</v>
          </cell>
          <cell r="I13">
            <v>54597.496000000036</v>
          </cell>
          <cell r="J13">
            <v>1194779.2939999998</v>
          </cell>
          <cell r="K13">
            <v>1374046.4370000004</v>
          </cell>
          <cell r="L13">
            <v>368421.93900000007</v>
          </cell>
          <cell r="M13">
            <v>394201.73299999989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38"/>
  <sheetViews>
    <sheetView showGridLines="0" tabSelected="1" topLeftCell="B1" zoomScaleNormal="100" workbookViewId="0">
      <selection activeCell="E15" sqref="E15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0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5.7109375" style="8" customWidth="1"/>
    <col min="10" max="10" width="16.7109375" style="8" customWidth="1"/>
    <col min="11" max="11" width="1.85546875" style="8" customWidth="1"/>
    <col min="12" max="12" width="21.42578125" style="8" customWidth="1"/>
    <col min="13" max="13" width="3.42578125" style="8" customWidth="1"/>
    <col min="14" max="14" width="4.5703125" style="8" customWidth="1"/>
    <col min="15" max="16" width="9.140625" style="8"/>
    <col min="17" max="17" width="19.7109375" style="8" customWidth="1"/>
    <col min="18" max="18" width="11.28515625" style="8" bestFit="1" customWidth="1"/>
    <col min="19" max="20" width="10.85546875" style="8" bestFit="1" customWidth="1"/>
    <col min="21" max="21" width="10.140625" style="8" bestFit="1" customWidth="1"/>
    <col min="22" max="22" width="17.140625" style="8" customWidth="1"/>
    <col min="23" max="23" width="11.28515625" style="8" bestFit="1" customWidth="1"/>
    <col min="24" max="24" width="11.28515625" style="8" customWidth="1"/>
    <col min="25" max="25" width="13.42578125" style="8" bestFit="1" customWidth="1"/>
    <col min="26" max="16384" width="9.140625" style="8"/>
  </cols>
  <sheetData>
    <row r="1" spans="1:26" s="1" customFormat="1" x14ac:dyDescent="0.3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26" s="4" customFormat="1" x14ac:dyDescent="0.3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26" s="4" customFormat="1" x14ac:dyDescent="0.3">
      <c r="B3" s="1"/>
      <c r="C3" s="3"/>
      <c r="D3" s="5" t="s">
        <v>4</v>
      </c>
      <c r="E3" s="6"/>
      <c r="F3" s="6"/>
      <c r="G3" s="6"/>
    </row>
    <row r="4" spans="1:26" s="4" customFormat="1" ht="16.5" customHeight="1" x14ac:dyDescent="0.3">
      <c r="B4" s="1"/>
      <c r="C4" s="3"/>
      <c r="D4" s="5"/>
      <c r="E4" s="6"/>
      <c r="F4" s="6"/>
      <c r="G4" s="6"/>
      <c r="L4" s="7" t="s">
        <v>5</v>
      </c>
    </row>
    <row r="5" spans="1:26" ht="6" customHeight="1" x14ac:dyDescent="0.3"/>
    <row r="6" spans="1:26" s="16" customFormat="1" ht="24" customHeight="1" x14ac:dyDescent="0.3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26" s="16" customFormat="1" ht="21" customHeight="1" x14ac:dyDescent="0.3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26" s="16" customFormat="1" ht="21.75" customHeight="1" x14ac:dyDescent="0.3">
      <c r="A8" s="22"/>
      <c r="B8" s="22"/>
      <c r="C8" s="22"/>
      <c r="D8" s="19"/>
      <c r="E8" s="20" t="s">
        <v>10</v>
      </c>
      <c r="F8" s="20" t="s">
        <v>11</v>
      </c>
      <c r="G8" s="20" t="s">
        <v>12</v>
      </c>
      <c r="H8" s="20" t="s">
        <v>10</v>
      </c>
      <c r="I8" s="20" t="s">
        <v>11</v>
      </c>
      <c r="J8" s="20" t="s">
        <v>12</v>
      </c>
      <c r="K8" s="23"/>
      <c r="L8" s="23" t="s">
        <v>13</v>
      </c>
    </row>
    <row r="9" spans="1:26" s="16" customFormat="1" ht="21.75" customHeight="1" x14ac:dyDescent="0.3">
      <c r="A9" s="22"/>
      <c r="B9" s="22"/>
      <c r="C9" s="22"/>
      <c r="D9" s="19"/>
      <c r="E9" s="20" t="s">
        <v>14</v>
      </c>
      <c r="F9" s="24" t="s">
        <v>15</v>
      </c>
      <c r="G9" s="20" t="s">
        <v>16</v>
      </c>
      <c r="H9" s="20" t="s">
        <v>14</v>
      </c>
      <c r="I9" s="24" t="s">
        <v>15</v>
      </c>
      <c r="J9" s="20" t="s">
        <v>16</v>
      </c>
      <c r="K9" s="23"/>
      <c r="L9" s="23"/>
    </row>
    <row r="10" spans="1:26" s="16" customFormat="1" ht="21.75" customHeight="1" x14ac:dyDescent="0.3">
      <c r="A10" s="22"/>
      <c r="B10" s="22"/>
      <c r="C10" s="22"/>
      <c r="D10" s="19"/>
      <c r="E10" s="25" t="s">
        <v>17</v>
      </c>
      <c r="F10" s="24"/>
      <c r="G10" s="20" t="s">
        <v>17</v>
      </c>
      <c r="H10" s="25" t="s">
        <v>17</v>
      </c>
      <c r="I10" s="24"/>
      <c r="J10" s="20" t="s">
        <v>17</v>
      </c>
      <c r="K10" s="23"/>
      <c r="L10" s="23"/>
      <c r="R10" s="26">
        <f>SUM(R13:R20)</f>
        <v>105437235.40000001</v>
      </c>
      <c r="S10" s="26">
        <f>SUM(S13:S20)</f>
        <v>202092540.87</v>
      </c>
      <c r="T10" s="26">
        <f>SUM(T13:T20)</f>
        <v>157537419.15000001</v>
      </c>
      <c r="U10" s="26">
        <f>SUM(U13:U20)</f>
        <v>86195944.840000004</v>
      </c>
    </row>
    <row r="11" spans="1:26" s="16" customFormat="1" ht="22.5" customHeight="1" x14ac:dyDescent="0.3">
      <c r="A11" s="27"/>
      <c r="B11" s="27"/>
      <c r="C11" s="27"/>
      <c r="D11" s="28"/>
      <c r="E11" s="29" t="s">
        <v>18</v>
      </c>
      <c r="F11" s="30"/>
      <c r="G11" s="31" t="s">
        <v>18</v>
      </c>
      <c r="H11" s="29" t="s">
        <v>18</v>
      </c>
      <c r="I11" s="30"/>
      <c r="J11" s="31" t="s">
        <v>18</v>
      </c>
      <c r="K11" s="32"/>
      <c r="L11" s="33"/>
      <c r="P11" s="34"/>
      <c r="Q11" s="35"/>
      <c r="R11" s="35">
        <v>1</v>
      </c>
      <c r="S11" s="35">
        <v>2</v>
      </c>
      <c r="T11" s="35">
        <v>3</v>
      </c>
      <c r="U11" s="35">
        <v>4</v>
      </c>
      <c r="W11" s="16" t="s">
        <v>19</v>
      </c>
      <c r="Y11" s="36">
        <f>SUM(Y13:Y19)</f>
        <v>660705.56322999997</v>
      </c>
      <c r="Z11" s="16">
        <v>2557</v>
      </c>
    </row>
    <row r="12" spans="1:26" s="16" customFormat="1" ht="3" customHeight="1" x14ac:dyDescent="0.3">
      <c r="A12" s="37"/>
      <c r="B12" s="37"/>
      <c r="C12" s="37"/>
      <c r="D12" s="38"/>
      <c r="E12" s="38"/>
      <c r="F12" s="24"/>
      <c r="G12" s="24"/>
      <c r="H12" s="38"/>
      <c r="I12" s="24"/>
      <c r="J12" s="24"/>
      <c r="K12" s="39"/>
      <c r="L12" s="21"/>
      <c r="P12" s="21"/>
      <c r="Q12" s="35"/>
      <c r="R12" s="35"/>
      <c r="S12" s="35"/>
      <c r="T12" s="35"/>
      <c r="U12" s="35"/>
    </row>
    <row r="13" spans="1:26" s="45" customFormat="1" ht="22.5" customHeight="1" x14ac:dyDescent="0.3">
      <c r="A13" s="40" t="s">
        <v>20</v>
      </c>
      <c r="B13" s="40"/>
      <c r="C13" s="40"/>
      <c r="D13" s="41"/>
      <c r="E13" s="42">
        <v>658290.19999999995</v>
      </c>
      <c r="F13" s="43">
        <f>F14+F20</f>
        <v>1693944.7459999998</v>
      </c>
      <c r="G13" s="43">
        <f>G14+G20</f>
        <v>2804521.9939999999</v>
      </c>
      <c r="H13" s="43">
        <f>H14+H20</f>
        <v>117985.76</v>
      </c>
      <c r="I13" s="43">
        <f>I14+I20</f>
        <v>2406253.7289999998</v>
      </c>
      <c r="J13" s="43">
        <f>J14+J20</f>
        <v>3018877.0719999992</v>
      </c>
      <c r="K13" s="44" t="s">
        <v>21</v>
      </c>
      <c r="L13" s="40"/>
      <c r="P13" s="21"/>
      <c r="Q13" s="46" t="s">
        <v>22</v>
      </c>
      <c r="R13" s="47">
        <v>12921600.140000001</v>
      </c>
      <c r="S13" s="47">
        <v>12907537.220000001</v>
      </c>
      <c r="T13" s="47">
        <v>14608762.77</v>
      </c>
      <c r="U13" s="47">
        <v>13626068.130000001</v>
      </c>
      <c r="V13" s="48">
        <f>SUM(R13:U13)</f>
        <v>54063968.259999998</v>
      </c>
      <c r="W13" s="49">
        <v>54063968.259999998</v>
      </c>
      <c r="X13" s="50">
        <f>W13/1000</f>
        <v>54063.968260000001</v>
      </c>
      <c r="Y13" s="51">
        <f>SUM(X13:X15)</f>
        <v>68094.502230000013</v>
      </c>
    </row>
    <row r="14" spans="1:26" s="16" customFormat="1" ht="22.5" customHeight="1" x14ac:dyDescent="0.3">
      <c r="A14" s="23" t="s">
        <v>23</v>
      </c>
      <c r="B14" s="23"/>
      <c r="C14" s="34"/>
      <c r="D14" s="52"/>
      <c r="E14" s="53">
        <f>SUM(E15:E19)</f>
        <v>471735.81993</v>
      </c>
      <c r="F14" s="54">
        <v>997398</v>
      </c>
      <c r="G14" s="54">
        <v>1609742.7</v>
      </c>
      <c r="H14" s="54">
        <v>70197.2</v>
      </c>
      <c r="I14" s="54">
        <f>SUM(I15:I20)</f>
        <v>1709706.983</v>
      </c>
      <c r="J14" s="54">
        <f>SUM(J15:J20)</f>
        <v>1824097.7779999995</v>
      </c>
      <c r="K14" s="21" t="s">
        <v>24</v>
      </c>
      <c r="L14" s="34"/>
      <c r="P14" s="21"/>
      <c r="Q14" s="35" t="s">
        <v>25</v>
      </c>
      <c r="R14" s="47">
        <v>249220.86</v>
      </c>
      <c r="S14" s="47">
        <v>158109.22</v>
      </c>
      <c r="T14" s="47">
        <v>139529.03</v>
      </c>
      <c r="U14" s="47">
        <v>411614.12</v>
      </c>
      <c r="V14" s="48">
        <f t="shared" ref="V14:V22" si="0">SUM(R14:U14)</f>
        <v>958473.23</v>
      </c>
      <c r="W14" s="55">
        <v>958473.23</v>
      </c>
      <c r="X14" s="50">
        <f t="shared" ref="X14:X19" si="1">W14/1000</f>
        <v>958.47322999999994</v>
      </c>
    </row>
    <row r="15" spans="1:26" s="16" customFormat="1" ht="22.5" customHeight="1" x14ac:dyDescent="0.3">
      <c r="A15" s="34"/>
      <c r="B15" s="56" t="s">
        <v>22</v>
      </c>
      <c r="C15" s="34"/>
      <c r="D15" s="52"/>
      <c r="E15" s="53">
        <v>459177.91992999997</v>
      </c>
      <c r="F15" s="54">
        <f>'[1]T-19.2'!E$12</f>
        <v>920167.7</v>
      </c>
      <c r="G15" s="54">
        <f>'[1]T-19.3'!E$13</f>
        <v>496245.41699999984</v>
      </c>
      <c r="H15" s="54">
        <v>56076.4</v>
      </c>
      <c r="I15" s="54">
        <f>'[1]T-19.2'!E12</f>
        <v>920167.7</v>
      </c>
      <c r="J15" s="54">
        <f>'[1]T-19.3'!E13</f>
        <v>496245.41699999984</v>
      </c>
      <c r="K15" s="21"/>
      <c r="L15" s="56" t="s">
        <v>26</v>
      </c>
      <c r="P15" s="21"/>
      <c r="Q15" s="35" t="s">
        <v>27</v>
      </c>
      <c r="R15" s="47">
        <v>986323.38</v>
      </c>
      <c r="S15" s="47">
        <v>3645920.44</v>
      </c>
      <c r="T15" s="47">
        <v>2353781.7599999998</v>
      </c>
      <c r="U15" s="47">
        <v>3940961.57</v>
      </c>
      <c r="V15" s="48">
        <f t="shared" si="0"/>
        <v>10926987.15</v>
      </c>
      <c r="W15" s="26">
        <f>V15+V21</f>
        <v>13072060.74</v>
      </c>
      <c r="X15" s="50">
        <f t="shared" si="1"/>
        <v>13072.060740000001</v>
      </c>
      <c r="Y15" s="36">
        <f>SUM(X17)</f>
        <v>2510.4609999999998</v>
      </c>
    </row>
    <row r="16" spans="1:26" s="16" customFormat="1" ht="22.5" customHeight="1" x14ac:dyDescent="0.3">
      <c r="A16" s="21"/>
      <c r="B16" s="21" t="s">
        <v>28</v>
      </c>
      <c r="C16" s="21"/>
      <c r="D16" s="57"/>
      <c r="E16" s="53">
        <v>41.815400000000004</v>
      </c>
      <c r="F16" s="54">
        <f>'[1]T-19.2'!F$12</f>
        <v>34150.571000000011</v>
      </c>
      <c r="G16" s="54">
        <f>'[1]T-19.3'!F$13</f>
        <v>15958.804999999998</v>
      </c>
      <c r="H16" s="54">
        <v>839.8</v>
      </c>
      <c r="I16" s="54">
        <f>'[1]T-19.2'!F12</f>
        <v>34150.571000000011</v>
      </c>
      <c r="J16" s="54">
        <f>'[1]T-19.3'!F13</f>
        <v>15958.804999999998</v>
      </c>
      <c r="K16" s="21"/>
      <c r="L16" s="21" t="s">
        <v>29</v>
      </c>
      <c r="Q16" s="35" t="s">
        <v>30</v>
      </c>
      <c r="R16" s="47"/>
      <c r="S16" s="47"/>
      <c r="T16" s="47"/>
      <c r="U16" s="47"/>
      <c r="V16" s="48">
        <f t="shared" si="0"/>
        <v>0</v>
      </c>
      <c r="X16" s="50">
        <f t="shared" si="1"/>
        <v>0</v>
      </c>
      <c r="Y16" s="16">
        <v>422577</v>
      </c>
    </row>
    <row r="17" spans="1:26" s="16" customFormat="1" ht="22.5" customHeight="1" x14ac:dyDescent="0.3">
      <c r="A17" s="21"/>
      <c r="B17" s="21" t="s">
        <v>27</v>
      </c>
      <c r="C17" s="21"/>
      <c r="D17" s="57"/>
      <c r="E17" s="53">
        <v>9208.9815999999992</v>
      </c>
      <c r="F17" s="54">
        <f>'[1]T-19.2'!G$12</f>
        <v>20307.272000000004</v>
      </c>
      <c r="G17" s="54">
        <f>'[1]T-19.3'!G$13</f>
        <v>25699.145999999997</v>
      </c>
      <c r="H17" s="54">
        <v>8055.2259999999997</v>
      </c>
      <c r="I17" s="54">
        <f>'[1]T-19.2'!G12</f>
        <v>20307.272000000004</v>
      </c>
      <c r="J17" s="54">
        <f>'[1]T-19.3'!G13</f>
        <v>25699.145999999997</v>
      </c>
      <c r="K17" s="21"/>
      <c r="L17" s="21" t="s">
        <v>31</v>
      </c>
      <c r="Q17" s="35" t="s">
        <v>32</v>
      </c>
      <c r="R17" s="47">
        <v>324528</v>
      </c>
      <c r="S17" s="47">
        <v>436758</v>
      </c>
      <c r="T17" s="47">
        <v>1089172</v>
      </c>
      <c r="U17" s="47">
        <v>516686</v>
      </c>
      <c r="V17" s="48">
        <f t="shared" si="0"/>
        <v>2367144</v>
      </c>
      <c r="W17" s="26">
        <f>V17+V20</f>
        <v>2510461</v>
      </c>
      <c r="X17" s="50">
        <f t="shared" si="1"/>
        <v>2510.4609999999998</v>
      </c>
      <c r="Y17" s="50">
        <v>2510.5</v>
      </c>
    </row>
    <row r="18" spans="1:26" s="16" customFormat="1" ht="22.5" customHeight="1" x14ac:dyDescent="0.3">
      <c r="A18" s="21"/>
      <c r="B18" s="21" t="s">
        <v>30</v>
      </c>
      <c r="C18" s="21"/>
      <c r="D18" s="57"/>
      <c r="E18" s="58" t="s">
        <v>33</v>
      </c>
      <c r="F18" s="54">
        <f>'[1]T-19.2'!H$12</f>
        <v>14193.752000000002</v>
      </c>
      <c r="G18" s="54">
        <f>'[1]T-19.3'!H$13</f>
        <v>36817.620000000003</v>
      </c>
      <c r="H18" s="58" t="s">
        <v>34</v>
      </c>
      <c r="I18" s="54">
        <f>'[1]T-19.2'!H12</f>
        <v>14193.752000000002</v>
      </c>
      <c r="J18" s="54">
        <f>'[1]T-19.3'!H13</f>
        <v>36817.620000000003</v>
      </c>
      <c r="K18" s="21"/>
      <c r="L18" s="21" t="s">
        <v>35</v>
      </c>
      <c r="Q18" s="35" t="s">
        <v>36</v>
      </c>
      <c r="R18" s="47">
        <v>56031220</v>
      </c>
      <c r="S18" s="47">
        <v>2283800</v>
      </c>
      <c r="T18" s="47"/>
      <c r="U18" s="47">
        <v>1911182</v>
      </c>
      <c r="V18" s="48">
        <f>SUM(R18:U18)</f>
        <v>60226202</v>
      </c>
      <c r="W18" s="26">
        <f>V18+V22</f>
        <v>61726202</v>
      </c>
      <c r="X18" s="50">
        <f t="shared" si="1"/>
        <v>61726.201999999997</v>
      </c>
      <c r="Y18" s="59">
        <v>165013.1</v>
      </c>
      <c r="Z18" s="59">
        <v>165013.1</v>
      </c>
    </row>
    <row r="19" spans="1:26" s="16" customFormat="1" ht="22.5" customHeight="1" x14ac:dyDescent="0.3">
      <c r="A19" s="21"/>
      <c r="B19" s="21" t="s">
        <v>32</v>
      </c>
      <c r="C19" s="21"/>
      <c r="D19" s="57"/>
      <c r="E19" s="53">
        <v>3307.1030000000001</v>
      </c>
      <c r="F19" s="54">
        <f>'[1]T-19.2'!I$12</f>
        <v>24340.941999999995</v>
      </c>
      <c r="G19" s="54">
        <f>'[1]T-19.3'!I$13</f>
        <v>54597.496000000036</v>
      </c>
      <c r="H19" s="54">
        <v>5225.7790000000005</v>
      </c>
      <c r="I19" s="54">
        <f>'[1]T-19.2'!I12</f>
        <v>24340.941999999995</v>
      </c>
      <c r="J19" s="54">
        <f>'[1]T-19.3'!I13</f>
        <v>54597.496000000036</v>
      </c>
      <c r="K19" s="21"/>
      <c r="L19" s="21" t="s">
        <v>37</v>
      </c>
      <c r="Q19" s="16" t="s">
        <v>38</v>
      </c>
      <c r="R19" s="26">
        <v>34924343.020000003</v>
      </c>
      <c r="S19" s="26">
        <v>182558415.99000001</v>
      </c>
      <c r="T19" s="26">
        <v>139346173.59</v>
      </c>
      <c r="U19" s="26">
        <v>65748116.020000003</v>
      </c>
      <c r="V19" s="48">
        <f t="shared" si="0"/>
        <v>422577048.62</v>
      </c>
      <c r="W19" s="55">
        <f>SUM(W13:W18)</f>
        <v>132331165.22999999</v>
      </c>
      <c r="X19" s="50">
        <f t="shared" si="1"/>
        <v>132331.16522999998</v>
      </c>
    </row>
    <row r="20" spans="1:26" s="16" customFormat="1" ht="22.5" customHeight="1" x14ac:dyDescent="0.3">
      <c r="A20" s="21" t="s">
        <v>36</v>
      </c>
      <c r="B20" s="21"/>
      <c r="C20" s="21"/>
      <c r="D20" s="57"/>
      <c r="E20" s="53">
        <v>186554.43015999999</v>
      </c>
      <c r="F20" s="54">
        <f>'[1]T-19.2'!J$12</f>
        <v>696546.74599999993</v>
      </c>
      <c r="G20" s="54">
        <f>'[1]T-19.3'!J$13</f>
        <v>1194779.2939999998</v>
      </c>
      <c r="H20" s="54">
        <v>47788.56</v>
      </c>
      <c r="I20" s="54">
        <f>'[1]T-19.2'!J12</f>
        <v>696546.74599999993</v>
      </c>
      <c r="J20" s="54">
        <f>'[1]T-19.3'!J13</f>
        <v>1194779.2939999998</v>
      </c>
      <c r="K20" s="21" t="s">
        <v>39</v>
      </c>
      <c r="L20" s="21"/>
      <c r="Q20" s="16" t="s">
        <v>40</v>
      </c>
      <c r="R20" s="26"/>
      <c r="S20" s="26">
        <v>102000</v>
      </c>
      <c r="T20" s="26"/>
      <c r="U20" s="26">
        <v>41317</v>
      </c>
      <c r="V20" s="48">
        <f t="shared" si="0"/>
        <v>143317</v>
      </c>
    </row>
    <row r="21" spans="1:26" s="45" customFormat="1" ht="22.5" customHeight="1" x14ac:dyDescent="0.3">
      <c r="A21" s="40" t="s">
        <v>41</v>
      </c>
      <c r="B21" s="40"/>
      <c r="C21" s="40"/>
      <c r="D21" s="41"/>
      <c r="E21" s="42">
        <f>SUM(E22:E24)</f>
        <v>127378.56390540951</v>
      </c>
      <c r="F21" s="43">
        <f>SUM(F22:F24)</f>
        <v>891511.54399999999</v>
      </c>
      <c r="G21" s="43">
        <v>1239348</v>
      </c>
      <c r="H21" s="43">
        <v>503161.33799999999</v>
      </c>
      <c r="I21" s="43">
        <f>SUM(I22:I24)</f>
        <v>891511.54399999999</v>
      </c>
      <c r="J21" s="43">
        <f>SUM(J22:J24)</f>
        <v>2136670.1090000006</v>
      </c>
      <c r="K21" s="44" t="s">
        <v>42</v>
      </c>
      <c r="L21" s="40"/>
      <c r="Q21" s="45" t="s">
        <v>27</v>
      </c>
      <c r="R21" s="45">
        <v>504700</v>
      </c>
      <c r="S21" s="45">
        <v>563749.22</v>
      </c>
      <c r="T21" s="45">
        <v>518864</v>
      </c>
      <c r="U21" s="45">
        <v>557760.37</v>
      </c>
      <c r="V21" s="48">
        <f t="shared" si="0"/>
        <v>2145073.59</v>
      </c>
    </row>
    <row r="22" spans="1:26" s="16" customFormat="1" ht="22.5" customHeight="1" x14ac:dyDescent="0.3">
      <c r="A22" s="56" t="s">
        <v>43</v>
      </c>
      <c r="B22" s="23"/>
      <c r="C22" s="34"/>
      <c r="D22" s="52"/>
      <c r="E22" s="53">
        <v>19664.22179</v>
      </c>
      <c r="F22" s="54">
        <f>'[1]T-19.2'!M$12</f>
        <v>183274.75</v>
      </c>
      <c r="G22" s="54">
        <f>'[1]T-19.3'!M$13</f>
        <v>394201.73299999989</v>
      </c>
      <c r="H22" s="54">
        <v>19081.167000000001</v>
      </c>
      <c r="I22" s="54">
        <f>'[1]T-19.2'!M12</f>
        <v>183274.75</v>
      </c>
      <c r="J22" s="54">
        <f>'[1]T-19.3'!M13</f>
        <v>394201.73299999989</v>
      </c>
      <c r="K22" s="56" t="s">
        <v>44</v>
      </c>
      <c r="L22" s="56"/>
      <c r="Q22" s="16" t="s">
        <v>45</v>
      </c>
      <c r="S22" s="16">
        <v>1500000</v>
      </c>
      <c r="V22" s="48">
        <f t="shared" si="0"/>
        <v>1500000</v>
      </c>
    </row>
    <row r="23" spans="1:26" s="16" customFormat="1" ht="22.5" customHeight="1" x14ac:dyDescent="0.3">
      <c r="A23" s="60" t="s">
        <v>46</v>
      </c>
      <c r="B23" s="60"/>
      <c r="C23" s="60"/>
      <c r="D23" s="61"/>
      <c r="E23" s="53">
        <v>3280.5873651611209</v>
      </c>
      <c r="F23" s="54">
        <f>'[1]T-19.2'!K$12</f>
        <v>482809.9</v>
      </c>
      <c r="G23" s="54">
        <f>'[1]T-19.3'!K$13</f>
        <v>1374046.4370000004</v>
      </c>
      <c r="H23" s="54">
        <v>140690.03200000001</v>
      </c>
      <c r="I23" s="54">
        <f>'[1]T-19.2'!K12</f>
        <v>482809.9</v>
      </c>
      <c r="J23" s="54">
        <f>'[1]T-19.3'!K13</f>
        <v>1374046.4370000004</v>
      </c>
      <c r="K23" s="56" t="s">
        <v>47</v>
      </c>
      <c r="L23" s="56"/>
    </row>
    <row r="24" spans="1:26" s="16" customFormat="1" ht="22.5" customHeight="1" x14ac:dyDescent="0.3">
      <c r="A24" s="37" t="s">
        <v>48</v>
      </c>
      <c r="B24" s="37"/>
      <c r="C24" s="37"/>
      <c r="D24" s="52"/>
      <c r="E24" s="53">
        <v>104433.75475024838</v>
      </c>
      <c r="F24" s="54">
        <f>'[1]T-19.2'!L$12</f>
        <v>225426.89400000003</v>
      </c>
      <c r="G24" s="54">
        <f>'[1]T-19.3'!L$13</f>
        <v>368421.93900000007</v>
      </c>
      <c r="H24" s="54">
        <v>343390.13900000002</v>
      </c>
      <c r="I24" s="54">
        <f>'[1]T-19.2'!L12</f>
        <v>225426.89400000003</v>
      </c>
      <c r="J24" s="54">
        <f>'[1]T-19.3'!L13</f>
        <v>368421.93900000007</v>
      </c>
      <c r="K24" s="56" t="s">
        <v>49</v>
      </c>
      <c r="L24" s="34"/>
    </row>
    <row r="25" spans="1:26" s="21" customFormat="1" ht="3" customHeight="1" x14ac:dyDescent="0.3">
      <c r="A25" s="62"/>
      <c r="B25" s="63"/>
      <c r="C25" s="63"/>
      <c r="D25" s="64"/>
      <c r="E25" s="64"/>
      <c r="F25" s="64"/>
      <c r="G25" s="64"/>
      <c r="H25" s="64"/>
      <c r="I25" s="30"/>
      <c r="J25" s="30"/>
      <c r="K25" s="65"/>
      <c r="L25" s="63"/>
    </row>
    <row r="26" spans="1:26" s="16" customFormat="1" ht="3" customHeight="1" x14ac:dyDescent="0.3">
      <c r="A26" s="23"/>
      <c r="B26" s="34"/>
      <c r="C26" s="34"/>
      <c r="D26" s="34"/>
      <c r="E26" s="34"/>
      <c r="F26" s="34"/>
      <c r="G26" s="34"/>
      <c r="H26" s="21"/>
      <c r="I26" s="21"/>
      <c r="J26" s="21"/>
      <c r="K26" s="56"/>
      <c r="L26" s="34"/>
    </row>
    <row r="27" spans="1:26" s="67" customFormat="1" ht="17.25" x14ac:dyDescent="0.3">
      <c r="A27" s="66"/>
      <c r="B27" s="67" t="s">
        <v>50</v>
      </c>
      <c r="I27" s="68"/>
      <c r="J27" s="68"/>
      <c r="K27" s="68"/>
      <c r="L27" s="66"/>
      <c r="R27" s="48">
        <f>SUM(R13:U20)</f>
        <v>551263140.25999999</v>
      </c>
      <c r="S27" s="69">
        <f>SUM(R13:U22)</f>
        <v>554908213.85000002</v>
      </c>
    </row>
    <row r="28" spans="1:26" s="67" customFormat="1" ht="17.25" x14ac:dyDescent="0.3">
      <c r="B28" s="67" t="s">
        <v>51</v>
      </c>
      <c r="I28" s="68"/>
      <c r="J28" s="68"/>
      <c r="R28" s="26">
        <f>R27/1000</f>
        <v>551263.14026000001</v>
      </c>
      <c r="S28" s="69">
        <f>S27/1000</f>
        <v>554908.21385000006</v>
      </c>
    </row>
    <row r="29" spans="1:26" s="16" customFormat="1" ht="17.25" x14ac:dyDescent="0.3"/>
    <row r="30" spans="1:26" s="16" customFormat="1" ht="17.25" x14ac:dyDescent="0.3"/>
    <row r="31" spans="1:26" s="16" customFormat="1" ht="17.25" x14ac:dyDescent="0.3">
      <c r="M31" s="56"/>
    </row>
    <row r="32" spans="1:26" s="16" customFormat="1" ht="17.25" x14ac:dyDescent="0.3">
      <c r="M32" s="56"/>
    </row>
    <row r="33" spans="13:13" s="16" customFormat="1" ht="17.25" x14ac:dyDescent="0.3">
      <c r="M33" s="34"/>
    </row>
    <row r="34" spans="13:13" s="16" customFormat="1" ht="17.25" x14ac:dyDescent="0.3"/>
    <row r="35" spans="13:13" s="16" customFormat="1" ht="17.25" x14ac:dyDescent="0.3"/>
    <row r="36" spans="13:13" s="16" customFormat="1" ht="17.25" x14ac:dyDescent="0.3"/>
    <row r="37" spans="13:13" s="16" customFormat="1" ht="17.25" x14ac:dyDescent="0.3"/>
    <row r="38" spans="13:13" s="16" customFormat="1" ht="17.25" x14ac:dyDescent="0.3"/>
  </sheetData>
  <mergeCells count="8">
    <mergeCell ref="A23:D23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2020-11-06T06:31:58Z</dcterms:created>
  <dcterms:modified xsi:type="dcterms:W3CDTF">2020-11-06T06:32:08Z</dcterms:modified>
</cp:coreProperties>
</file>