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20115" windowHeight="7740"/>
  </bookViews>
  <sheets>
    <sheet name="T-13.1" sheetId="1" r:id="rId1"/>
  </sheets>
  <definedNames>
    <definedName name="_xlnm.Print_Area" localSheetId="0">'T-13.1'!$A$1:$R$21</definedName>
  </definedNames>
  <calcPr calcId="145621"/>
</workbook>
</file>

<file path=xl/calcChain.xml><?xml version="1.0" encoding="utf-8"?>
<calcChain xmlns="http://schemas.openxmlformats.org/spreadsheetml/2006/main">
  <c r="J17" i="1" l="1"/>
  <c r="H17" i="1"/>
  <c r="F17" i="1"/>
  <c r="J16" i="1"/>
  <c r="H16" i="1"/>
  <c r="F16" i="1" s="1"/>
  <c r="J15" i="1"/>
  <c r="H15" i="1"/>
  <c r="F15" i="1" s="1"/>
  <c r="J14" i="1"/>
  <c r="H14" i="1"/>
  <c r="F14" i="1"/>
  <c r="J13" i="1"/>
  <c r="H13" i="1"/>
  <c r="F13" i="1" s="1"/>
  <c r="J12" i="1"/>
  <c r="H12" i="1"/>
  <c r="F12" i="1"/>
  <c r="J11" i="1"/>
  <c r="H11" i="1"/>
  <c r="F11" i="1" s="1"/>
  <c r="J10" i="1"/>
  <c r="J9" i="1" s="1"/>
  <c r="H10" i="1"/>
  <c r="F10" i="1"/>
  <c r="F9" i="1" s="1"/>
  <c r="N9" i="1"/>
  <c r="M9" i="1"/>
  <c r="L9" i="1"/>
  <c r="K9" i="1"/>
  <c r="I9" i="1"/>
  <c r="H9" i="1"/>
  <c r="G9" i="1"/>
  <c r="E9" i="1"/>
</calcChain>
</file>

<file path=xl/sharedStrings.xml><?xml version="1.0" encoding="utf-8"?>
<sst xmlns="http://schemas.openxmlformats.org/spreadsheetml/2006/main" count="49" uniqueCount="46">
  <si>
    <t>ตาราง</t>
  </si>
  <si>
    <t>ผู้ใช้ไฟฟ้า และการจำหน่ายกระแสไฟฟ้า จำแนกตามประเภทผู้ใช้ เป็นรายอำเภอ ปีงบประมาณ 2559</t>
  </si>
  <si>
    <t>Table</t>
  </si>
  <si>
    <t>Consumer and Electricity Sales by Type of Consumers and District: Fiscal Year 2016</t>
  </si>
  <si>
    <t>อำเภอ</t>
  </si>
  <si>
    <t>จำนวนผู้ใช้ไฟฟ้า</t>
  </si>
  <si>
    <t>การจำหน่ายกระแสไฟฟ้า (ล้านกิโลวัตต์/ชั่วโมง) Electricity sales (Gwh.)</t>
  </si>
  <si>
    <t>District</t>
  </si>
  <si>
    <t>(ราย)</t>
  </si>
  <si>
    <t>สถานธุรกิจและ</t>
  </si>
  <si>
    <t>สถานที่ราชการ</t>
  </si>
  <si>
    <t>Number of</t>
  </si>
  <si>
    <t>อุตสาหกรรม</t>
  </si>
  <si>
    <t>และสาธารณะ</t>
  </si>
  <si>
    <t>consumer</t>
  </si>
  <si>
    <t>รวม</t>
  </si>
  <si>
    <t>ที่อยู่อาศัย</t>
  </si>
  <si>
    <t xml:space="preserve">Business and </t>
  </si>
  <si>
    <t>Government office</t>
  </si>
  <si>
    <t>อื่น ๆ</t>
  </si>
  <si>
    <t>(Person)</t>
  </si>
  <si>
    <t>Total</t>
  </si>
  <si>
    <t>Residential</t>
  </si>
  <si>
    <t>industry</t>
  </si>
  <si>
    <t>and public utility</t>
  </si>
  <si>
    <t>Others</t>
  </si>
  <si>
    <t>รวมยอด</t>
  </si>
  <si>
    <t>อำเภอเมืองพังงา</t>
  </si>
  <si>
    <t>Mueang Phangnga  District</t>
  </si>
  <si>
    <t>อำเภอเกาะยาว</t>
  </si>
  <si>
    <t>Ko Yao  District</t>
  </si>
  <si>
    <t>อำเภอกะปง</t>
  </si>
  <si>
    <t xml:space="preserve">Kapong  District </t>
  </si>
  <si>
    <t>อำเภอตะกั่วทุ่ง</t>
  </si>
  <si>
    <t>-</t>
  </si>
  <si>
    <t>Takua Thung  District</t>
  </si>
  <si>
    <t>อำเภอตะกั่วป่า</t>
  </si>
  <si>
    <t>Takua Pa  District</t>
  </si>
  <si>
    <t>อำเภอคุระบุรี</t>
  </si>
  <si>
    <t>Kura Buri  District</t>
  </si>
  <si>
    <t>อำเภอทับปุด</t>
  </si>
  <si>
    <t>Thap Put  District</t>
  </si>
  <si>
    <t>อำเภอท้ายเหมือง</t>
  </si>
  <si>
    <t>Thai Mueang  District</t>
  </si>
  <si>
    <t xml:space="preserve">    ที่มา:   การไฟฟ้าส่วนภูมิภาคจังหวัดพังงา</t>
  </si>
  <si>
    <t>Source:    Phangnga Provincial  Electricity  Authority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</si>
</sst>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#,##0.000"/>
  </numFmts>
  <fonts count="5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3" fillId="0" borderId="1" xfId="0" applyFont="1" applyBorder="1"/>
    <xf numFmtId="0" fontId="3" fillId="0" borderId="0" xfId="0" applyFont="1" applyBorder="1"/>
    <xf numFmtId="0" fontId="3" fillId="0" borderId="0" xfId="0" applyFont="1"/>
    <xf numFmtId="0" fontId="4" fillId="0" borderId="2" xfId="0" applyFont="1" applyBorder="1" applyAlignment="1">
      <alignment horizontal="center" vertical="center" shrinkToFit="1"/>
    </xf>
    <xf numFmtId="0" fontId="4" fillId="0" borderId="2" xfId="0" applyFont="1" applyBorder="1" applyAlignment="1">
      <alignment vertical="center" shrinkToFit="1"/>
    </xf>
    <xf numFmtId="0" fontId="4" fillId="0" borderId="3" xfId="0" applyFont="1" applyBorder="1" applyAlignment="1">
      <alignment vertical="center" shrinkToFit="1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Border="1"/>
    <xf numFmtId="0" fontId="4" fillId="0" borderId="0" xfId="0" applyFont="1" applyAlignment="1">
      <alignment vertical="center" shrinkToFit="1"/>
    </xf>
    <xf numFmtId="0" fontId="4" fillId="0" borderId="9" xfId="0" applyFont="1" applyBorder="1" applyAlignment="1">
      <alignment vertical="center" shrinkToFit="1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vertical="center" shrinkToFit="1"/>
    </xf>
    <xf numFmtId="0" fontId="4" fillId="0" borderId="12" xfId="0" applyFont="1" applyBorder="1" applyAlignment="1">
      <alignment vertical="center" shrinkToFit="1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3" fontId="2" fillId="0" borderId="2" xfId="0" applyNumberFormat="1" applyFont="1" applyBorder="1" applyAlignment="1">
      <alignment horizontal="right" indent="3"/>
    </xf>
    <xf numFmtId="187" fontId="2" fillId="0" borderId="8" xfId="0" applyNumberFormat="1" applyFont="1" applyBorder="1" applyAlignment="1">
      <alignment horizontal="right" indent="2"/>
    </xf>
    <xf numFmtId="3" fontId="2" fillId="0" borderId="3" xfId="0" applyNumberFormat="1" applyFont="1" applyBorder="1" applyAlignment="1">
      <alignment horizontal="right" indent="2"/>
    </xf>
    <xf numFmtId="187" fontId="2" fillId="0" borderId="3" xfId="0" applyNumberFormat="1" applyFont="1" applyBorder="1" applyAlignment="1">
      <alignment horizontal="right" indent="2"/>
    </xf>
    <xf numFmtId="187" fontId="2" fillId="0" borderId="4" xfId="0" applyNumberFormat="1" applyFont="1" applyBorder="1" applyAlignment="1">
      <alignment horizontal="right" indent="2"/>
    </xf>
    <xf numFmtId="187" fontId="2" fillId="0" borderId="2" xfId="0" applyNumberFormat="1" applyFont="1" applyBorder="1" applyAlignment="1">
      <alignment horizontal="right" indent="2"/>
    </xf>
    <xf numFmtId="0" fontId="4" fillId="0" borderId="8" xfId="0" applyFont="1" applyBorder="1"/>
    <xf numFmtId="0" fontId="2" fillId="0" borderId="2" xfId="0" applyFont="1" applyBorder="1" applyAlignment="1">
      <alignment horizontal="center"/>
    </xf>
    <xf numFmtId="0" fontId="4" fillId="0" borderId="0" xfId="0" applyFont="1" applyBorder="1" applyAlignment="1">
      <alignment horizontal="left" indent="1"/>
    </xf>
    <xf numFmtId="0" fontId="2" fillId="0" borderId="0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3" fontId="4" fillId="0" borderId="0" xfId="0" applyNumberFormat="1" applyFont="1" applyBorder="1" applyAlignment="1">
      <alignment horizontal="right" indent="3"/>
    </xf>
    <xf numFmtId="187" fontId="4" fillId="0" borderId="11" xfId="0" applyNumberFormat="1" applyFont="1" applyBorder="1" applyAlignment="1">
      <alignment horizontal="right" indent="2"/>
    </xf>
    <xf numFmtId="3" fontId="4" fillId="0" borderId="9" xfId="0" applyNumberFormat="1" applyFont="1" applyBorder="1" applyAlignment="1">
      <alignment horizontal="right" indent="2"/>
    </xf>
    <xf numFmtId="187" fontId="4" fillId="0" borderId="9" xfId="0" applyNumberFormat="1" applyFont="1" applyBorder="1" applyAlignment="1">
      <alignment horizontal="right" indent="2"/>
    </xf>
    <xf numFmtId="187" fontId="4" fillId="0" borderId="10" xfId="0" applyNumberFormat="1" applyFont="1" applyBorder="1" applyAlignment="1">
      <alignment horizontal="right" indent="2"/>
    </xf>
    <xf numFmtId="187" fontId="4" fillId="0" borderId="0" xfId="0" applyNumberFormat="1" applyFont="1" applyBorder="1" applyAlignment="1">
      <alignment horizontal="right" indent="2"/>
    </xf>
    <xf numFmtId="0" fontId="4" fillId="0" borderId="11" xfId="0" applyFont="1" applyBorder="1"/>
    <xf numFmtId="0" fontId="4" fillId="0" borderId="0" xfId="0" applyFont="1" applyBorder="1" applyAlignment="1"/>
    <xf numFmtId="0" fontId="4" fillId="0" borderId="9" xfId="0" applyFont="1" applyBorder="1"/>
    <xf numFmtId="0" fontId="4" fillId="0" borderId="1" xfId="0" applyFont="1" applyBorder="1"/>
    <xf numFmtId="0" fontId="4" fillId="0" borderId="12" xfId="0" applyFont="1" applyBorder="1"/>
    <xf numFmtId="0" fontId="4" fillId="0" borderId="14" xfId="0" applyFont="1" applyBorder="1"/>
    <xf numFmtId="0" fontId="4" fillId="0" borderId="13" xfId="0" applyFont="1" applyBorder="1"/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1419225</xdr:colOff>
      <xdr:row>17</xdr:row>
      <xdr:rowOff>0</xdr:rowOff>
    </xdr:from>
    <xdr:to>
      <xdr:col>16</xdr:col>
      <xdr:colOff>104775</xdr:colOff>
      <xdr:row>20</xdr:row>
      <xdr:rowOff>19050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9115425" y="5791200"/>
          <a:ext cx="466725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16</xdr:col>
      <xdr:colOff>9525</xdr:colOff>
      <xdr:row>0</xdr:row>
      <xdr:rowOff>0</xdr:rowOff>
    </xdr:from>
    <xdr:to>
      <xdr:col>18</xdr:col>
      <xdr:colOff>28575</xdr:colOff>
      <xdr:row>21</xdr:row>
      <xdr:rowOff>19050</xdr:rowOff>
    </xdr:to>
    <xdr:grpSp>
      <xdr:nvGrpSpPr>
        <xdr:cNvPr id="3" name="Group 129"/>
        <xdr:cNvGrpSpPr>
          <a:grpSpLocks/>
        </xdr:cNvGrpSpPr>
      </xdr:nvGrpSpPr>
      <xdr:grpSpPr bwMode="auto">
        <a:xfrm>
          <a:off x="9486900" y="0"/>
          <a:ext cx="447675" cy="6410325"/>
          <a:chOff x="996" y="0"/>
          <a:chExt cx="47" cy="676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1004" y="152"/>
            <a:ext cx="37" cy="48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Energy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996" y="634"/>
            <a:ext cx="47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6" name="Straight Connector 12"/>
          <xdr:cNvCxnSpPr>
            <a:cxnSpLocks noChangeShapeType="1"/>
          </xdr:cNvCxnSpPr>
        </xdr:nvCxnSpPr>
        <xdr:spPr bwMode="auto">
          <a:xfrm rot="5400000">
            <a:off x="699" y="317"/>
            <a:ext cx="634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P21"/>
  <sheetViews>
    <sheetView showGridLines="0" tabSelected="1" workbookViewId="0">
      <selection activeCell="P18" sqref="P18"/>
    </sheetView>
  </sheetViews>
  <sheetFormatPr defaultRowHeight="18.75" x14ac:dyDescent="0.3"/>
  <cols>
    <col min="1" max="1" width="1.7109375" style="8" customWidth="1"/>
    <col min="2" max="2" width="5.7109375" style="8" customWidth="1"/>
    <col min="3" max="3" width="5.28515625" style="8" customWidth="1"/>
    <col min="4" max="4" width="14.7109375" style="8" customWidth="1"/>
    <col min="5" max="5" width="15.5703125" style="8" customWidth="1"/>
    <col min="6" max="6" width="12.85546875" style="8" customWidth="1"/>
    <col min="7" max="7" width="0.7109375" style="8" customWidth="1"/>
    <col min="8" max="8" width="12.85546875" style="8" customWidth="1"/>
    <col min="9" max="9" width="0.85546875" style="8" customWidth="1"/>
    <col min="10" max="10" width="13.42578125" style="8" customWidth="1"/>
    <col min="11" max="11" width="0.7109375" style="8" customWidth="1"/>
    <col min="12" max="12" width="14.42578125" style="8" customWidth="1"/>
    <col min="13" max="13" width="0.85546875" style="8" customWidth="1"/>
    <col min="14" max="14" width="14.85546875" style="8" customWidth="1"/>
    <col min="15" max="15" width="0.85546875" style="8" customWidth="1"/>
    <col min="16" max="16" width="26.7109375" style="8" customWidth="1"/>
    <col min="17" max="17" width="2.28515625" style="7" customWidth="1"/>
    <col min="18" max="18" width="4.140625" style="7" customWidth="1"/>
    <col min="19" max="16384" width="9.140625" style="7"/>
  </cols>
  <sheetData>
    <row r="1" spans="1:16" s="3" customFormat="1" ht="23.25" customHeight="1" x14ac:dyDescent="0.3">
      <c r="A1" s="1"/>
      <c r="B1" s="1" t="s">
        <v>0</v>
      </c>
      <c r="C1" s="2">
        <v>13.1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s="5" customFormat="1" x14ac:dyDescent="0.3">
      <c r="A2" s="4"/>
      <c r="B2" s="1" t="s">
        <v>2</v>
      </c>
      <c r="C2" s="2">
        <v>13.1</v>
      </c>
      <c r="D2" s="1" t="s">
        <v>3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6" ht="5.25" customHeight="1" x14ac:dyDescent="0.3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</row>
    <row r="4" spans="1:16" s="18" customFormat="1" ht="21" customHeight="1" x14ac:dyDescent="0.3">
      <c r="A4" s="9" t="s">
        <v>4</v>
      </c>
      <c r="B4" s="10"/>
      <c r="C4" s="10"/>
      <c r="D4" s="11"/>
      <c r="E4" s="12" t="s">
        <v>5</v>
      </c>
      <c r="F4" s="13" t="s">
        <v>6</v>
      </c>
      <c r="G4" s="14"/>
      <c r="H4" s="14"/>
      <c r="I4" s="14"/>
      <c r="J4" s="14"/>
      <c r="K4" s="14"/>
      <c r="L4" s="14"/>
      <c r="M4" s="14"/>
      <c r="N4" s="15"/>
      <c r="O4" s="16"/>
      <c r="P4" s="17" t="s">
        <v>7</v>
      </c>
    </row>
    <row r="5" spans="1:16" s="18" customFormat="1" ht="21" customHeight="1" x14ac:dyDescent="0.3">
      <c r="A5" s="19"/>
      <c r="B5" s="19"/>
      <c r="C5" s="19"/>
      <c r="D5" s="20"/>
      <c r="E5" s="21" t="s">
        <v>8</v>
      </c>
      <c r="F5" s="22"/>
      <c r="G5" s="23"/>
      <c r="H5" s="22"/>
      <c r="I5" s="23"/>
      <c r="J5" s="21" t="s">
        <v>9</v>
      </c>
      <c r="K5" s="24"/>
      <c r="L5" s="25" t="s">
        <v>10</v>
      </c>
      <c r="M5" s="25"/>
      <c r="N5" s="26"/>
      <c r="O5" s="26"/>
      <c r="P5" s="27"/>
    </row>
    <row r="6" spans="1:16" s="18" customFormat="1" ht="21" customHeight="1" x14ac:dyDescent="0.3">
      <c r="A6" s="19"/>
      <c r="B6" s="19"/>
      <c r="C6" s="19"/>
      <c r="D6" s="20"/>
      <c r="E6" s="21" t="s">
        <v>11</v>
      </c>
      <c r="F6" s="22"/>
      <c r="G6" s="23"/>
      <c r="H6" s="22"/>
      <c r="I6" s="23"/>
      <c r="J6" s="21" t="s">
        <v>12</v>
      </c>
      <c r="K6" s="24"/>
      <c r="L6" s="25" t="s">
        <v>13</v>
      </c>
      <c r="M6" s="25"/>
      <c r="N6" s="26"/>
      <c r="O6" s="26"/>
      <c r="P6" s="27"/>
    </row>
    <row r="7" spans="1:16" s="18" customFormat="1" ht="21" customHeight="1" x14ac:dyDescent="0.3">
      <c r="A7" s="19"/>
      <c r="B7" s="19"/>
      <c r="C7" s="19"/>
      <c r="D7" s="20"/>
      <c r="E7" s="21" t="s">
        <v>14</v>
      </c>
      <c r="F7" s="22" t="s">
        <v>15</v>
      </c>
      <c r="G7" s="23"/>
      <c r="H7" s="22" t="s">
        <v>16</v>
      </c>
      <c r="I7" s="23"/>
      <c r="J7" s="21" t="s">
        <v>17</v>
      </c>
      <c r="K7" s="24"/>
      <c r="L7" s="25" t="s">
        <v>18</v>
      </c>
      <c r="M7" s="25"/>
      <c r="N7" s="26" t="s">
        <v>19</v>
      </c>
      <c r="O7" s="26"/>
      <c r="P7" s="27"/>
    </row>
    <row r="8" spans="1:16" s="18" customFormat="1" ht="21" customHeight="1" x14ac:dyDescent="0.3">
      <c r="A8" s="28"/>
      <c r="B8" s="28"/>
      <c r="C8" s="28"/>
      <c r="D8" s="29"/>
      <c r="E8" s="30" t="s">
        <v>20</v>
      </c>
      <c r="F8" s="31" t="s">
        <v>21</v>
      </c>
      <c r="G8" s="32"/>
      <c r="H8" s="31" t="s">
        <v>22</v>
      </c>
      <c r="I8" s="33"/>
      <c r="J8" s="30" t="s">
        <v>23</v>
      </c>
      <c r="K8" s="34"/>
      <c r="L8" s="34" t="s">
        <v>24</v>
      </c>
      <c r="M8" s="34"/>
      <c r="N8" s="21" t="s">
        <v>25</v>
      </c>
      <c r="O8" s="31"/>
      <c r="P8" s="35"/>
    </row>
    <row r="9" spans="1:16" s="18" customFormat="1" ht="33.75" customHeight="1" x14ac:dyDescent="0.3">
      <c r="A9" s="36" t="s">
        <v>26</v>
      </c>
      <c r="B9" s="36"/>
      <c r="C9" s="36"/>
      <c r="D9" s="37"/>
      <c r="E9" s="38">
        <f>SUM(E10:E17)</f>
        <v>91565</v>
      </c>
      <c r="F9" s="39">
        <f t="shared" ref="F9:N9" si="0">SUM(F10:F17)</f>
        <v>586.55599999999993</v>
      </c>
      <c r="G9" s="40">
        <f t="shared" si="0"/>
        <v>0</v>
      </c>
      <c r="H9" s="39">
        <f t="shared" si="0"/>
        <v>171.10700000000003</v>
      </c>
      <c r="I9" s="41">
        <f t="shared" si="0"/>
        <v>0</v>
      </c>
      <c r="J9" s="42">
        <f t="shared" si="0"/>
        <v>409.21099999999996</v>
      </c>
      <c r="K9" s="43">
        <f t="shared" si="0"/>
        <v>0</v>
      </c>
      <c r="L9" s="43">
        <f t="shared" si="0"/>
        <v>0.41599999999999998</v>
      </c>
      <c r="M9" s="43">
        <f t="shared" si="0"/>
        <v>0</v>
      </c>
      <c r="N9" s="42">
        <f t="shared" si="0"/>
        <v>5.8220000000000001</v>
      </c>
      <c r="O9" s="44"/>
      <c r="P9" s="45" t="s">
        <v>21</v>
      </c>
    </row>
    <row r="10" spans="1:16" s="18" customFormat="1" ht="33.75" customHeight="1" x14ac:dyDescent="0.3">
      <c r="A10" s="46" t="s">
        <v>27</v>
      </c>
      <c r="B10" s="47"/>
      <c r="C10" s="47"/>
      <c r="D10" s="48"/>
      <c r="E10" s="49">
        <v>13671</v>
      </c>
      <c r="F10" s="50">
        <f>SUM(H10,J10,L10,N10)</f>
        <v>75.391999999999996</v>
      </c>
      <c r="G10" s="51"/>
      <c r="H10" s="50">
        <f>5.24+19.682</f>
        <v>24.921999999999997</v>
      </c>
      <c r="I10" s="52"/>
      <c r="J10" s="53">
        <f>13.709+30.52+4.31+1.02</f>
        <v>49.559000000000005</v>
      </c>
      <c r="K10" s="54"/>
      <c r="L10" s="54">
        <v>7.0000000000000001E-3</v>
      </c>
      <c r="M10" s="54"/>
      <c r="N10" s="53">
        <v>0.90400000000000003</v>
      </c>
      <c r="O10" s="55"/>
      <c r="P10" s="56" t="s">
        <v>28</v>
      </c>
    </row>
    <row r="11" spans="1:16" s="18" customFormat="1" ht="33.75" customHeight="1" x14ac:dyDescent="0.3">
      <c r="A11" s="46" t="s">
        <v>29</v>
      </c>
      <c r="B11" s="47"/>
      <c r="C11" s="47"/>
      <c r="D11" s="48"/>
      <c r="E11" s="49">
        <v>4561</v>
      </c>
      <c r="F11" s="50">
        <f t="shared" ref="F11:F17" si="1">SUM(H11,J11,L11,N11)</f>
        <v>27.713000000000001</v>
      </c>
      <c r="G11" s="51"/>
      <c r="H11" s="50">
        <f>2.622+5.947</f>
        <v>8.5689999999999991</v>
      </c>
      <c r="I11" s="52"/>
      <c r="J11" s="53">
        <f>2.551+2.906+0+13.343</f>
        <v>18.8</v>
      </c>
      <c r="K11" s="54"/>
      <c r="L11" s="54">
        <v>7.0000000000000001E-3</v>
      </c>
      <c r="M11" s="54"/>
      <c r="N11" s="53">
        <v>0.33700000000000002</v>
      </c>
      <c r="O11" s="55"/>
      <c r="P11" s="56" t="s">
        <v>30</v>
      </c>
    </row>
    <row r="12" spans="1:16" s="18" customFormat="1" ht="33.75" customHeight="1" x14ac:dyDescent="0.3">
      <c r="A12" s="46" t="s">
        <v>31</v>
      </c>
      <c r="B12" s="47"/>
      <c r="C12" s="47"/>
      <c r="D12" s="48"/>
      <c r="E12" s="49">
        <v>5071</v>
      </c>
      <c r="F12" s="50">
        <f t="shared" si="1"/>
        <v>12.540000000000001</v>
      </c>
      <c r="G12" s="51"/>
      <c r="H12" s="50">
        <f>2.72+5.657</f>
        <v>8.3770000000000007</v>
      </c>
      <c r="I12" s="52"/>
      <c r="J12" s="53">
        <f>1.727+1.948+0+0</f>
        <v>3.6749999999999998</v>
      </c>
      <c r="K12" s="54"/>
      <c r="L12" s="54">
        <v>0.111</v>
      </c>
      <c r="M12" s="54"/>
      <c r="N12" s="53">
        <v>0.377</v>
      </c>
      <c r="O12" s="55"/>
      <c r="P12" s="56" t="s">
        <v>32</v>
      </c>
    </row>
    <row r="13" spans="1:16" s="18" customFormat="1" ht="33.75" customHeight="1" x14ac:dyDescent="0.3">
      <c r="A13" s="46" t="s">
        <v>33</v>
      </c>
      <c r="B13" s="47"/>
      <c r="C13" s="47"/>
      <c r="D13" s="48"/>
      <c r="E13" s="49">
        <v>14511</v>
      </c>
      <c r="F13" s="50">
        <f t="shared" si="1"/>
        <v>97.47399999999999</v>
      </c>
      <c r="G13" s="51"/>
      <c r="H13" s="50">
        <f>5.946+22.491</f>
        <v>28.436999999999998</v>
      </c>
      <c r="I13" s="52"/>
      <c r="J13" s="53">
        <f>14.69+37.473+7.57+8.402</f>
        <v>68.134999999999991</v>
      </c>
      <c r="K13" s="54"/>
      <c r="L13" s="54" t="s">
        <v>34</v>
      </c>
      <c r="M13" s="54"/>
      <c r="N13" s="53">
        <v>0.90200000000000002</v>
      </c>
      <c r="O13" s="55"/>
      <c r="P13" s="56" t="s">
        <v>35</v>
      </c>
    </row>
    <row r="14" spans="1:16" s="18" customFormat="1" ht="33.75" customHeight="1" x14ac:dyDescent="0.3">
      <c r="A14" s="46" t="s">
        <v>36</v>
      </c>
      <c r="B14" s="47"/>
      <c r="C14" s="47"/>
      <c r="D14" s="48"/>
      <c r="E14" s="49">
        <v>20618</v>
      </c>
      <c r="F14" s="50">
        <f t="shared" si="1"/>
        <v>187.35700000000003</v>
      </c>
      <c r="G14" s="51"/>
      <c r="H14" s="50">
        <f>7.63+35.295</f>
        <v>42.925000000000004</v>
      </c>
      <c r="I14" s="52"/>
      <c r="J14" s="53">
        <f>21.064+33.122+7.511+79.631</f>
        <v>141.328</v>
      </c>
      <c r="K14" s="54"/>
      <c r="L14" s="54">
        <v>0.24399999999999999</v>
      </c>
      <c r="M14" s="54"/>
      <c r="N14" s="53">
        <v>2.86</v>
      </c>
      <c r="O14" s="55"/>
      <c r="P14" s="56" t="s">
        <v>37</v>
      </c>
    </row>
    <row r="15" spans="1:16" s="18" customFormat="1" ht="33.75" customHeight="1" x14ac:dyDescent="0.3">
      <c r="A15" s="46" t="s">
        <v>38</v>
      </c>
      <c r="D15" s="57"/>
      <c r="E15" s="49">
        <v>8380</v>
      </c>
      <c r="F15" s="50">
        <f t="shared" si="1"/>
        <v>57.541999999999994</v>
      </c>
      <c r="G15" s="51"/>
      <c r="H15" s="50">
        <f>4.236+10.339</f>
        <v>14.574999999999999</v>
      </c>
      <c r="I15" s="52"/>
      <c r="J15" s="53">
        <f>5.503+25.376+11.818+0.15</f>
        <v>42.847000000000001</v>
      </c>
      <c r="K15" s="54"/>
      <c r="L15" s="54">
        <v>4.7E-2</v>
      </c>
      <c r="M15" s="54"/>
      <c r="N15" s="53">
        <v>7.2999999999999995E-2</v>
      </c>
      <c r="O15" s="55"/>
      <c r="P15" s="56" t="s">
        <v>39</v>
      </c>
    </row>
    <row r="16" spans="1:16" s="18" customFormat="1" ht="33.75" customHeight="1" x14ac:dyDescent="0.3">
      <c r="A16" s="46" t="s">
        <v>40</v>
      </c>
      <c r="D16" s="57"/>
      <c r="E16" s="49">
        <v>7642</v>
      </c>
      <c r="F16" s="50">
        <f t="shared" si="1"/>
        <v>35.630000000000003</v>
      </c>
      <c r="G16" s="51"/>
      <c r="H16" s="50">
        <f>4.089+9.064</f>
        <v>13.153</v>
      </c>
      <c r="I16" s="52"/>
      <c r="J16" s="53">
        <f>3.841+15.305+1.739+1.533</f>
        <v>22.418000000000003</v>
      </c>
      <c r="K16" s="54"/>
      <c r="L16" s="54" t="s">
        <v>34</v>
      </c>
      <c r="M16" s="54"/>
      <c r="N16" s="53">
        <v>5.8999999999999997E-2</v>
      </c>
      <c r="O16" s="55"/>
      <c r="P16" s="56" t="s">
        <v>41</v>
      </c>
    </row>
    <row r="17" spans="1:16" s="18" customFormat="1" ht="33.75" customHeight="1" x14ac:dyDescent="0.3">
      <c r="A17" s="46" t="s">
        <v>42</v>
      </c>
      <c r="D17" s="57"/>
      <c r="E17" s="49">
        <v>17111</v>
      </c>
      <c r="F17" s="50">
        <f t="shared" si="1"/>
        <v>92.908000000000001</v>
      </c>
      <c r="G17" s="51"/>
      <c r="H17" s="50">
        <f>8.349+21.8</f>
        <v>30.149000000000001</v>
      </c>
      <c r="I17" s="52"/>
      <c r="J17" s="53">
        <f>10.443+23.026+19.098+9.882</f>
        <v>62.448999999999998</v>
      </c>
      <c r="K17" s="54"/>
      <c r="L17" s="54" t="s">
        <v>34</v>
      </c>
      <c r="M17" s="54"/>
      <c r="N17" s="53">
        <v>0.31</v>
      </c>
      <c r="O17" s="55"/>
      <c r="P17" s="56" t="s">
        <v>43</v>
      </c>
    </row>
    <row r="18" spans="1:16" s="18" customFormat="1" ht="3" customHeight="1" x14ac:dyDescent="0.3">
      <c r="A18" s="58"/>
      <c r="B18" s="58"/>
      <c r="C18" s="58"/>
      <c r="D18" s="59"/>
      <c r="E18" s="58"/>
      <c r="F18" s="60"/>
      <c r="G18" s="59"/>
      <c r="H18" s="60"/>
      <c r="I18" s="59"/>
      <c r="J18" s="61"/>
      <c r="K18" s="58"/>
      <c r="L18" s="58"/>
      <c r="M18" s="58"/>
      <c r="N18" s="61"/>
      <c r="O18" s="60"/>
      <c r="P18" s="58"/>
    </row>
    <row r="19" spans="1:16" s="18" customFormat="1" ht="3" customHeight="1" x14ac:dyDescent="0.3">
      <c r="A19" s="62"/>
      <c r="B19" s="62"/>
      <c r="C19" s="62"/>
      <c r="D19" s="62"/>
      <c r="E19" s="62"/>
      <c r="F19" s="62"/>
      <c r="G19" s="62"/>
      <c r="H19" s="62"/>
      <c r="I19" s="62"/>
      <c r="J19" s="62"/>
      <c r="K19" s="62"/>
      <c r="L19" s="62"/>
      <c r="M19" s="62"/>
      <c r="N19" s="62"/>
      <c r="O19" s="62"/>
      <c r="P19" s="62"/>
    </row>
    <row r="20" spans="1:16" s="18" customFormat="1" ht="22.5" customHeight="1" x14ac:dyDescent="0.3">
      <c r="A20" s="62"/>
      <c r="B20" s="62" t="s">
        <v>44</v>
      </c>
      <c r="C20" s="62"/>
      <c r="D20" s="62"/>
      <c r="E20" s="62"/>
      <c r="F20" s="62"/>
      <c r="G20" s="62"/>
      <c r="H20" s="62"/>
      <c r="I20" s="62"/>
      <c r="L20" s="62"/>
      <c r="M20" s="62"/>
      <c r="N20" s="62"/>
      <c r="O20" s="62"/>
      <c r="P20" s="62"/>
    </row>
    <row r="21" spans="1:16" x14ac:dyDescent="0.3">
      <c r="B21" s="62" t="s">
        <v>45</v>
      </c>
    </row>
  </sheetData>
  <mergeCells count="10">
    <mergeCell ref="A9:D9"/>
    <mergeCell ref="A4:D8"/>
    <mergeCell ref="F4:N4"/>
    <mergeCell ref="P4:P8"/>
    <mergeCell ref="F5:G5"/>
    <mergeCell ref="H5:I5"/>
    <mergeCell ref="F6:G6"/>
    <mergeCell ref="H6:I6"/>
    <mergeCell ref="F7:G7"/>
    <mergeCell ref="H7:I7"/>
  </mergeCells>
  <pageMargins left="0.55118110236220474" right="0.35433070866141736" top="0.78740157480314965" bottom="0.59055118110236227" header="0.51181102362204722" footer="0.51181102362204722"/>
  <pageSetup paperSize="9" orientation="landscape" horizontalDpi="4294967293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T-13.1</vt:lpstr>
      <vt:lpstr>'T-13.1'!Print_Area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2017-09-29T04:20:54Z</dcterms:created>
  <dcterms:modified xsi:type="dcterms:W3CDTF">2017-09-29T04:22:28Z</dcterms:modified>
</cp:coreProperties>
</file>