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9735"/>
  </bookViews>
  <sheets>
    <sheet name="T-1.1" sheetId="3" r:id="rId1"/>
  </sheets>
  <calcPr calcId="125725"/>
</workbook>
</file>

<file path=xl/calcChain.xml><?xml version="1.0" encoding="utf-8"?>
<calcChain xmlns="http://schemas.openxmlformats.org/spreadsheetml/2006/main">
  <c r="K9" i="3"/>
  <c r="J9"/>
  <c r="L9"/>
  <c r="L25"/>
  <c r="L24"/>
  <c r="L23"/>
  <c r="L22"/>
  <c r="L21"/>
  <c r="L20"/>
  <c r="L19"/>
  <c r="L18"/>
  <c r="L17"/>
  <c r="L16"/>
  <c r="L15"/>
  <c r="L14"/>
  <c r="L13"/>
  <c r="L12"/>
  <c r="L11"/>
  <c r="L10"/>
  <c r="G9"/>
  <c r="H9"/>
  <c r="I9"/>
  <c r="F9"/>
  <c r="E9"/>
  <c r="N25"/>
  <c r="N24"/>
  <c r="N23"/>
  <c r="N22"/>
  <c r="N21"/>
  <c r="N20"/>
  <c r="N19"/>
  <c r="N18"/>
  <c r="N17"/>
  <c r="N16"/>
  <c r="N15"/>
  <c r="N14"/>
  <c r="N13"/>
  <c r="N12"/>
  <c r="N11"/>
  <c r="N10"/>
  <c r="N9"/>
  <c r="M10"/>
  <c r="M11"/>
  <c r="M12"/>
  <c r="M13"/>
  <c r="M14"/>
  <c r="M15"/>
  <c r="M16"/>
  <c r="M17"/>
  <c r="M19"/>
  <c r="M20"/>
  <c r="M21"/>
  <c r="M23"/>
  <c r="M24"/>
  <c r="M25"/>
  <c r="M9"/>
</calcChain>
</file>

<file path=xl/sharedStrings.xml><?xml version="1.0" encoding="utf-8"?>
<sst xmlns="http://schemas.openxmlformats.org/spreadsheetml/2006/main" count="65" uniqueCount="57">
  <si>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</si>
  <si>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</si>
  <si>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</si>
  <si>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</si>
  <si>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</si>
  <si>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</si>
  <si>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</si>
  <si>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</si>
  <si>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</si>
  <si>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</si>
  <si>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</si>
  <si>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</si>
  <si>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</si>
  <si>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</si>
  <si>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</si>
  <si>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</si>
  <si>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t xml:space="preserve"> Mueang district</t>
  </si>
  <si>
    <r>
      <t xml:space="preserve">Percentage  change </t>
    </r>
    <r>
      <rPr>
        <sz val="11"/>
        <rFont val="TH SarabunPSK"/>
        <family val="2"/>
      </rPr>
      <t>(%)</t>
    </r>
  </si>
  <si>
    <t>(2011)</t>
  </si>
  <si>
    <t>(2012)</t>
  </si>
  <si>
    <t>(2013)</t>
  </si>
  <si>
    <t>(2014)</t>
  </si>
  <si>
    <t>(2015)</t>
  </si>
  <si>
    <t>พระนครศรีอยุธยา</t>
  </si>
  <si>
    <t xml:space="preserve">Phra Nakhon Si Ayutthaya </t>
  </si>
  <si>
    <t>ท่าเรือ</t>
  </si>
  <si>
    <t xml:space="preserve">Tha Ruea </t>
  </si>
  <si>
    <t>นครหลวง</t>
  </si>
  <si>
    <t xml:space="preserve">Nakhon Luang </t>
  </si>
  <si>
    <t>บางไทร</t>
  </si>
  <si>
    <t xml:space="preserve">Bang Sai </t>
  </si>
  <si>
    <t>บางบาล</t>
  </si>
  <si>
    <t xml:space="preserve">Bang Ban </t>
  </si>
  <si>
    <t>บางปะอิน</t>
  </si>
  <si>
    <t xml:space="preserve">Bang Pa-in </t>
  </si>
  <si>
    <t>บางปะหัน</t>
  </si>
  <si>
    <t xml:space="preserve">Bang Pahan </t>
  </si>
  <si>
    <t>ผักไห่</t>
  </si>
  <si>
    <t xml:space="preserve">Phak Hai </t>
  </si>
  <si>
    <t>ภาชี</t>
  </si>
  <si>
    <t xml:space="preserve">Phachi </t>
  </si>
  <si>
    <t>ลาดบัวหลวง</t>
  </si>
  <si>
    <t xml:space="preserve">Lat Bua Luang </t>
  </si>
  <si>
    <t>วังน้อย</t>
  </si>
  <si>
    <t xml:space="preserve">Wang Noi </t>
  </si>
  <si>
    <t>เสนา</t>
  </si>
  <si>
    <t xml:space="preserve">Sena </t>
  </si>
  <si>
    <t>บางซ้าย</t>
  </si>
  <si>
    <t>อุทัย</t>
  </si>
  <si>
    <t xml:space="preserve">Uthai </t>
  </si>
  <si>
    <t>มหาราช</t>
  </si>
  <si>
    <t xml:space="preserve">Maha Rat </t>
  </si>
  <si>
    <t>บ้านแพรก</t>
  </si>
  <si>
    <t xml:space="preserve">Ban Phraek </t>
  </si>
  <si>
    <t xml:space="preserve">             -</t>
  </si>
  <si>
    <t>ประชากรจากการทะเบียน อัตราการเปลี่ยนแปลง และความหนาแน่นของประชากร เป็นรายอำเภอ พ.ศ.2555 -2559</t>
  </si>
  <si>
    <t>Population from Registration Record, Percentage Change and Density by District : 2012 - 2016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</si>
</sst>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_ ;\-0.0\ "/>
    <numFmt numFmtId="189" formatCode="#,##0.0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8" xfId="0" applyFont="1" applyBorder="1"/>
    <xf numFmtId="0" fontId="9" fillId="0" borderId="10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6" xfId="0" quotePrefix="1" applyFont="1" applyBorder="1" applyAlignment="1">
      <alignment horizontal="center"/>
    </xf>
    <xf numFmtId="0" fontId="9" fillId="0" borderId="0" xfId="0" applyFont="1" applyAlignment="1"/>
    <xf numFmtId="0" fontId="9" fillId="0" borderId="10" xfId="0" applyFont="1" applyBorder="1" applyAlignme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quotePrefix="1" applyFont="1" applyBorder="1" applyAlignment="1">
      <alignment horizontal="center"/>
    </xf>
    <xf numFmtId="187" fontId="4" fillId="0" borderId="8" xfId="1" applyNumberFormat="1" applyFont="1" applyBorder="1" applyAlignment="1"/>
    <xf numFmtId="187" fontId="9" fillId="0" borderId="3" xfId="1" applyNumberFormat="1" applyFont="1" applyFill="1" applyBorder="1" applyAlignment="1"/>
    <xf numFmtId="187" fontId="9" fillId="0" borderId="3" xfId="1" applyNumberFormat="1" applyFont="1" applyFill="1" applyBorder="1" applyAlignment="1">
      <alignment vertical="center"/>
    </xf>
    <xf numFmtId="187" fontId="9" fillId="0" borderId="2" xfId="1" applyNumberFormat="1" applyFont="1" applyBorder="1" applyAlignment="1"/>
    <xf numFmtId="187" fontId="9" fillId="0" borderId="3" xfId="1" applyNumberFormat="1" applyFont="1" applyFill="1" applyBorder="1" applyAlignment="1">
      <alignment horizontal="right"/>
    </xf>
    <xf numFmtId="187" fontId="9" fillId="0" borderId="2" xfId="1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188" fontId="11" fillId="0" borderId="3" xfId="0" applyNumberFormat="1" applyFont="1" applyFill="1" applyBorder="1" applyAlignment="1">
      <alignment horizontal="right"/>
    </xf>
    <xf numFmtId="188" fontId="12" fillId="0" borderId="3" xfId="0" applyNumberFormat="1" applyFont="1" applyFill="1" applyBorder="1" applyAlignment="1">
      <alignment horizontal="right"/>
    </xf>
    <xf numFmtId="188" fontId="12" fillId="0" borderId="3" xfId="0" quotePrefix="1" applyNumberFormat="1" applyFont="1" applyFill="1" applyBorder="1" applyAlignment="1">
      <alignment horizontal="right"/>
    </xf>
    <xf numFmtId="188" fontId="12" fillId="0" borderId="3" xfId="0" applyNumberFormat="1" applyFont="1" applyFill="1" applyBorder="1" applyAlignment="1">
      <alignment horizontal="left"/>
    </xf>
    <xf numFmtId="189" fontId="4" fillId="0" borderId="10" xfId="0" applyNumberFormat="1" applyFont="1" applyBorder="1" applyAlignment="1">
      <alignment horizontal="right" wrapText="1" indent="2"/>
    </xf>
    <xf numFmtId="189" fontId="9" fillId="0" borderId="10" xfId="0" applyNumberFormat="1" applyFont="1" applyBorder="1" applyAlignment="1">
      <alignment horizontal="right" wrapText="1" indent="2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</cellXfs>
  <cellStyles count="3">
    <cellStyle name="Normal 4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1459659</xdr:colOff>
      <xdr:row>0</xdr:row>
      <xdr:rowOff>2</xdr:rowOff>
    </xdr:from>
    <xdr:to>
      <xdr:col>17</xdr:col>
      <xdr:colOff>508246</xdr:colOff>
      <xdr:row>30</xdr:row>
      <xdr:rowOff>333376</xdr:rowOff>
    </xdr:to>
    <xdr:grpSp>
      <xdr:nvGrpSpPr>
        <xdr:cNvPr id="2360" name="Group 203"/>
        <xdr:cNvGrpSpPr>
          <a:grpSpLocks/>
        </xdr:cNvGrpSpPr>
      </xdr:nvGrpSpPr>
      <xdr:grpSpPr bwMode="auto">
        <a:xfrm>
          <a:off x="9165384" y="2"/>
          <a:ext cx="772612" cy="6543674"/>
          <a:chOff x="990" y="0"/>
          <a:chExt cx="50" cy="706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990" y="308"/>
            <a:ext cx="50" cy="3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15" y="663"/>
            <a:ext cx="23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2364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showGridLines="0" tabSelected="1" zoomScaleNormal="100" workbookViewId="0">
      <selection activeCell="R34" sqref="R34"/>
    </sheetView>
  </sheetViews>
  <sheetFormatPr defaultColWidth="9.140625" defaultRowHeight="18.75"/>
  <cols>
    <col min="1" max="1" width="1.5703125" style="5" customWidth="1"/>
    <col min="2" max="2" width="5.85546875" style="5" customWidth="1"/>
    <col min="3" max="3" width="4.28515625" style="5" customWidth="1"/>
    <col min="4" max="4" width="9.28515625" style="5" customWidth="1"/>
    <col min="5" max="13" width="8.7109375" style="5" customWidth="1"/>
    <col min="14" max="14" width="15.28515625" style="5" customWidth="1"/>
    <col min="15" max="15" width="0.85546875" style="5" customWidth="1"/>
    <col min="16" max="16" width="23.5703125" style="5" customWidth="1"/>
    <col min="17" max="17" width="2.28515625" style="5" customWidth="1"/>
    <col min="18" max="18" width="9.85546875" style="5" customWidth="1"/>
    <col min="19" max="16384" width="9.140625" style="5"/>
  </cols>
  <sheetData>
    <row r="1" spans="1:16" s="1" customFormat="1">
      <c r="B1" s="1" t="s">
        <v>0</v>
      </c>
      <c r="C1" s="2">
        <v>1.1000000000000001</v>
      </c>
      <c r="D1" s="1" t="s">
        <v>55</v>
      </c>
    </row>
    <row r="2" spans="1:16" s="3" customFormat="1">
      <c r="B2" s="1" t="s">
        <v>11</v>
      </c>
      <c r="C2" s="2">
        <v>1.1000000000000001</v>
      </c>
      <c r="D2" s="1" t="s">
        <v>56</v>
      </c>
    </row>
    <row r="3" spans="1:16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6" customFormat="1" ht="17.25">
      <c r="A4" s="39" t="s">
        <v>10</v>
      </c>
      <c r="B4" s="39"/>
      <c r="C4" s="39"/>
      <c r="D4" s="40"/>
      <c r="E4" s="51" t="s">
        <v>12</v>
      </c>
      <c r="F4" s="51"/>
      <c r="G4" s="51"/>
      <c r="H4" s="51"/>
      <c r="I4" s="52"/>
      <c r="J4" s="51" t="s">
        <v>14</v>
      </c>
      <c r="K4" s="51"/>
      <c r="L4" s="51"/>
      <c r="M4" s="52"/>
      <c r="N4" s="14" t="s">
        <v>4</v>
      </c>
      <c r="O4" s="45" t="s">
        <v>9</v>
      </c>
      <c r="P4" s="46"/>
    </row>
    <row r="5" spans="1:16" s="6" customFormat="1" ht="17.25">
      <c r="A5" s="41"/>
      <c r="B5" s="41"/>
      <c r="C5" s="41"/>
      <c r="D5" s="42"/>
      <c r="E5" s="53" t="s">
        <v>13</v>
      </c>
      <c r="F5" s="53"/>
      <c r="G5" s="53"/>
      <c r="H5" s="53"/>
      <c r="I5" s="54"/>
      <c r="J5" s="53" t="s">
        <v>17</v>
      </c>
      <c r="K5" s="53"/>
      <c r="L5" s="53"/>
      <c r="M5" s="54"/>
      <c r="N5" s="10" t="s">
        <v>5</v>
      </c>
      <c r="O5" s="47"/>
      <c r="P5" s="48"/>
    </row>
    <row r="6" spans="1:16" s="6" customFormat="1" ht="17.25">
      <c r="A6" s="41"/>
      <c r="B6" s="41"/>
      <c r="C6" s="41"/>
      <c r="D6" s="42"/>
      <c r="E6" s="8"/>
      <c r="F6" s="9"/>
      <c r="G6" s="9"/>
      <c r="H6" s="9"/>
      <c r="I6" s="9"/>
      <c r="J6" s="9"/>
      <c r="K6" s="9"/>
      <c r="L6" s="9"/>
      <c r="M6" s="9"/>
      <c r="N6" s="15" t="s">
        <v>3</v>
      </c>
      <c r="O6" s="47"/>
      <c r="P6" s="48"/>
    </row>
    <row r="7" spans="1:16" s="6" customFormat="1" ht="17.25">
      <c r="A7" s="41"/>
      <c r="B7" s="41"/>
      <c r="C7" s="41"/>
      <c r="D7" s="42"/>
      <c r="E7" s="15">
        <v>2555</v>
      </c>
      <c r="F7" s="30">
        <v>2556</v>
      </c>
      <c r="G7" s="15">
        <v>2557</v>
      </c>
      <c r="H7" s="30">
        <v>2558</v>
      </c>
      <c r="I7" s="15">
        <v>2559</v>
      </c>
      <c r="J7" s="30">
        <v>2556</v>
      </c>
      <c r="K7" s="15">
        <v>2557</v>
      </c>
      <c r="L7" s="30">
        <v>2558</v>
      </c>
      <c r="M7" s="15">
        <v>2559</v>
      </c>
      <c r="N7" s="15" t="s">
        <v>2</v>
      </c>
      <c r="O7" s="47"/>
      <c r="P7" s="48"/>
    </row>
    <row r="8" spans="1:16" s="6" customFormat="1" ht="17.25">
      <c r="A8" s="43"/>
      <c r="B8" s="43"/>
      <c r="C8" s="43"/>
      <c r="D8" s="44"/>
      <c r="E8" s="18" t="s">
        <v>18</v>
      </c>
      <c r="F8" s="18" t="s">
        <v>19</v>
      </c>
      <c r="G8" s="18" t="s">
        <v>20</v>
      </c>
      <c r="H8" s="23" t="s">
        <v>21</v>
      </c>
      <c r="I8" s="23" t="s">
        <v>22</v>
      </c>
      <c r="J8" s="18" t="s">
        <v>19</v>
      </c>
      <c r="K8" s="18" t="s">
        <v>20</v>
      </c>
      <c r="L8" s="23" t="s">
        <v>21</v>
      </c>
      <c r="M8" s="23" t="s">
        <v>22</v>
      </c>
      <c r="N8" s="16" t="s">
        <v>15</v>
      </c>
      <c r="O8" s="49"/>
      <c r="P8" s="50"/>
    </row>
    <row r="9" spans="1:16" s="7" customFormat="1" ht="27" customHeight="1">
      <c r="A9" s="37" t="s">
        <v>6</v>
      </c>
      <c r="B9" s="37"/>
      <c r="C9" s="37"/>
      <c r="D9" s="37"/>
      <c r="E9" s="24">
        <f>SUM(E10:E25)</f>
        <v>793509</v>
      </c>
      <c r="F9" s="24">
        <f>SUM(F10:F25)</f>
        <v>797970</v>
      </c>
      <c r="G9" s="24">
        <f t="shared" ref="G9:I9" si="0">SUM(G10:G25)</f>
        <v>803599</v>
      </c>
      <c r="H9" s="24">
        <f t="shared" si="0"/>
        <v>808360</v>
      </c>
      <c r="I9" s="24">
        <f t="shared" si="0"/>
        <v>810320</v>
      </c>
      <c r="J9" s="31">
        <f t="shared" ref="J9:K9" si="1">(F9-E9)/E9*100</f>
        <v>0.56218644022941133</v>
      </c>
      <c r="K9" s="31">
        <f t="shared" si="1"/>
        <v>0.70541499053849144</v>
      </c>
      <c r="L9" s="31">
        <f>(H9-G9)/G9*100</f>
        <v>0.59245967205036343</v>
      </c>
      <c r="M9" s="31">
        <f>(I9-H9)/H9*100</f>
        <v>0.24246622791825423</v>
      </c>
      <c r="N9" s="35">
        <f>I9/2556.64</f>
        <v>316.94724325677453</v>
      </c>
      <c r="O9" s="38" t="s">
        <v>1</v>
      </c>
      <c r="P9" s="37"/>
    </row>
    <row r="10" spans="1:16" s="6" customFormat="1" ht="17.25">
      <c r="A10" s="8"/>
      <c r="B10" s="8" t="s">
        <v>23</v>
      </c>
      <c r="C10" s="8"/>
      <c r="D10" s="8"/>
      <c r="E10" s="25">
        <v>139810</v>
      </c>
      <c r="F10" s="25">
        <v>140087</v>
      </c>
      <c r="G10" s="26">
        <v>140475</v>
      </c>
      <c r="H10" s="27">
        <v>141010</v>
      </c>
      <c r="I10" s="27">
        <v>140767</v>
      </c>
      <c r="J10" s="32">
        <v>0.2</v>
      </c>
      <c r="K10" s="32">
        <v>0.28000000000000003</v>
      </c>
      <c r="L10" s="32">
        <f>(H10-G10)/G10*100</f>
        <v>0.38085068517529808</v>
      </c>
      <c r="M10" s="32">
        <f t="shared" ref="L10:M25" si="2">(I10-H10)/H10*100</f>
        <v>-0.17232820367349833</v>
      </c>
      <c r="N10" s="36">
        <f>I10/130.579</f>
        <v>1078.0217339694743</v>
      </c>
      <c r="O10" s="8" t="s">
        <v>16</v>
      </c>
      <c r="P10" s="8" t="s">
        <v>24</v>
      </c>
    </row>
    <row r="11" spans="1:16" s="6" customFormat="1" ht="17.25">
      <c r="A11" s="8"/>
      <c r="B11" s="8" t="s">
        <v>25</v>
      </c>
      <c r="C11" s="19"/>
      <c r="D11" s="20"/>
      <c r="E11" s="25">
        <v>47550</v>
      </c>
      <c r="F11" s="25">
        <v>47597</v>
      </c>
      <c r="G11" s="25">
        <v>47520</v>
      </c>
      <c r="H11" s="27">
        <v>47357</v>
      </c>
      <c r="I11" s="27">
        <v>47083</v>
      </c>
      <c r="J11" s="32">
        <v>0.1</v>
      </c>
      <c r="K11" s="32">
        <v>-0.16</v>
      </c>
      <c r="L11" s="32">
        <f t="shared" si="2"/>
        <v>-0.34301346801346799</v>
      </c>
      <c r="M11" s="32">
        <f t="shared" si="2"/>
        <v>-0.57858394746288833</v>
      </c>
      <c r="N11" s="36">
        <f>I11/106.189</f>
        <v>443.38867490983063</v>
      </c>
      <c r="O11" s="8"/>
      <c r="P11" s="8" t="s">
        <v>26</v>
      </c>
    </row>
    <row r="12" spans="1:16" s="6" customFormat="1" ht="17.25">
      <c r="A12" s="8"/>
      <c r="B12" s="8" t="s">
        <v>27</v>
      </c>
      <c r="C12" s="19"/>
      <c r="D12" s="20"/>
      <c r="E12" s="25">
        <v>36439</v>
      </c>
      <c r="F12" s="25">
        <v>36592</v>
      </c>
      <c r="G12" s="25">
        <v>36705</v>
      </c>
      <c r="H12" s="27">
        <v>36845</v>
      </c>
      <c r="I12" s="27">
        <v>36807</v>
      </c>
      <c r="J12" s="32">
        <v>0.42</v>
      </c>
      <c r="K12" s="32">
        <v>0.31</v>
      </c>
      <c r="L12" s="32">
        <f t="shared" si="2"/>
        <v>0.38141942514643784</v>
      </c>
      <c r="M12" s="32">
        <f t="shared" si="2"/>
        <v>-0.10313475369792373</v>
      </c>
      <c r="N12" s="36">
        <f>I12/198.919</f>
        <v>185.0351147954695</v>
      </c>
      <c r="O12" s="8"/>
      <c r="P12" s="8" t="s">
        <v>28</v>
      </c>
    </row>
    <row r="13" spans="1:16" s="6" customFormat="1" ht="17.25">
      <c r="A13" s="8"/>
      <c r="B13" s="8" t="s">
        <v>29</v>
      </c>
      <c r="C13" s="19"/>
      <c r="D13" s="20"/>
      <c r="E13" s="25">
        <v>47616</v>
      </c>
      <c r="F13" s="25">
        <v>47760</v>
      </c>
      <c r="G13" s="25">
        <v>47830</v>
      </c>
      <c r="H13" s="27">
        <v>47935</v>
      </c>
      <c r="I13" s="27">
        <v>47989</v>
      </c>
      <c r="J13" s="32">
        <v>0.3</v>
      </c>
      <c r="K13" s="32">
        <v>0.15</v>
      </c>
      <c r="L13" s="32">
        <f t="shared" si="2"/>
        <v>0.21952749320510143</v>
      </c>
      <c r="M13" s="32">
        <f t="shared" si="2"/>
        <v>0.11265255032856994</v>
      </c>
      <c r="N13" s="36">
        <f>I13/219.679</f>
        <v>218.4505574042125</v>
      </c>
      <c r="O13" s="8"/>
      <c r="P13" s="8" t="s">
        <v>30</v>
      </c>
    </row>
    <row r="14" spans="1:16" s="6" customFormat="1" ht="17.25">
      <c r="A14" s="19"/>
      <c r="B14" s="8" t="s">
        <v>31</v>
      </c>
      <c r="C14" s="19"/>
      <c r="D14" s="20"/>
      <c r="E14" s="25">
        <v>34574</v>
      </c>
      <c r="F14" s="25">
        <v>34544</v>
      </c>
      <c r="G14" s="25">
        <v>34579</v>
      </c>
      <c r="H14" s="27">
        <v>34484</v>
      </c>
      <c r="I14" s="27">
        <v>34391</v>
      </c>
      <c r="J14" s="32">
        <v>-0.09</v>
      </c>
      <c r="K14" s="32">
        <v>0.1</v>
      </c>
      <c r="L14" s="32">
        <f t="shared" si="2"/>
        <v>-0.27473321958414065</v>
      </c>
      <c r="M14" s="32">
        <f t="shared" si="2"/>
        <v>-0.26969029114951865</v>
      </c>
      <c r="N14" s="36">
        <f>I14/135.305</f>
        <v>254.17390340342189</v>
      </c>
      <c r="O14" s="8"/>
      <c r="P14" s="8" t="s">
        <v>32</v>
      </c>
    </row>
    <row r="15" spans="1:16" s="6" customFormat="1" ht="17.25">
      <c r="A15" s="21"/>
      <c r="B15" s="8" t="s">
        <v>33</v>
      </c>
      <c r="C15" s="21"/>
      <c r="D15" s="22"/>
      <c r="E15" s="25">
        <v>97733</v>
      </c>
      <c r="F15" s="25">
        <v>99871</v>
      </c>
      <c r="G15" s="25">
        <v>102602</v>
      </c>
      <c r="H15" s="27">
        <v>104775</v>
      </c>
      <c r="I15" s="27">
        <v>106749</v>
      </c>
      <c r="J15" s="32">
        <v>2.19</v>
      </c>
      <c r="K15" s="32">
        <v>2.73</v>
      </c>
      <c r="L15" s="32">
        <f t="shared" si="2"/>
        <v>2.1178924387438838</v>
      </c>
      <c r="M15" s="32">
        <f t="shared" si="2"/>
        <v>1.8840372226198998</v>
      </c>
      <c r="N15" s="36">
        <f>I15/229.098</f>
        <v>465.95343477463791</v>
      </c>
      <c r="O15" s="8"/>
      <c r="P15" s="8" t="s">
        <v>34</v>
      </c>
    </row>
    <row r="16" spans="1:16" s="6" customFormat="1" ht="17.25">
      <c r="A16" s="21"/>
      <c r="B16" s="8" t="s">
        <v>35</v>
      </c>
      <c r="C16" s="21"/>
      <c r="D16" s="22"/>
      <c r="E16" s="25">
        <v>41620</v>
      </c>
      <c r="F16" s="25">
        <v>41690</v>
      </c>
      <c r="G16" s="25">
        <v>41673</v>
      </c>
      <c r="H16" s="27">
        <v>41927</v>
      </c>
      <c r="I16" s="27">
        <v>41875</v>
      </c>
      <c r="J16" s="32">
        <v>0.17</v>
      </c>
      <c r="K16" s="34" t="s">
        <v>54</v>
      </c>
      <c r="L16" s="32">
        <f t="shared" si="2"/>
        <v>0.60950735488205798</v>
      </c>
      <c r="M16" s="32">
        <f t="shared" si="2"/>
        <v>-0.12402509122999499</v>
      </c>
      <c r="N16" s="36">
        <f>I16/121.865</f>
        <v>343.61793788208263</v>
      </c>
      <c r="O16" s="8"/>
      <c r="P16" s="8" t="s">
        <v>36</v>
      </c>
    </row>
    <row r="17" spans="1:16" s="6" customFormat="1" ht="17.25">
      <c r="A17" s="21"/>
      <c r="B17" s="8" t="s">
        <v>37</v>
      </c>
      <c r="C17" s="21"/>
      <c r="D17" s="22"/>
      <c r="E17" s="25">
        <v>42035</v>
      </c>
      <c r="F17" s="25">
        <v>41927</v>
      </c>
      <c r="G17" s="25">
        <v>41790</v>
      </c>
      <c r="H17" s="27">
        <v>41637</v>
      </c>
      <c r="I17" s="27">
        <v>41305</v>
      </c>
      <c r="J17" s="32">
        <v>-0.26</v>
      </c>
      <c r="K17" s="32">
        <v>-0.33</v>
      </c>
      <c r="L17" s="32">
        <f t="shared" si="2"/>
        <v>-0.36611629576453697</v>
      </c>
      <c r="M17" s="32">
        <f t="shared" si="2"/>
        <v>-0.79736772582078441</v>
      </c>
      <c r="N17" s="36">
        <f>I17/189.008</f>
        <v>218.53572335562515</v>
      </c>
      <c r="O17" s="8"/>
      <c r="P17" s="8" t="s">
        <v>38</v>
      </c>
    </row>
    <row r="18" spans="1:16" s="6" customFormat="1" ht="17.25">
      <c r="A18" s="21"/>
      <c r="B18" s="8" t="s">
        <v>39</v>
      </c>
      <c r="C18" s="21"/>
      <c r="D18" s="22"/>
      <c r="E18" s="25">
        <v>30920</v>
      </c>
      <c r="F18" s="25">
        <v>30947</v>
      </c>
      <c r="G18" s="25">
        <v>31040</v>
      </c>
      <c r="H18" s="27">
        <v>31108</v>
      </c>
      <c r="I18" s="27">
        <v>31094</v>
      </c>
      <c r="J18" s="32">
        <v>0.09</v>
      </c>
      <c r="K18" s="32">
        <v>0.3</v>
      </c>
      <c r="L18" s="32">
        <f t="shared" si="2"/>
        <v>0.21907216494845361</v>
      </c>
      <c r="M18" s="34" t="s">
        <v>54</v>
      </c>
      <c r="N18" s="36">
        <f>I18/104.508</f>
        <v>297.52746201247754</v>
      </c>
      <c r="O18" s="8"/>
      <c r="P18" s="8" t="s">
        <v>40</v>
      </c>
    </row>
    <row r="19" spans="1:16" s="6" customFormat="1" ht="17.25">
      <c r="A19" s="21"/>
      <c r="B19" s="8" t="s">
        <v>41</v>
      </c>
      <c r="C19" s="21"/>
      <c r="D19" s="22"/>
      <c r="E19" s="25">
        <v>38387</v>
      </c>
      <c r="F19" s="25">
        <v>38619</v>
      </c>
      <c r="G19" s="25">
        <v>38912</v>
      </c>
      <c r="H19" s="27">
        <v>39110</v>
      </c>
      <c r="I19" s="27">
        <v>39153</v>
      </c>
      <c r="J19" s="32">
        <v>0.6</v>
      </c>
      <c r="K19" s="32">
        <v>0.76</v>
      </c>
      <c r="L19" s="32">
        <f t="shared" si="2"/>
        <v>0.50884046052631582</v>
      </c>
      <c r="M19" s="32">
        <f t="shared" si="2"/>
        <v>0.10994630529276402</v>
      </c>
      <c r="N19" s="36">
        <f>I19/199.928</f>
        <v>195.83550078028091</v>
      </c>
      <c r="O19" s="8"/>
      <c r="P19" s="8" t="s">
        <v>42</v>
      </c>
    </row>
    <row r="20" spans="1:16" s="6" customFormat="1" ht="17.25">
      <c r="A20" s="8"/>
      <c r="B20" s="8" t="s">
        <v>43</v>
      </c>
      <c r="C20" s="8"/>
      <c r="D20" s="8"/>
      <c r="E20" s="25">
        <v>69419</v>
      </c>
      <c r="F20" s="25">
        <v>70155</v>
      </c>
      <c r="G20" s="25">
        <v>71221</v>
      </c>
      <c r="H20" s="27">
        <v>72358</v>
      </c>
      <c r="I20" s="27">
        <v>73157</v>
      </c>
      <c r="J20" s="32">
        <v>1.06</v>
      </c>
      <c r="K20" s="32">
        <v>1.52</v>
      </c>
      <c r="L20" s="32">
        <f t="shared" si="2"/>
        <v>1.5964392524676709</v>
      </c>
      <c r="M20" s="32">
        <f t="shared" si="2"/>
        <v>1.1042317366428038</v>
      </c>
      <c r="N20" s="36">
        <f>I20/219.191</f>
        <v>333.75914157059367</v>
      </c>
      <c r="O20" s="8"/>
      <c r="P20" s="8" t="s">
        <v>44</v>
      </c>
    </row>
    <row r="21" spans="1:16" s="6" customFormat="1" ht="17.25">
      <c r="A21" s="19"/>
      <c r="B21" s="8" t="s">
        <v>45</v>
      </c>
      <c r="C21" s="19"/>
      <c r="D21" s="20"/>
      <c r="E21" s="25">
        <v>66670</v>
      </c>
      <c r="F21" s="25">
        <v>66703</v>
      </c>
      <c r="G21" s="25">
        <v>66930</v>
      </c>
      <c r="H21" s="27">
        <v>67009</v>
      </c>
      <c r="I21" s="27">
        <v>66795</v>
      </c>
      <c r="J21" s="32">
        <v>0.05</v>
      </c>
      <c r="K21" s="32">
        <v>0.34</v>
      </c>
      <c r="L21" s="32">
        <f t="shared" si="2"/>
        <v>0.11803376662184373</v>
      </c>
      <c r="M21" s="32">
        <f t="shared" si="2"/>
        <v>-0.31936008595860255</v>
      </c>
      <c r="N21" s="36">
        <f>I21/205.567</f>
        <v>324.93055792028878</v>
      </c>
      <c r="O21" s="8"/>
      <c r="P21" s="8" t="s">
        <v>46</v>
      </c>
    </row>
    <row r="22" spans="1:16" s="6" customFormat="1" ht="17.25">
      <c r="A22" s="21"/>
      <c r="B22" s="8" t="s">
        <v>47</v>
      </c>
      <c r="C22" s="21"/>
      <c r="D22" s="22"/>
      <c r="E22" s="25">
        <v>19499</v>
      </c>
      <c r="F22" s="25">
        <v>19501</v>
      </c>
      <c r="G22" s="25">
        <v>19455</v>
      </c>
      <c r="H22" s="27">
        <v>19392</v>
      </c>
      <c r="I22" s="27">
        <v>19396</v>
      </c>
      <c r="J22" s="34" t="s">
        <v>54</v>
      </c>
      <c r="K22" s="33">
        <v>-0.24</v>
      </c>
      <c r="L22" s="32">
        <f t="shared" si="2"/>
        <v>-0.32382420971472631</v>
      </c>
      <c r="M22" s="34" t="s">
        <v>54</v>
      </c>
      <c r="N22" s="36">
        <f>I22/150.756</f>
        <v>128.6582291915413</v>
      </c>
      <c r="O22" s="8"/>
      <c r="P22" s="8" t="s">
        <v>30</v>
      </c>
    </row>
    <row r="23" spans="1:16" s="6" customFormat="1" ht="17.25">
      <c r="A23" s="8"/>
      <c r="B23" s="8" t="s">
        <v>48</v>
      </c>
      <c r="C23" s="8"/>
      <c r="D23" s="8"/>
      <c r="E23" s="25">
        <v>48607</v>
      </c>
      <c r="F23" s="25">
        <v>49234</v>
      </c>
      <c r="G23" s="25">
        <v>50062</v>
      </c>
      <c r="H23" s="27">
        <v>50658</v>
      </c>
      <c r="I23" s="27">
        <v>51038</v>
      </c>
      <c r="J23" s="32">
        <v>1.29</v>
      </c>
      <c r="K23" s="32">
        <v>1.68</v>
      </c>
      <c r="L23" s="32">
        <f t="shared" si="2"/>
        <v>1.1905237505493189</v>
      </c>
      <c r="M23" s="32">
        <f t="shared" si="2"/>
        <v>0.75012831142169056</v>
      </c>
      <c r="N23" s="36">
        <f>I23/186.802</f>
        <v>273.21977280757164</v>
      </c>
      <c r="O23" s="8"/>
      <c r="P23" s="8" t="s">
        <v>49</v>
      </c>
    </row>
    <row r="24" spans="1:16" s="6" customFormat="1" ht="17.25">
      <c r="A24" s="8"/>
      <c r="B24" s="8" t="s">
        <v>50</v>
      </c>
      <c r="C24" s="8"/>
      <c r="D24" s="8"/>
      <c r="E24" s="25">
        <v>23600</v>
      </c>
      <c r="F24" s="25">
        <v>23663</v>
      </c>
      <c r="G24" s="25">
        <v>23714</v>
      </c>
      <c r="H24" s="27">
        <v>23652</v>
      </c>
      <c r="I24" s="27">
        <v>23575</v>
      </c>
      <c r="J24" s="32">
        <v>0.27</v>
      </c>
      <c r="K24" s="32">
        <v>0.22</v>
      </c>
      <c r="L24" s="32">
        <f t="shared" si="2"/>
        <v>-0.2614489331196761</v>
      </c>
      <c r="M24" s="32">
        <f t="shared" si="2"/>
        <v>-0.32555386436664974</v>
      </c>
      <c r="N24" s="36">
        <f>I24/120.159</f>
        <v>196.19837049243085</v>
      </c>
      <c r="O24" s="8"/>
      <c r="P24" s="8" t="s">
        <v>51</v>
      </c>
    </row>
    <row r="25" spans="1:16" s="6" customFormat="1" ht="17.25">
      <c r="A25" s="8"/>
      <c r="B25" s="8" t="s">
        <v>52</v>
      </c>
      <c r="C25" s="8"/>
      <c r="D25" s="8"/>
      <c r="E25" s="28">
        <v>9030</v>
      </c>
      <c r="F25" s="28">
        <v>9080</v>
      </c>
      <c r="G25" s="28">
        <v>9091</v>
      </c>
      <c r="H25" s="29">
        <v>9103</v>
      </c>
      <c r="I25" s="29">
        <v>9146</v>
      </c>
      <c r="J25" s="33">
        <v>0.55000000000000004</v>
      </c>
      <c r="K25" s="32">
        <v>0.12</v>
      </c>
      <c r="L25" s="32">
        <f t="shared" si="2"/>
        <v>0.13199868001319986</v>
      </c>
      <c r="M25" s="32">
        <f t="shared" si="2"/>
        <v>0.4723717455783808</v>
      </c>
      <c r="N25" s="36">
        <f>I25/39.087</f>
        <v>233.99084094455955</v>
      </c>
      <c r="O25" s="8"/>
      <c r="P25" s="8" t="s">
        <v>53</v>
      </c>
    </row>
    <row r="26" spans="1:16" s="6" customFormat="1" ht="3" customHeight="1">
      <c r="A26" s="11"/>
      <c r="B26" s="11"/>
      <c r="C26" s="11"/>
      <c r="D26" s="11"/>
      <c r="E26" s="12"/>
      <c r="F26" s="12"/>
      <c r="G26" s="17"/>
      <c r="H26" s="13"/>
      <c r="I26" s="13"/>
      <c r="J26" s="13"/>
      <c r="K26" s="13"/>
      <c r="L26" s="12"/>
      <c r="M26" s="17"/>
      <c r="N26" s="17"/>
      <c r="O26" s="11"/>
      <c r="P26" s="11"/>
    </row>
    <row r="27" spans="1:16" s="6" customFormat="1" ht="3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s="6" customFormat="1" ht="17.25">
      <c r="A28" s="8" t="s">
        <v>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s="6" customFormat="1" ht="17.25">
      <c r="A29" s="8"/>
      <c r="B29" s="8" t="s">
        <v>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1" spans="1:16" ht="36.75" customHeight="1"/>
    <row r="32" spans="1:16" ht="22.5" customHeight="1"/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honeticPr fontId="2" type="noConversion"/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2018-03-12T04:41:59Z</cp:lastPrinted>
  <dcterms:created xsi:type="dcterms:W3CDTF">2004-08-16T17:13:42Z</dcterms:created>
  <dcterms:modified xsi:type="dcterms:W3CDTF">2018-03-12T04:42:08Z</dcterms:modified>
</cp:coreProperties>
</file>