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1" sheetId="1" r:id="rId1"/>
  </sheets>
  <definedNames>
    <definedName name="_xlnm.Print_Area" localSheetId="0">'T-1.1'!$A$1:$R$30</definedName>
  </definedNames>
  <calcPr calcId="124519"/>
</workbook>
</file>

<file path=xl/calcChain.xml><?xml version="1.0" encoding="utf-8"?>
<calcChain xmlns="http://schemas.openxmlformats.org/spreadsheetml/2006/main">
  <c r="M26" i="1"/>
  <c r="M25"/>
  <c r="M24"/>
  <c r="M23"/>
  <c r="M22"/>
  <c r="I22"/>
  <c r="I21"/>
  <c r="M21" s="1"/>
  <c r="M20"/>
  <c r="I20"/>
  <c r="I19"/>
  <c r="M19" s="1"/>
  <c r="M18"/>
  <c r="I18"/>
  <c r="I17"/>
  <c r="M17" s="1"/>
  <c r="M16"/>
  <c r="I16"/>
  <c r="M15"/>
  <c r="M14"/>
  <c r="I14"/>
  <c r="M13"/>
  <c r="I13"/>
  <c r="M12"/>
  <c r="I12"/>
  <c r="M11"/>
  <c r="I11"/>
  <c r="M10"/>
  <c r="I10"/>
  <c r="I9" s="1"/>
  <c r="M9" s="1"/>
</calcChain>
</file>

<file path=xl/sharedStrings.xml><?xml version="1.0" encoding="utf-8"?>
<sst xmlns="http://schemas.openxmlformats.org/spreadsheetml/2006/main" count="62" uniqueCount="58">
  <si>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</si>
  <si>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</si>
  <si>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</si>
  <si>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Percentage Change and Density by District: 2012 - 2015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</si>
  <si>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</si>
  <si>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</si>
  <si>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</si>
  <si>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</si>
  <si>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</si>
  <si>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</si>
  <si>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</si>
  <si>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</si>
  <si>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</si>
  <si>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</si>
  <si>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(2012)</t>
  </si>
  <si>
    <t>(2013)</t>
  </si>
  <si>
    <t>(2014)</t>
  </si>
  <si>
    <t>(2015)</t>
  </si>
  <si>
    <t>(2016)</t>
  </si>
  <si>
    <t>(per sq. km.)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</si>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</sst>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9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2" fillId="0" borderId="0" xfId="0" applyFont="1"/>
    <xf numFmtId="0" fontId="2" fillId="0" borderId="0" xfId="0" applyFont="1" applyFill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10" xfId="0" quotePrefix="1" applyNumberFormat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187" fontId="5" fillId="0" borderId="0" xfId="1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9" xfId="0" quotePrefix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7" xfId="0" quotePrefix="1" applyNumberFormat="1" applyFont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right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4">
    <cellStyle name="Normal 2" xfId="2"/>
    <cellStyle name="Normal 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1219200</xdr:colOff>
      <xdr:row>0</xdr:row>
      <xdr:rowOff>0</xdr:rowOff>
    </xdr:from>
    <xdr:to>
      <xdr:col>18</xdr:col>
      <xdr:colOff>28575</xdr:colOff>
      <xdr:row>30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477375" y="0"/>
          <a:ext cx="514350" cy="6324600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G30"/>
  <sheetViews>
    <sheetView tabSelected="1" workbookViewId="0">
      <selection activeCell="C19" sqref="C19"/>
    </sheetView>
  </sheetViews>
  <sheetFormatPr defaultColWidth="9.140625" defaultRowHeight="18.75"/>
  <cols>
    <col min="1" max="1" width="1.5703125" style="7" customWidth="1"/>
    <col min="2" max="2" width="5.85546875" style="7" customWidth="1"/>
    <col min="3" max="3" width="4.28515625" style="7" customWidth="1"/>
    <col min="4" max="4" width="10" style="7" customWidth="1"/>
    <col min="5" max="5" width="9.42578125" style="7" customWidth="1"/>
    <col min="6" max="6" width="10.140625" style="7" customWidth="1"/>
    <col min="7" max="13" width="9.42578125" style="7" customWidth="1"/>
    <col min="14" max="14" width="15.7109375" style="7" customWidth="1"/>
    <col min="15" max="15" width="0.85546875" style="7" customWidth="1"/>
    <col min="16" max="16" width="19.140625" style="7" customWidth="1"/>
    <col min="17" max="17" width="2.28515625" style="7" customWidth="1"/>
    <col min="18" max="18" width="4.140625" style="7" customWidth="1"/>
    <col min="19" max="21" width="9.140625" style="8"/>
    <col min="22" max="22" width="9.5703125" style="8" bestFit="1" customWidth="1"/>
    <col min="23" max="33" width="9.140625" style="8"/>
    <col min="34" max="16384" width="9.140625" style="7"/>
  </cols>
  <sheetData>
    <row r="1" spans="1:33" s="1" customFormat="1">
      <c r="B1" s="1" t="s">
        <v>0</v>
      </c>
      <c r="C1" s="2">
        <v>1.1000000000000001</v>
      </c>
      <c r="D1" s="1" t="s">
        <v>1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>
      <c r="B2" s="1" t="s">
        <v>2</v>
      </c>
      <c r="C2" s="2">
        <v>1.1000000000000001</v>
      </c>
      <c r="D2" s="1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3" s="16" customFormat="1" ht="17.25">
      <c r="A4" s="9" t="s">
        <v>4</v>
      </c>
      <c r="B4" s="9"/>
      <c r="C4" s="9"/>
      <c r="D4" s="10"/>
      <c r="E4" s="11" t="s">
        <v>5</v>
      </c>
      <c r="F4" s="11"/>
      <c r="G4" s="11"/>
      <c r="H4" s="11"/>
      <c r="I4" s="12"/>
      <c r="J4" s="11" t="s">
        <v>6</v>
      </c>
      <c r="K4" s="11"/>
      <c r="L4" s="11"/>
      <c r="M4" s="12"/>
      <c r="N4" s="13" t="s">
        <v>7</v>
      </c>
      <c r="O4" s="14" t="s">
        <v>8</v>
      </c>
      <c r="P4" s="15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s="16" customFormat="1" ht="17.25">
      <c r="A5" s="18"/>
      <c r="B5" s="18"/>
      <c r="C5" s="18"/>
      <c r="D5" s="19"/>
      <c r="E5" s="20" t="s">
        <v>9</v>
      </c>
      <c r="F5" s="20"/>
      <c r="G5" s="20"/>
      <c r="H5" s="20"/>
      <c r="I5" s="21"/>
      <c r="J5" s="20" t="s">
        <v>10</v>
      </c>
      <c r="K5" s="20"/>
      <c r="L5" s="20"/>
      <c r="M5" s="21"/>
      <c r="N5" s="22" t="s">
        <v>11</v>
      </c>
      <c r="O5" s="23"/>
      <c r="P5" s="24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6" customFormat="1" ht="17.25">
      <c r="A6" s="18"/>
      <c r="B6" s="18"/>
      <c r="C6" s="18"/>
      <c r="D6" s="19"/>
      <c r="E6" s="25"/>
      <c r="F6" s="26"/>
      <c r="G6" s="26"/>
      <c r="H6" s="26"/>
      <c r="I6" s="26"/>
      <c r="J6" s="26"/>
      <c r="K6" s="26"/>
      <c r="L6" s="26"/>
      <c r="M6" s="26"/>
      <c r="N6" s="27" t="s">
        <v>12</v>
      </c>
      <c r="O6" s="23"/>
      <c r="P6" s="24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16" customFormat="1" ht="17.25">
      <c r="A7" s="18"/>
      <c r="B7" s="18"/>
      <c r="C7" s="18"/>
      <c r="D7" s="19"/>
      <c r="E7" s="28">
        <v>2555</v>
      </c>
      <c r="F7" s="27">
        <v>2556</v>
      </c>
      <c r="G7" s="28">
        <v>2557</v>
      </c>
      <c r="H7" s="27">
        <v>2558</v>
      </c>
      <c r="I7" s="28">
        <v>2559</v>
      </c>
      <c r="J7" s="27">
        <v>2556</v>
      </c>
      <c r="K7" s="28">
        <v>2557</v>
      </c>
      <c r="L7" s="27">
        <v>2558</v>
      </c>
      <c r="M7" s="28">
        <v>2559</v>
      </c>
      <c r="N7" s="27" t="s">
        <v>13</v>
      </c>
      <c r="O7" s="23"/>
      <c r="P7" s="24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s="16" customFormat="1" ht="17.25">
      <c r="A8" s="29"/>
      <c r="B8" s="29"/>
      <c r="C8" s="29"/>
      <c r="D8" s="30"/>
      <c r="E8" s="31" t="s">
        <v>14</v>
      </c>
      <c r="F8" s="32" t="s">
        <v>15</v>
      </c>
      <c r="G8" s="31" t="s">
        <v>16</v>
      </c>
      <c r="H8" s="32" t="s">
        <v>17</v>
      </c>
      <c r="I8" s="31" t="s">
        <v>18</v>
      </c>
      <c r="J8" s="32" t="s">
        <v>15</v>
      </c>
      <c r="K8" s="31" t="s">
        <v>16</v>
      </c>
      <c r="L8" s="32" t="s">
        <v>17</v>
      </c>
      <c r="M8" s="31" t="s">
        <v>18</v>
      </c>
      <c r="N8" s="33" t="s">
        <v>19</v>
      </c>
      <c r="O8" s="34"/>
      <c r="P8" s="35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s="45" customFormat="1" ht="27" customHeight="1">
      <c r="A9" s="36" t="s">
        <v>20</v>
      </c>
      <c r="B9" s="36"/>
      <c r="C9" s="36"/>
      <c r="D9" s="36"/>
      <c r="E9" s="37">
        <v>1386277</v>
      </c>
      <c r="F9" s="38">
        <v>1388194</v>
      </c>
      <c r="G9" s="39">
        <v>1391636</v>
      </c>
      <c r="H9" s="37">
        <v>1395024</v>
      </c>
      <c r="I9" s="37">
        <f>SUM(I10:I26)</f>
        <v>1395567</v>
      </c>
      <c r="J9" s="40">
        <v>0.14000000000000001</v>
      </c>
      <c r="K9" s="40">
        <v>0.25</v>
      </c>
      <c r="L9" s="41">
        <v>0.24</v>
      </c>
      <c r="M9" s="42">
        <f>((I9-H9)*100)/H9</f>
        <v>3.892406152152221E-2</v>
      </c>
      <c r="N9" s="43">
        <v>171.72</v>
      </c>
      <c r="O9" s="44" t="s">
        <v>21</v>
      </c>
      <c r="P9" s="36"/>
      <c r="S9" s="46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1:33" s="56" customFormat="1" ht="17.25">
      <c r="A10" s="48"/>
      <c r="B10" s="49" t="s">
        <v>22</v>
      </c>
      <c r="C10" s="49"/>
      <c r="D10" s="49"/>
      <c r="E10" s="50">
        <v>260281</v>
      </c>
      <c r="F10" s="51">
        <v>260640</v>
      </c>
      <c r="G10" s="52">
        <v>261611</v>
      </c>
      <c r="H10" s="50">
        <v>262577</v>
      </c>
      <c r="I10" s="51">
        <f>221111+39334+1960</f>
        <v>262405</v>
      </c>
      <c r="J10" s="53">
        <v>0.14000000000000001</v>
      </c>
      <c r="K10" s="53">
        <v>0.37</v>
      </c>
      <c r="L10" s="54">
        <v>0.37</v>
      </c>
      <c r="M10" s="55">
        <f>((I10-H10)*100)/H10</f>
        <v>-6.5504594842655681E-2</v>
      </c>
      <c r="N10" s="55">
        <v>290.51</v>
      </c>
      <c r="O10" s="48"/>
      <c r="P10" s="48" t="s">
        <v>23</v>
      </c>
      <c r="S10" s="57"/>
      <c r="T10" s="57"/>
      <c r="U10" s="57"/>
      <c r="V10" s="58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spans="1:33" s="56" customFormat="1" ht="17.25">
      <c r="A11" s="48"/>
      <c r="B11" s="48" t="s">
        <v>24</v>
      </c>
      <c r="C11" s="48"/>
      <c r="D11" s="59"/>
      <c r="E11" s="50">
        <v>71533</v>
      </c>
      <c r="F11" s="51">
        <v>71734</v>
      </c>
      <c r="G11" s="52">
        <v>71774</v>
      </c>
      <c r="H11" s="50">
        <v>71725</v>
      </c>
      <c r="I11" s="51">
        <f>69273+2425</f>
        <v>71698</v>
      </c>
      <c r="J11" s="53">
        <v>0.28000000000000003</v>
      </c>
      <c r="K11" s="53">
        <v>0.06</v>
      </c>
      <c r="L11" s="60">
        <v>-7.0000000000000007E-2</v>
      </c>
      <c r="M11" s="55">
        <f t="shared" ref="M11:M26" si="0">((I11-H11)*100)/H11</f>
        <v>-3.7643778319972114E-2</v>
      </c>
      <c r="N11" s="55">
        <v>137.86000000000001</v>
      </c>
      <c r="O11" s="48"/>
      <c r="P11" s="48" t="s">
        <v>25</v>
      </c>
      <c r="S11" s="57"/>
      <c r="T11" s="57"/>
      <c r="U11" s="57"/>
      <c r="V11" s="58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</row>
    <row r="12" spans="1:33" s="56" customFormat="1" ht="17.25">
      <c r="A12" s="48"/>
      <c r="B12" s="49" t="s">
        <v>26</v>
      </c>
      <c r="C12" s="49"/>
      <c r="D12" s="61"/>
      <c r="E12" s="50">
        <v>96788</v>
      </c>
      <c r="F12" s="51">
        <v>96820</v>
      </c>
      <c r="G12" s="52">
        <v>96721</v>
      </c>
      <c r="H12" s="50">
        <v>96880</v>
      </c>
      <c r="I12" s="51">
        <f>92460+4429</f>
        <v>96889</v>
      </c>
      <c r="J12" s="53">
        <v>0.03</v>
      </c>
      <c r="K12" s="62">
        <v>-0.1</v>
      </c>
      <c r="L12" s="54">
        <v>0.16</v>
      </c>
      <c r="M12" s="55">
        <f t="shared" si="0"/>
        <v>9.2898431048720059E-3</v>
      </c>
      <c r="N12" s="55">
        <v>150.61000000000001</v>
      </c>
      <c r="O12" s="48"/>
      <c r="P12" s="48" t="s">
        <v>27</v>
      </c>
      <c r="S12" s="57"/>
      <c r="T12" s="57"/>
      <c r="U12" s="57"/>
      <c r="V12" s="58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</row>
    <row r="13" spans="1:33" s="56" customFormat="1" ht="17.25">
      <c r="A13" s="48"/>
      <c r="B13" s="49" t="s">
        <v>28</v>
      </c>
      <c r="C13" s="49"/>
      <c r="D13" s="61"/>
      <c r="E13" s="50">
        <v>60187</v>
      </c>
      <c r="F13" s="51">
        <v>60190</v>
      </c>
      <c r="G13" s="52">
        <v>60284</v>
      </c>
      <c r="H13" s="50">
        <v>60373</v>
      </c>
      <c r="I13" s="51">
        <f>56016+4261</f>
        <v>60277</v>
      </c>
      <c r="J13" s="63">
        <v>0</v>
      </c>
      <c r="K13" s="53">
        <v>0.16</v>
      </c>
      <c r="L13" s="54">
        <v>0.15</v>
      </c>
      <c r="M13" s="55">
        <f t="shared" si="0"/>
        <v>-0.1590114786411144</v>
      </c>
      <c r="N13" s="55">
        <v>192.27</v>
      </c>
      <c r="O13" s="48"/>
      <c r="P13" s="48" t="s">
        <v>29</v>
      </c>
      <c r="S13" s="57"/>
      <c r="T13" s="57"/>
      <c r="U13" s="57"/>
      <c r="V13" s="58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</row>
    <row r="14" spans="1:33" s="56" customFormat="1" ht="17.25">
      <c r="A14" s="48"/>
      <c r="B14" s="49" t="s">
        <v>30</v>
      </c>
      <c r="C14" s="49"/>
      <c r="D14" s="61"/>
      <c r="E14" s="50">
        <v>155532</v>
      </c>
      <c r="F14" s="51">
        <v>155756</v>
      </c>
      <c r="G14" s="52">
        <v>156334</v>
      </c>
      <c r="H14" s="50">
        <v>156900</v>
      </c>
      <c r="I14" s="51">
        <f>148337+2672+6113</f>
        <v>157122</v>
      </c>
      <c r="J14" s="53">
        <v>0.14000000000000001</v>
      </c>
      <c r="K14" s="53">
        <v>0.37</v>
      </c>
      <c r="L14" s="54">
        <v>0.36</v>
      </c>
      <c r="M14" s="55">
        <f t="shared" si="0"/>
        <v>0.14149139579349904</v>
      </c>
      <c r="N14" s="55">
        <v>172.64</v>
      </c>
      <c r="O14" s="48"/>
      <c r="P14" s="48" t="s">
        <v>31</v>
      </c>
      <c r="S14" s="57"/>
      <c r="T14" s="57"/>
      <c r="U14" s="57"/>
      <c r="V14" s="58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</row>
    <row r="15" spans="1:33" s="56" customFormat="1" ht="17.25">
      <c r="A15" s="64"/>
      <c r="B15" s="49" t="s">
        <v>32</v>
      </c>
      <c r="C15" s="49"/>
      <c r="D15" s="65"/>
      <c r="E15" s="50">
        <v>60348</v>
      </c>
      <c r="F15" s="51">
        <v>60507</v>
      </c>
      <c r="G15" s="52">
        <v>60752</v>
      </c>
      <c r="H15" s="50">
        <v>60988</v>
      </c>
      <c r="I15" s="51">
        <v>61157</v>
      </c>
      <c r="J15" s="53">
        <v>0.26</v>
      </c>
      <c r="K15" s="63">
        <v>0.4</v>
      </c>
      <c r="L15" s="54">
        <v>0.39</v>
      </c>
      <c r="M15" s="55">
        <f t="shared" si="0"/>
        <v>0.27710369252967798</v>
      </c>
      <c r="N15" s="55">
        <v>106.25</v>
      </c>
      <c r="O15" s="48"/>
      <c r="P15" s="48" t="s">
        <v>33</v>
      </c>
      <c r="S15" s="57"/>
      <c r="T15" s="57"/>
      <c r="U15" s="57"/>
      <c r="V15" s="58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</row>
    <row r="16" spans="1:33" s="56" customFormat="1" ht="17.25">
      <c r="A16" s="64"/>
      <c r="B16" s="49" t="s">
        <v>34</v>
      </c>
      <c r="C16" s="49"/>
      <c r="D16" s="65"/>
      <c r="E16" s="50">
        <v>94328</v>
      </c>
      <c r="F16" s="51">
        <v>94221</v>
      </c>
      <c r="G16" s="52">
        <v>94251</v>
      </c>
      <c r="H16" s="50">
        <v>94246</v>
      </c>
      <c r="I16" s="51">
        <f>88459+5725</f>
        <v>94184</v>
      </c>
      <c r="J16" s="66">
        <v>-0.11</v>
      </c>
      <c r="K16" s="53">
        <v>0.03</v>
      </c>
      <c r="L16" s="60">
        <v>-0.01</v>
      </c>
      <c r="M16" s="55">
        <f t="shared" si="0"/>
        <v>-6.5785285317148737E-2</v>
      </c>
      <c r="N16" s="55">
        <v>464.66</v>
      </c>
      <c r="O16" s="48"/>
      <c r="P16" s="48" t="s">
        <v>35</v>
      </c>
      <c r="S16" s="57"/>
      <c r="T16" s="57"/>
      <c r="U16" s="57"/>
      <c r="V16" s="58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</row>
    <row r="17" spans="1:33" s="56" customFormat="1" ht="17.25">
      <c r="A17" s="64"/>
      <c r="B17" s="49" t="s">
        <v>36</v>
      </c>
      <c r="C17" s="49"/>
      <c r="D17" s="65"/>
      <c r="E17" s="50">
        <v>44813</v>
      </c>
      <c r="F17" s="51">
        <v>44712</v>
      </c>
      <c r="G17" s="52">
        <v>44637</v>
      </c>
      <c r="H17" s="50">
        <v>44583</v>
      </c>
      <c r="I17" s="51">
        <f>39414+5129</f>
        <v>44543</v>
      </c>
      <c r="J17" s="66">
        <v>-0.23</v>
      </c>
      <c r="K17" s="66">
        <v>-0.17</v>
      </c>
      <c r="L17" s="60">
        <v>-0.12</v>
      </c>
      <c r="M17" s="55">
        <f t="shared" si="0"/>
        <v>-8.9720296974182989E-2</v>
      </c>
      <c r="N17" s="55">
        <v>219.62</v>
      </c>
      <c r="O17" s="48"/>
      <c r="P17" s="48" t="s">
        <v>37</v>
      </c>
      <c r="S17" s="57"/>
      <c r="T17" s="57"/>
      <c r="U17" s="57"/>
      <c r="V17" s="58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</row>
    <row r="18" spans="1:33" s="56" customFormat="1" ht="17.25">
      <c r="A18" s="64"/>
      <c r="B18" s="49" t="s">
        <v>38</v>
      </c>
      <c r="C18" s="49"/>
      <c r="D18" s="65"/>
      <c r="E18" s="50">
        <v>135579</v>
      </c>
      <c r="F18" s="51">
        <v>135695</v>
      </c>
      <c r="G18" s="52">
        <v>135971</v>
      </c>
      <c r="H18" s="50">
        <v>136054</v>
      </c>
      <c r="I18" s="51">
        <f>131130+4845</f>
        <v>135975</v>
      </c>
      <c r="J18" s="53">
        <v>0.09</v>
      </c>
      <c r="K18" s="63">
        <v>0.2</v>
      </c>
      <c r="L18" s="54">
        <v>0.06</v>
      </c>
      <c r="M18" s="55">
        <f t="shared" si="0"/>
        <v>-5.8065180002058008E-2</v>
      </c>
      <c r="N18" s="55">
        <v>242.26</v>
      </c>
      <c r="O18" s="48"/>
      <c r="P18" s="48" t="s">
        <v>39</v>
      </c>
      <c r="S18" s="57"/>
      <c r="T18" s="57"/>
      <c r="U18" s="57"/>
      <c r="V18" s="58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</row>
    <row r="19" spans="1:33" s="56" customFormat="1" ht="17.25">
      <c r="A19" s="48"/>
      <c r="B19" s="49" t="s">
        <v>40</v>
      </c>
      <c r="C19" s="49"/>
      <c r="D19" s="49"/>
      <c r="E19" s="50">
        <v>128928</v>
      </c>
      <c r="F19" s="51">
        <v>129396</v>
      </c>
      <c r="G19" s="52">
        <v>129993</v>
      </c>
      <c r="H19" s="50">
        <v>130465</v>
      </c>
      <c r="I19" s="51">
        <f>126796+3959</f>
        <v>130755</v>
      </c>
      <c r="J19" s="53">
        <v>0.36</v>
      </c>
      <c r="K19" s="53">
        <v>0.46</v>
      </c>
      <c r="L19" s="54">
        <v>0.36</v>
      </c>
      <c r="M19" s="55">
        <f t="shared" si="0"/>
        <v>0.22228183804085386</v>
      </c>
      <c r="N19" s="55">
        <v>129.30000000000001</v>
      </c>
      <c r="O19" s="48"/>
      <c r="P19" s="48" t="s">
        <v>41</v>
      </c>
      <c r="S19" s="57"/>
      <c r="T19" s="57"/>
      <c r="U19" s="57"/>
      <c r="V19" s="58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</row>
    <row r="20" spans="1:33" s="56" customFormat="1" ht="17.25">
      <c r="A20" s="48"/>
      <c r="B20" s="49" t="s">
        <v>42</v>
      </c>
      <c r="C20" s="49"/>
      <c r="D20" s="61"/>
      <c r="E20" s="50">
        <v>31003</v>
      </c>
      <c r="F20" s="51">
        <v>31054</v>
      </c>
      <c r="G20" s="52">
        <v>31143</v>
      </c>
      <c r="H20" s="50">
        <v>31228</v>
      </c>
      <c r="I20" s="67">
        <f>26819+4452</f>
        <v>31271</v>
      </c>
      <c r="J20" s="53">
        <v>0.16</v>
      </c>
      <c r="K20" s="53">
        <v>0.28999999999999998</v>
      </c>
      <c r="L20" s="54">
        <v>0.27</v>
      </c>
      <c r="M20" s="55">
        <f t="shared" si="0"/>
        <v>0.13769693864480595</v>
      </c>
      <c r="N20" s="55">
        <v>103.75</v>
      </c>
      <c r="O20" s="48"/>
      <c r="P20" s="48" t="s">
        <v>43</v>
      </c>
      <c r="S20" s="57"/>
      <c r="T20" s="57"/>
      <c r="U20" s="57"/>
      <c r="V20" s="58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s="56" customFormat="1" ht="17.25">
      <c r="A21" s="64"/>
      <c r="B21" s="49" t="s">
        <v>44</v>
      </c>
      <c r="C21" s="49"/>
      <c r="D21" s="65"/>
      <c r="E21" s="50">
        <v>52956</v>
      </c>
      <c r="F21" s="51">
        <v>52921</v>
      </c>
      <c r="G21" s="52">
        <v>52969</v>
      </c>
      <c r="H21" s="50">
        <v>53058</v>
      </c>
      <c r="I21" s="51">
        <f>50616+2449</f>
        <v>53065</v>
      </c>
      <c r="J21" s="66">
        <v>-7.0000000000000007E-2</v>
      </c>
      <c r="K21" s="53">
        <v>0.09</v>
      </c>
      <c r="L21" s="54">
        <v>0.17</v>
      </c>
      <c r="M21" s="55">
        <f t="shared" si="0"/>
        <v>1.3193109427419051E-2</v>
      </c>
      <c r="N21" s="55">
        <v>141.38999999999999</v>
      </c>
      <c r="O21" s="48"/>
      <c r="P21" s="48" t="s">
        <v>45</v>
      </c>
      <c r="S21" s="57"/>
      <c r="T21" s="57"/>
      <c r="U21" s="57"/>
      <c r="V21" s="58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</row>
    <row r="22" spans="1:33" s="56" customFormat="1" ht="17.25">
      <c r="A22" s="48"/>
      <c r="B22" s="48" t="s">
        <v>46</v>
      </c>
      <c r="C22" s="48"/>
      <c r="D22" s="48"/>
      <c r="E22" s="50">
        <v>39951</v>
      </c>
      <c r="F22" s="51">
        <v>40193</v>
      </c>
      <c r="G22" s="52">
        <v>40497</v>
      </c>
      <c r="H22" s="50">
        <v>40814</v>
      </c>
      <c r="I22" s="51">
        <f>34484+6509</f>
        <v>40993</v>
      </c>
      <c r="J22" s="63">
        <v>0.61</v>
      </c>
      <c r="K22" s="53">
        <v>0.76</v>
      </c>
      <c r="L22" s="54">
        <v>0.78</v>
      </c>
      <c r="M22" s="55">
        <f t="shared" si="0"/>
        <v>0.43857499877493017</v>
      </c>
      <c r="N22" s="55">
        <v>85.21</v>
      </c>
      <c r="O22" s="48"/>
      <c r="P22" s="48" t="s">
        <v>47</v>
      </c>
      <c r="S22" s="57"/>
      <c r="T22" s="57"/>
      <c r="U22" s="57"/>
      <c r="V22" s="58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</row>
    <row r="23" spans="1:33" s="56" customFormat="1" ht="17.25">
      <c r="A23" s="48"/>
      <c r="B23" s="48" t="s">
        <v>48</v>
      </c>
      <c r="C23" s="48"/>
      <c r="D23" s="48"/>
      <c r="E23" s="50">
        <v>37399</v>
      </c>
      <c r="F23" s="51">
        <v>37551</v>
      </c>
      <c r="G23" s="52">
        <v>37695</v>
      </c>
      <c r="H23" s="50">
        <v>37846</v>
      </c>
      <c r="I23" s="51">
        <v>38000</v>
      </c>
      <c r="J23" s="53">
        <v>0.41</v>
      </c>
      <c r="K23" s="53">
        <v>0.38</v>
      </c>
      <c r="L23" s="68">
        <v>0.4</v>
      </c>
      <c r="M23" s="55">
        <f t="shared" si="0"/>
        <v>0.40691222322041959</v>
      </c>
      <c r="N23" s="55">
        <v>119.01</v>
      </c>
      <c r="O23" s="48"/>
      <c r="P23" s="48" t="s">
        <v>49</v>
      </c>
      <c r="S23" s="57"/>
      <c r="T23" s="57"/>
      <c r="U23" s="57"/>
      <c r="V23" s="58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</row>
    <row r="24" spans="1:33" s="56" customFormat="1" ht="17.25">
      <c r="A24" s="48"/>
      <c r="B24" s="48" t="s">
        <v>50</v>
      </c>
      <c r="C24" s="48"/>
      <c r="D24" s="48"/>
      <c r="E24" s="50">
        <v>46089</v>
      </c>
      <c r="F24" s="51">
        <v>46148</v>
      </c>
      <c r="G24" s="52">
        <v>46416</v>
      </c>
      <c r="H24" s="50">
        <v>46716</v>
      </c>
      <c r="I24" s="67">
        <v>46760</v>
      </c>
      <c r="J24" s="53">
        <v>0.13</v>
      </c>
      <c r="K24" s="53">
        <v>0.57999999999999996</v>
      </c>
      <c r="L24" s="54">
        <v>0.65</v>
      </c>
      <c r="M24" s="55">
        <f t="shared" si="0"/>
        <v>9.4186146074150184E-2</v>
      </c>
      <c r="N24" s="55">
        <v>113.94</v>
      </c>
      <c r="O24" s="48"/>
      <c r="P24" s="48" t="s">
        <v>51</v>
      </c>
      <c r="S24" s="57"/>
      <c r="T24" s="57"/>
      <c r="U24" s="57"/>
      <c r="V24" s="58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</row>
    <row r="25" spans="1:33" s="56" customFormat="1" ht="17.25">
      <c r="A25" s="48"/>
      <c r="B25" s="48" t="s">
        <v>52</v>
      </c>
      <c r="C25" s="48"/>
      <c r="D25" s="48"/>
      <c r="E25" s="50">
        <v>35186</v>
      </c>
      <c r="F25" s="51">
        <v>35189</v>
      </c>
      <c r="G25" s="52">
        <v>35092</v>
      </c>
      <c r="H25" s="50">
        <v>35030</v>
      </c>
      <c r="I25" s="51">
        <v>34980</v>
      </c>
      <c r="J25" s="53">
        <v>0.01</v>
      </c>
      <c r="K25" s="66">
        <v>-0.28000000000000003</v>
      </c>
      <c r="L25" s="60">
        <v>-0.18</v>
      </c>
      <c r="M25" s="55">
        <f t="shared" si="0"/>
        <v>-0.14273479874393377</v>
      </c>
      <c r="N25" s="55">
        <v>174.28</v>
      </c>
      <c r="O25" s="48"/>
      <c r="P25" s="48" t="s">
        <v>53</v>
      </c>
      <c r="S25" s="57"/>
      <c r="T25" s="57"/>
      <c r="U25" s="57"/>
      <c r="V25" s="58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s="56" customFormat="1" ht="17.25">
      <c r="A26" s="48"/>
      <c r="B26" s="48" t="s">
        <v>54</v>
      </c>
      <c r="C26" s="48"/>
      <c r="D26" s="48"/>
      <c r="E26" s="50">
        <v>35376</v>
      </c>
      <c r="F26" s="51">
        <v>35467</v>
      </c>
      <c r="G26" s="52">
        <v>35496</v>
      </c>
      <c r="H26" s="50">
        <v>35541</v>
      </c>
      <c r="I26" s="51">
        <v>35493</v>
      </c>
      <c r="J26" s="53">
        <v>0.26</v>
      </c>
      <c r="K26" s="53">
        <v>0.08</v>
      </c>
      <c r="L26" s="54">
        <v>0.13</v>
      </c>
      <c r="M26" s="55">
        <f t="shared" si="0"/>
        <v>-0.13505528825863089</v>
      </c>
      <c r="N26" s="55">
        <v>178.45</v>
      </c>
      <c r="O26" s="48"/>
      <c r="P26" s="48" t="s">
        <v>55</v>
      </c>
      <c r="S26" s="57"/>
      <c r="T26" s="57"/>
      <c r="U26" s="57"/>
      <c r="V26" s="58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</row>
    <row r="27" spans="1:33" s="16" customFormat="1" ht="3" customHeight="1">
      <c r="A27" s="69"/>
      <c r="B27" s="69"/>
      <c r="C27" s="69"/>
      <c r="D27" s="69"/>
      <c r="E27" s="70"/>
      <c r="F27" s="70"/>
      <c r="G27" s="71"/>
      <c r="H27" s="72"/>
      <c r="I27" s="72"/>
      <c r="J27" s="72">
        <v>0.26</v>
      </c>
      <c r="K27" s="72"/>
      <c r="L27" s="70"/>
      <c r="M27" s="71"/>
      <c r="N27" s="71"/>
      <c r="O27" s="69"/>
      <c r="P27" s="69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16" customFormat="1" ht="3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s="16" customFormat="1" ht="17.25">
      <c r="A29" s="25" t="s">
        <v>56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s="16" customFormat="1" ht="17.25">
      <c r="A30" s="25"/>
      <c r="B30" s="25" t="s">
        <v>57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2017-05-30T03:40:03Z</dcterms:created>
  <dcterms:modified xsi:type="dcterms:W3CDTF">2017-05-30T03:40:20Z</dcterms:modified>
</cp:coreProperties>
</file>