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75" yWindow="-195" windowWidth="11595" windowHeight="7980" tabRatio="944"/>
  </bookViews>
  <sheets>
    <sheet name="T-3.1" sheetId="35" r:id="rId1"/>
  </sheets>
  <definedNames>
    <definedName name="_xlnm.Print_Area" localSheetId="0">'T-3.1'!$A$1:$O$58</definedName>
  </definedNames>
  <calcPr calcId="125725"/>
</workbook>
</file>

<file path=xl/calcChain.xml><?xml version="1.0" encoding="utf-8"?>
<calcChain xmlns="http://schemas.openxmlformats.org/spreadsheetml/2006/main">
  <c r="G46" i="35"/>
  <c r="F46"/>
  <c r="E46"/>
  <c r="H45"/>
  <c r="G45"/>
  <c r="F45"/>
  <c r="E45"/>
  <c r="G44"/>
  <c r="F44"/>
  <c r="E44"/>
  <c r="G43"/>
  <c r="E43"/>
  <c r="F43"/>
  <c r="G42"/>
  <c r="F42"/>
  <c r="E42"/>
  <c r="H41"/>
  <c r="G41"/>
  <c r="F41"/>
  <c r="E41"/>
  <c r="G40"/>
  <c r="F40"/>
  <c r="E40"/>
  <c r="G27"/>
  <c r="F27"/>
  <c r="E27"/>
  <c r="H26"/>
  <c r="F26"/>
  <c r="E26"/>
  <c r="G25"/>
  <c r="F25"/>
  <c r="G24"/>
  <c r="F24"/>
  <c r="E24"/>
  <c r="G23"/>
  <c r="F23"/>
  <c r="E23"/>
  <c r="G22"/>
  <c r="F22"/>
  <c r="E22"/>
  <c r="G21"/>
  <c r="F21"/>
  <c r="E21"/>
  <c r="G20"/>
  <c r="F20"/>
  <c r="E20"/>
  <c r="G19"/>
  <c r="F19"/>
  <c r="E19"/>
  <c r="H18"/>
  <c r="G18"/>
  <c r="F18"/>
  <c r="E18"/>
  <c r="G17"/>
  <c r="E17"/>
  <c r="F17"/>
  <c r="H16"/>
  <c r="G16"/>
  <c r="F16"/>
  <c r="E16"/>
  <c r="F15"/>
  <c r="E15"/>
  <c r="F14"/>
  <c r="E14"/>
  <c r="G13"/>
  <c r="F13"/>
  <c r="E13"/>
  <c r="H12"/>
  <c r="H11"/>
  <c r="G12"/>
  <c r="F12"/>
  <c r="F11"/>
  <c r="E11"/>
  <c r="I11"/>
  <c r="G11"/>
  <c r="E25"/>
  <c r="E12"/>
</calcChain>
</file>

<file path=xl/sharedStrings.xml><?xml version="1.0" encoding="utf-8"?>
<sst xmlns="http://schemas.openxmlformats.org/spreadsheetml/2006/main" count="145" uniqueCount="81">
  <si>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</si>
  <si>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</si>
  <si>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</si>
  <si>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</si>
  <si>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</si>
  <si>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</si>
  <si>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</si>
  <si>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</si>
  <si>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</si>
  <si>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</si>
  <si>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</si>
  <si>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 xml:space="preserve">ตาราง   </t>
  </si>
  <si>
    <t>รวมยอด</t>
  </si>
  <si>
    <t xml:space="preserve">Department of Local </t>
  </si>
  <si>
    <t>Administration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</si>
  <si>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</si>
  <si>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</si>
  <si>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</si>
  <si>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</si>
  <si>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</si>
  <si>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t xml:space="preserve">            3. Department of Local Administration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</si>
  <si>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</si>
  <si>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>เมืองนครศรีธรรมราช</t>
  </si>
  <si>
    <t>ลานสกา</t>
  </si>
  <si>
    <t>พระพรหม</t>
  </si>
  <si>
    <t>เฉลิมพระเกียรติ</t>
  </si>
  <si>
    <t>ฉวาง</t>
  </si>
  <si>
    <t>พิปูน</t>
  </si>
  <si>
    <t>ทุ่งสง</t>
  </si>
  <si>
    <t xml:space="preserve">นาบอน </t>
  </si>
  <si>
    <t>ทุ่งใหญ่</t>
  </si>
  <si>
    <t>บางขัน</t>
  </si>
  <si>
    <t>ถ้ำพรรณรา</t>
  </si>
  <si>
    <t>ช้างกลาง</t>
  </si>
  <si>
    <t>เชียรใหญ่</t>
  </si>
  <si>
    <t>ชะอวด</t>
  </si>
  <si>
    <t>ปากพนัง</t>
  </si>
  <si>
    <t>หัวไทร</t>
  </si>
  <si>
    <t>ร่อนพิบูลย์</t>
  </si>
  <si>
    <t>จุฬาภรณ์</t>
  </si>
  <si>
    <t>พรหมคีรี</t>
  </si>
  <si>
    <t>ท่าศาลา</t>
  </si>
  <si>
    <t>สิชล</t>
  </si>
  <si>
    <t>ขนอม</t>
  </si>
  <si>
    <t>นบพิตำ</t>
  </si>
  <si>
    <t>Mueang Nakhon Si Thammarat</t>
  </si>
  <si>
    <t>Lan Saka</t>
  </si>
  <si>
    <t>Pra Phrom</t>
  </si>
  <si>
    <t>Chaloem Prakiet</t>
  </si>
  <si>
    <t>Chawang</t>
  </si>
  <si>
    <t>Phipun</t>
  </si>
  <si>
    <t>Thung Song</t>
  </si>
  <si>
    <t>Na Bon</t>
  </si>
  <si>
    <t>Thung Yai</t>
  </si>
  <si>
    <t>Bang Khan</t>
  </si>
  <si>
    <t>Tham Phannara</t>
  </si>
  <si>
    <t>Chang Klang</t>
  </si>
  <si>
    <t>Chian Yai</t>
  </si>
  <si>
    <t>Cha - uat</t>
  </si>
  <si>
    <t>Pak Phanang</t>
  </si>
  <si>
    <t>Hua Sai</t>
  </si>
  <si>
    <t>Ron Phibun</t>
  </si>
  <si>
    <t>Chula Phorn</t>
  </si>
  <si>
    <t>Phrommakhiri</t>
  </si>
  <si>
    <t>Tha Sala</t>
  </si>
  <si>
    <t>Sichon</t>
  </si>
  <si>
    <t>Khanom</t>
  </si>
  <si>
    <t>Nop phitam</t>
  </si>
  <si>
    <t xml:space="preserve">     ที่มา:  1. สำนักงานเขตพื้นที่การศึกษาประถมศึกษานครศรีธรรมราช เขต 1 - 4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</si>
  <si>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2. สำนักงานเขตพื้นที่การศึกษามัธยมศึกษาเขต12 นครศรีธรรมราช</t>
    </r>
  </si>
  <si>
    <t>Source:  1. Nakhon Si Thammarat Primary Educational Service Area Office, Area1 - 4</t>
  </si>
  <si>
    <t xml:space="preserve">            2. Nakhon Si Thammarat Secondary Educational Service Area Office, Area12</t>
  </si>
  <si>
    <t xml:space="preserve">โรงเรียนเรียนตำรวจ </t>
  </si>
  <si>
    <t>ตระเวนชายแดน</t>
  </si>
  <si>
    <t xml:space="preserve">Including school </t>
  </si>
  <si>
    <t>Police Patrol</t>
  </si>
  <si>
    <t>โรงเรียน จำแนกตามสังกัด เป็นรายอำเภอ ปีการศึกษา 2559</t>
  </si>
  <si>
    <t>School by Jurisdiction and District: Academic Year 2016</t>
  </si>
  <si>
    <t>โรงเรียน จำแนกตามสังกัด เป็นรายอำเภอ ปีการศึกษา 2559 (ต่อ)</t>
  </si>
  <si>
    <t>School by Jurisdiction and District: Academic Year 2016 (Cont.)</t>
  </si>
  <si>
    <t>-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</si>
</sst>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2"/>
      <name val="AngsanaUPC"/>
      <family val="1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3" applyFont="1" applyBorder="1" applyAlignment="1">
      <alignment horizontal="left" vertical="center"/>
    </xf>
    <xf numFmtId="0" fontId="4" fillId="0" borderId="0" xfId="7" applyFont="1"/>
    <xf numFmtId="0" fontId="2" fillId="0" borderId="0" xfId="7" applyFont="1"/>
    <xf numFmtId="0" fontId="2" fillId="0" borderId="0" xfId="7" applyFont="1" applyAlignment="1">
      <alignment horizontal="center"/>
    </xf>
    <xf numFmtId="0" fontId="4" fillId="0" borderId="0" xfId="7" applyFont="1" applyBorder="1"/>
    <xf numFmtId="0" fontId="3" fillId="0" borderId="0" xfId="7" applyFont="1" applyBorder="1"/>
    <xf numFmtId="0" fontId="5" fillId="0" borderId="0" xfId="7" applyFont="1" applyBorder="1" applyAlignment="1">
      <alignment horizontal="center" vertical="center" shrinkToFit="1"/>
    </xf>
    <xf numFmtId="0" fontId="5" fillId="0" borderId="2" xfId="7" applyFont="1" applyBorder="1" applyAlignment="1">
      <alignment horizontal="center" vertical="center" shrinkToFit="1"/>
    </xf>
    <xf numFmtId="0" fontId="5" fillId="0" borderId="4" xfId="7" applyFont="1" applyBorder="1" applyAlignment="1">
      <alignment horizontal="center" vertical="center"/>
    </xf>
    <xf numFmtId="0" fontId="5" fillId="0" borderId="0" xfId="7" applyFont="1" applyBorder="1" applyAlignment="1">
      <alignment horizontal="left" vertical="center"/>
    </xf>
    <xf numFmtId="0" fontId="5" fillId="0" borderId="0" xfId="7" applyFont="1"/>
    <xf numFmtId="0" fontId="5" fillId="0" borderId="0" xfId="7" applyFont="1" applyBorder="1"/>
    <xf numFmtId="0" fontId="4" fillId="0" borderId="7" xfId="7" applyFont="1" applyBorder="1"/>
    <xf numFmtId="0" fontId="2" fillId="0" borderId="0" xfId="7" applyFont="1" applyAlignment="1">
      <alignment horizontal="left"/>
    </xf>
    <xf numFmtId="0" fontId="2" fillId="0" borderId="0" xfId="7" applyFont="1" applyBorder="1" applyAlignment="1">
      <alignment horizontal="left"/>
    </xf>
    <xf numFmtId="0" fontId="5" fillId="0" borderId="1" xfId="7" applyFont="1" applyBorder="1"/>
    <xf numFmtId="0" fontId="5" fillId="0" borderId="3" xfId="7" applyFont="1" applyBorder="1"/>
    <xf numFmtId="0" fontId="5" fillId="0" borderId="3" xfId="7" applyFont="1" applyBorder="1" applyAlignment="1">
      <alignment horizontal="center"/>
    </xf>
    <xf numFmtId="0" fontId="5" fillId="0" borderId="1" xfId="7" applyFont="1" applyBorder="1" applyAlignment="1">
      <alignment horizontal="center"/>
    </xf>
    <xf numFmtId="0" fontId="5" fillId="0" borderId="4" xfId="7" applyFont="1" applyBorder="1" applyAlignment="1">
      <alignment horizontal="center"/>
    </xf>
    <xf numFmtId="0" fontId="5" fillId="0" borderId="5" xfId="7" applyFont="1" applyBorder="1"/>
    <xf numFmtId="0" fontId="5" fillId="0" borderId="7" xfId="7" applyFont="1" applyBorder="1" applyAlignment="1">
      <alignment horizontal="center"/>
    </xf>
    <xf numFmtId="0" fontId="5" fillId="0" borderId="7" xfId="7" applyFont="1" applyBorder="1"/>
    <xf numFmtId="0" fontId="5" fillId="0" borderId="4" xfId="7" applyFont="1" applyBorder="1"/>
    <xf numFmtId="3" fontId="3" fillId="0" borderId="4" xfId="4" applyNumberFormat="1" applyFont="1" applyBorder="1" applyAlignment="1">
      <alignment horizontal="right" vertical="center"/>
    </xf>
    <xf numFmtId="0" fontId="5" fillId="0" borderId="0" xfId="7" applyFont="1" applyAlignment="1">
      <alignment vertical="center"/>
    </xf>
    <xf numFmtId="0" fontId="5" fillId="0" borderId="0" xfId="7" applyFont="1" applyBorder="1" applyAlignment="1">
      <alignment vertical="center"/>
    </xf>
    <xf numFmtId="0" fontId="3" fillId="0" borderId="0" xfId="7" applyFont="1" applyBorder="1" applyAlignment="1">
      <alignment horizontal="center"/>
    </xf>
    <xf numFmtId="0" fontId="3" fillId="0" borderId="2" xfId="7" applyFont="1" applyBorder="1" applyAlignment="1">
      <alignment horizontal="center"/>
    </xf>
    <xf numFmtId="3" fontId="5" fillId="0" borderId="4" xfId="4" applyNumberFormat="1" applyFont="1" applyBorder="1" applyAlignment="1">
      <alignment horizontal="right" vertical="center"/>
    </xf>
    <xf numFmtId="3" fontId="5" fillId="0" borderId="3" xfId="4" applyNumberFormat="1" applyFont="1" applyBorder="1" applyAlignment="1">
      <alignment horizontal="right" vertical="center"/>
    </xf>
    <xf numFmtId="3" fontId="5" fillId="0" borderId="0" xfId="4" applyNumberFormat="1" applyFont="1" applyBorder="1" applyAlignment="1">
      <alignment horizontal="right" vertical="center"/>
    </xf>
    <xf numFmtId="0" fontId="5" fillId="0" borderId="2" xfId="7" applyFont="1" applyBorder="1"/>
    <xf numFmtId="0" fontId="4" fillId="0" borderId="8" xfId="7" applyFont="1" applyBorder="1"/>
    <xf numFmtId="0" fontId="4" fillId="0" borderId="6" xfId="7" applyFont="1" applyBorder="1"/>
    <xf numFmtId="3" fontId="5" fillId="0" borderId="7" xfId="4" applyNumberFormat="1" applyFont="1" applyBorder="1" applyAlignment="1">
      <alignment horizontal="right" vertical="center"/>
    </xf>
    <xf numFmtId="0" fontId="5" fillId="0" borderId="10" xfId="7" applyFont="1" applyBorder="1" applyAlignment="1">
      <alignment horizontal="center" vertical="center" shrinkToFit="1"/>
    </xf>
    <xf numFmtId="0" fontId="5" fillId="0" borderId="9" xfId="7" applyFont="1" applyBorder="1" applyAlignment="1">
      <alignment horizontal="center" vertical="center" shrinkToFit="1"/>
    </xf>
    <xf numFmtId="0" fontId="5" fillId="0" borderId="0" xfId="7" applyFont="1" applyBorder="1" applyAlignment="1">
      <alignment horizontal="center" vertical="center" shrinkToFit="1"/>
    </xf>
    <xf numFmtId="0" fontId="5" fillId="0" borderId="2" xfId="7" applyFont="1" applyBorder="1" applyAlignment="1">
      <alignment horizontal="center" vertical="center" shrinkToFit="1"/>
    </xf>
    <xf numFmtId="0" fontId="5" fillId="0" borderId="8" xfId="7" applyFont="1" applyBorder="1" applyAlignment="1">
      <alignment horizontal="center" vertical="center" shrinkToFit="1"/>
    </xf>
    <xf numFmtId="0" fontId="5" fillId="0" borderId="6" xfId="7" applyFont="1" applyBorder="1" applyAlignment="1">
      <alignment horizontal="center" vertical="center" shrinkToFit="1"/>
    </xf>
    <xf numFmtId="0" fontId="5" fillId="0" borderId="11" xfId="7" applyFont="1" applyBorder="1" applyAlignment="1">
      <alignment horizontal="center" vertical="center"/>
    </xf>
    <xf numFmtId="0" fontId="5" fillId="0" borderId="12" xfId="7" applyFont="1" applyBorder="1" applyAlignment="1">
      <alignment horizontal="center" vertical="center"/>
    </xf>
    <xf numFmtId="0" fontId="5" fillId="0" borderId="13" xfId="7" applyFont="1" applyBorder="1" applyAlignment="1">
      <alignment horizontal="center" vertical="center"/>
    </xf>
    <xf numFmtId="0" fontId="3" fillId="0" borderId="0" xfId="7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3" xfId="7" applyFont="1" applyBorder="1" applyAlignment="1">
      <alignment horizontal="center" vertical="center"/>
    </xf>
  </cellXfs>
  <cellStyles count="11">
    <cellStyle name="Comma 2" xfId="1"/>
    <cellStyle name="Comma 2 2" xfId="2"/>
    <cellStyle name="Thaihead" xfId="3"/>
    <cellStyle name="เครื่องหมายจุลภาค 2" xfId="4"/>
    <cellStyle name="เครื่องหมายจุลภาค 3" xfId="5"/>
    <cellStyle name="เครื่องหมายจุลภาค 4" xfId="6"/>
    <cellStyle name="ปกติ" xfId="0" builtinId="0"/>
    <cellStyle name="ปกติ 2" xfId="7"/>
    <cellStyle name="ปกติ 3" xfId="8"/>
    <cellStyle name="ปกติ 4" xfId="9"/>
    <cellStyle name="เปอร์เซ็นต์ 2" xfId="10"/>
  </cellStyles>
  <dxfs count="0"/>
  <tableStyles count="0" defaultTableStyle="TableStyleMedium9" defaultPivotStyle="PivotStyleLight16"/>
  <colors>
    <mruColors>
      <color rgb="FFCC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1400175</xdr:colOff>
      <xdr:row>0</xdr:row>
      <xdr:rowOff>0</xdr:rowOff>
    </xdr:from>
    <xdr:to>
      <xdr:col>15</xdr:col>
      <xdr:colOff>104775</xdr:colOff>
      <xdr:row>28</xdr:row>
      <xdr:rowOff>0</xdr:rowOff>
    </xdr:to>
    <xdr:grpSp>
      <xdr:nvGrpSpPr>
        <xdr:cNvPr id="60377" name="Group 211"/>
        <xdr:cNvGrpSpPr>
          <a:grpSpLocks/>
        </xdr:cNvGrpSpPr>
      </xdr:nvGrpSpPr>
      <xdr:grpSpPr bwMode="auto">
        <a:xfrm>
          <a:off x="9220200" y="0"/>
          <a:ext cx="695325" cy="6943725"/>
          <a:chOff x="978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0"/>
            <a:ext cx="48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4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</a:p>
        </xdr:txBody>
      </xdr:sp>
      <xdr:cxnSp macro="">
        <xdr:nvCxnSpPr>
          <xdr:cNvPr id="60384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</xdr:col>
      <xdr:colOff>1095375</xdr:colOff>
      <xdr:row>30</xdr:row>
      <xdr:rowOff>38100</xdr:rowOff>
    </xdr:from>
    <xdr:to>
      <xdr:col>15</xdr:col>
      <xdr:colOff>419100</xdr:colOff>
      <xdr:row>52</xdr:row>
      <xdr:rowOff>200025</xdr:rowOff>
    </xdr:to>
    <xdr:grpSp>
      <xdr:nvGrpSpPr>
        <xdr:cNvPr id="60378" name="Group 180"/>
        <xdr:cNvGrpSpPr>
          <a:grpSpLocks/>
        </xdr:cNvGrpSpPr>
      </xdr:nvGrpSpPr>
      <xdr:grpSpPr bwMode="auto">
        <a:xfrm>
          <a:off x="8915400" y="7439025"/>
          <a:ext cx="1314450" cy="5676900"/>
          <a:chOff x="991" y="0"/>
          <a:chExt cx="65" cy="62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4" y="31"/>
            <a:ext cx="32" cy="4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0"/>
            <a:ext cx="6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</a:p>
        </xdr:txBody>
      </xdr:sp>
      <xdr:cxnSp macro="">
        <xdr:nvCxnSpPr>
          <xdr:cNvPr id="60381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66FF"/>
  </sheetPr>
  <dimension ref="A1:M50"/>
  <sheetViews>
    <sheetView showGridLines="0" tabSelected="1" workbookViewId="0">
      <selection activeCell="Q12" sqref="Q12"/>
    </sheetView>
  </sheetViews>
  <sheetFormatPr defaultRowHeight="21.75"/>
  <cols>
    <col min="1" max="1" width="1.7109375" style="2" customWidth="1"/>
    <col min="2" max="2" width="5.85546875" style="2" customWidth="1"/>
    <col min="3" max="3" width="4.140625" style="2" customWidth="1"/>
    <col min="4" max="4" width="14.5703125" style="2" customWidth="1"/>
    <col min="5" max="5" width="16.28515625" style="2" customWidth="1"/>
    <col min="6" max="9" width="18.42578125" style="2" customWidth="1"/>
    <col min="10" max="10" width="1" style="2" customWidth="1"/>
    <col min="11" max="11" width="23.42578125" style="2" customWidth="1"/>
    <col min="12" max="13" width="9.140625" style="2" hidden="1" customWidth="1"/>
    <col min="14" max="14" width="2.28515625" style="2" customWidth="1"/>
    <col min="15" max="15" width="4.140625" style="2" customWidth="1"/>
    <col min="16" max="16384" width="9.140625" style="2"/>
  </cols>
  <sheetData>
    <row r="1" spans="1:13" s="3" customFormat="1">
      <c r="B1" s="14" t="s">
        <v>11</v>
      </c>
      <c r="C1" s="4">
        <v>3.1</v>
      </c>
      <c r="D1" s="14" t="s">
        <v>76</v>
      </c>
    </row>
    <row r="2" spans="1:13" s="6" customFormat="1">
      <c r="B2" s="15" t="s">
        <v>19</v>
      </c>
      <c r="C2" s="4">
        <v>3.1</v>
      </c>
      <c r="D2" s="15" t="s">
        <v>77</v>
      </c>
    </row>
    <row r="3" spans="1:13" ht="6" customHeight="1"/>
    <row r="4" spans="1:13" s="11" customFormat="1" ht="18.75" customHeight="1">
      <c r="A4" s="37" t="s">
        <v>17</v>
      </c>
      <c r="B4" s="37"/>
      <c r="C4" s="37"/>
      <c r="D4" s="38"/>
      <c r="E4" s="16"/>
      <c r="F4" s="43" t="s">
        <v>0</v>
      </c>
      <c r="G4" s="44"/>
      <c r="H4" s="44"/>
      <c r="I4" s="45"/>
      <c r="J4" s="37" t="s">
        <v>18</v>
      </c>
      <c r="K4" s="37"/>
      <c r="L4" s="37"/>
      <c r="M4" s="38"/>
    </row>
    <row r="5" spans="1:13" s="11" customFormat="1" ht="18.75" customHeight="1">
      <c r="A5" s="39"/>
      <c r="B5" s="39"/>
      <c r="C5" s="39"/>
      <c r="D5" s="40"/>
      <c r="E5" s="17"/>
      <c r="F5" s="18" t="s">
        <v>1</v>
      </c>
      <c r="G5" s="19" t="s">
        <v>3</v>
      </c>
      <c r="H5" s="18" t="s">
        <v>15</v>
      </c>
      <c r="I5" s="20" t="s">
        <v>72</v>
      </c>
      <c r="J5" s="39"/>
      <c r="K5" s="39"/>
      <c r="L5" s="39"/>
      <c r="M5" s="40"/>
    </row>
    <row r="6" spans="1:13" s="11" customFormat="1" ht="18.75" customHeight="1">
      <c r="A6" s="39"/>
      <c r="B6" s="39"/>
      <c r="C6" s="39"/>
      <c r="D6" s="40"/>
      <c r="E6" s="18" t="s">
        <v>8</v>
      </c>
      <c r="F6" s="18" t="s">
        <v>2</v>
      </c>
      <c r="G6" s="20" t="s">
        <v>4</v>
      </c>
      <c r="H6" s="20" t="s">
        <v>16</v>
      </c>
      <c r="I6" s="20" t="s">
        <v>73</v>
      </c>
      <c r="J6" s="39"/>
      <c r="K6" s="39"/>
      <c r="L6" s="39"/>
      <c r="M6" s="40"/>
    </row>
    <row r="7" spans="1:13" s="11" customFormat="1" ht="19.5" customHeight="1">
      <c r="A7" s="39"/>
      <c r="B7" s="39"/>
      <c r="C7" s="39"/>
      <c r="D7" s="40"/>
      <c r="E7" s="18" t="s">
        <v>9</v>
      </c>
      <c r="F7" s="18" t="s">
        <v>6</v>
      </c>
      <c r="G7" s="20" t="s">
        <v>5</v>
      </c>
      <c r="H7" s="20" t="s">
        <v>13</v>
      </c>
      <c r="I7" s="9" t="s">
        <v>74</v>
      </c>
      <c r="J7" s="39"/>
      <c r="K7" s="39"/>
      <c r="L7" s="39"/>
      <c r="M7" s="40"/>
    </row>
    <row r="8" spans="1:13" s="11" customFormat="1" ht="18.75" customHeight="1">
      <c r="A8" s="39"/>
      <c r="B8" s="39"/>
      <c r="C8" s="39"/>
      <c r="D8" s="40"/>
      <c r="E8" s="17"/>
      <c r="F8" s="18" t="s">
        <v>7</v>
      </c>
      <c r="G8" s="20" t="s">
        <v>10</v>
      </c>
      <c r="H8" s="20" t="s">
        <v>14</v>
      </c>
      <c r="I8" s="20" t="s">
        <v>75</v>
      </c>
      <c r="J8" s="39"/>
      <c r="K8" s="39"/>
      <c r="L8" s="39"/>
      <c r="M8" s="40"/>
    </row>
    <row r="9" spans="1:13" s="11" customFormat="1" ht="18.75" customHeight="1">
      <c r="A9" s="41"/>
      <c r="B9" s="41"/>
      <c r="C9" s="41"/>
      <c r="D9" s="42"/>
      <c r="E9" s="21"/>
      <c r="F9" s="21"/>
      <c r="G9" s="22" t="s">
        <v>7</v>
      </c>
      <c r="H9" s="23"/>
      <c r="I9" s="23"/>
      <c r="J9" s="41"/>
      <c r="K9" s="41"/>
      <c r="L9" s="41"/>
      <c r="M9" s="42"/>
    </row>
    <row r="10" spans="1:13" s="11" customFormat="1" ht="3" customHeight="1">
      <c r="A10" s="7"/>
      <c r="B10" s="7"/>
      <c r="C10" s="7"/>
      <c r="D10" s="8"/>
      <c r="E10" s="17"/>
      <c r="F10" s="18"/>
      <c r="G10" s="19"/>
      <c r="H10" s="20"/>
      <c r="I10" s="24"/>
      <c r="J10" s="7"/>
      <c r="K10" s="7"/>
      <c r="L10" s="7"/>
      <c r="M10" s="7"/>
    </row>
    <row r="11" spans="1:13" s="26" customFormat="1" ht="23.25" customHeight="1">
      <c r="A11" s="46" t="s">
        <v>12</v>
      </c>
      <c r="B11" s="46"/>
      <c r="C11" s="46"/>
      <c r="D11" s="47"/>
      <c r="E11" s="25">
        <f>SUM(F11,G11,H11,I11)</f>
        <v>949</v>
      </c>
      <c r="F11" s="25">
        <f>SUM(F12,F13,F14,F15,F16,F17,F18,F19,F20,F21,F22,F23,F24,F25,F26,F27,F40,F41,F42,F43,F44,F45,F46)</f>
        <v>780</v>
      </c>
      <c r="G11" s="25">
        <f>SUM(G12,G13,G14,G15,G16,G17,G18,G19,G20,G21,G22,G23,G24,G25,G26,G27,G40,G41,G42,G43,G44,G45,G46)</f>
        <v>138</v>
      </c>
      <c r="H11" s="25">
        <f>SUM(H12,H13,H14,H15,H16,H17,H18,H19,H20,H21,H22,H23,H24,H25,H26,H27,H40,H41,H42,H43,H44,H45,H46)</f>
        <v>28</v>
      </c>
      <c r="I11" s="25">
        <f>SUM(I12,I13,I14,I15,I16,I17,I18,I19,I20,I21,I22,I23,I24,I25,I26,I27,I40,I41,I42,I43,I44,I45,I46)</f>
        <v>3</v>
      </c>
      <c r="J11" s="48" t="s">
        <v>9</v>
      </c>
      <c r="K11" s="46"/>
    </row>
    <row r="12" spans="1:13">
      <c r="A12" s="12"/>
      <c r="B12" s="27" t="s">
        <v>22</v>
      </c>
      <c r="C12" s="28"/>
      <c r="D12" s="29"/>
      <c r="E12" s="30">
        <f>SUM(F12,G12,H12,I12)</f>
        <v>129</v>
      </c>
      <c r="F12" s="31">
        <f>66+8</f>
        <v>74</v>
      </c>
      <c r="G12" s="30">
        <f>43</f>
        <v>43</v>
      </c>
      <c r="H12" s="30">
        <f>1+1+10</f>
        <v>12</v>
      </c>
      <c r="I12" s="30" t="s">
        <v>80</v>
      </c>
      <c r="J12" s="28"/>
      <c r="K12" s="10" t="s">
        <v>45</v>
      </c>
    </row>
    <row r="13" spans="1:13">
      <c r="A13" s="28"/>
      <c r="B13" s="27" t="s">
        <v>23</v>
      </c>
      <c r="C13" s="28"/>
      <c r="D13" s="29"/>
      <c r="E13" s="30">
        <f t="shared" ref="E13:E26" si="0">SUM(F13,G13,H13,I13)</f>
        <v>26</v>
      </c>
      <c r="F13" s="31">
        <f>22+2</f>
        <v>24</v>
      </c>
      <c r="G13" s="30">
        <f>2</f>
        <v>2</v>
      </c>
      <c r="H13" s="30" t="s">
        <v>80</v>
      </c>
      <c r="I13" s="30" t="s">
        <v>80</v>
      </c>
      <c r="J13" s="28"/>
      <c r="K13" s="10" t="s">
        <v>46</v>
      </c>
    </row>
    <row r="14" spans="1:13">
      <c r="A14" s="5"/>
      <c r="B14" s="27" t="s">
        <v>24</v>
      </c>
      <c r="C14" s="28"/>
      <c r="D14" s="29"/>
      <c r="E14" s="30">
        <f t="shared" si="0"/>
        <v>19</v>
      </c>
      <c r="F14" s="31">
        <f>16+3</f>
        <v>19</v>
      </c>
      <c r="G14" s="30" t="s">
        <v>80</v>
      </c>
      <c r="H14" s="30" t="s">
        <v>80</v>
      </c>
      <c r="I14" s="30" t="s">
        <v>80</v>
      </c>
      <c r="J14" s="28"/>
      <c r="K14" s="10" t="s">
        <v>47</v>
      </c>
    </row>
    <row r="15" spans="1:13">
      <c r="A15" s="5"/>
      <c r="B15" s="27" t="s">
        <v>25</v>
      </c>
      <c r="C15" s="28"/>
      <c r="D15" s="29"/>
      <c r="E15" s="30">
        <f t="shared" si="0"/>
        <v>19</v>
      </c>
      <c r="F15" s="31">
        <f>17+2</f>
        <v>19</v>
      </c>
      <c r="G15" s="30" t="s">
        <v>80</v>
      </c>
      <c r="H15" s="30" t="s">
        <v>80</v>
      </c>
      <c r="I15" s="30" t="s">
        <v>80</v>
      </c>
      <c r="J15" s="28"/>
      <c r="K15" s="10" t="s">
        <v>48</v>
      </c>
    </row>
    <row r="16" spans="1:13">
      <c r="A16" s="5"/>
      <c r="B16" s="27" t="s">
        <v>26</v>
      </c>
      <c r="C16" s="28"/>
      <c r="D16" s="29"/>
      <c r="E16" s="30">
        <f t="shared" si="0"/>
        <v>44</v>
      </c>
      <c r="F16" s="31">
        <f>34+2</f>
        <v>36</v>
      </c>
      <c r="G16" s="30">
        <f>7</f>
        <v>7</v>
      </c>
      <c r="H16" s="30">
        <f>1</f>
        <v>1</v>
      </c>
      <c r="I16" s="30" t="s">
        <v>80</v>
      </c>
      <c r="J16" s="28"/>
      <c r="K16" s="10" t="s">
        <v>49</v>
      </c>
    </row>
    <row r="17" spans="1:11">
      <c r="A17" s="5"/>
      <c r="B17" s="27" t="s">
        <v>27</v>
      </c>
      <c r="C17" s="28"/>
      <c r="D17" s="29"/>
      <c r="E17" s="30">
        <f t="shared" si="0"/>
        <v>19</v>
      </c>
      <c r="F17" s="31">
        <f>16+2</f>
        <v>18</v>
      </c>
      <c r="G17" s="30">
        <f>1</f>
        <v>1</v>
      </c>
      <c r="H17" s="30" t="s">
        <v>80</v>
      </c>
      <c r="I17" s="30" t="s">
        <v>80</v>
      </c>
      <c r="J17" s="28"/>
      <c r="K17" s="10" t="s">
        <v>50</v>
      </c>
    </row>
    <row r="18" spans="1:11">
      <c r="A18" s="5"/>
      <c r="B18" s="27" t="s">
        <v>28</v>
      </c>
      <c r="C18" s="28"/>
      <c r="D18" s="29"/>
      <c r="E18" s="30">
        <f t="shared" si="0"/>
        <v>73</v>
      </c>
      <c r="F18" s="31">
        <f>48+5</f>
        <v>53</v>
      </c>
      <c r="G18" s="30">
        <f>14</f>
        <v>14</v>
      </c>
      <c r="H18" s="30">
        <f>6</f>
        <v>6</v>
      </c>
      <c r="I18" s="30" t="s">
        <v>80</v>
      </c>
      <c r="J18" s="28"/>
      <c r="K18" s="10" t="s">
        <v>51</v>
      </c>
    </row>
    <row r="19" spans="1:11">
      <c r="A19" s="5"/>
      <c r="B19" s="27" t="s">
        <v>29</v>
      </c>
      <c r="C19" s="28"/>
      <c r="D19" s="29"/>
      <c r="E19" s="30">
        <f t="shared" si="0"/>
        <v>17</v>
      </c>
      <c r="F19" s="31">
        <f>14+1</f>
        <v>15</v>
      </c>
      <c r="G19" s="30">
        <f>2</f>
        <v>2</v>
      </c>
      <c r="H19" s="30" t="s">
        <v>80</v>
      </c>
      <c r="I19" s="30" t="s">
        <v>80</v>
      </c>
      <c r="J19" s="28"/>
      <c r="K19" s="10" t="s">
        <v>52</v>
      </c>
    </row>
    <row r="20" spans="1:11">
      <c r="A20" s="5"/>
      <c r="B20" s="27" t="s">
        <v>30</v>
      </c>
      <c r="C20" s="28"/>
      <c r="D20" s="29"/>
      <c r="E20" s="30">
        <f t="shared" si="0"/>
        <v>51</v>
      </c>
      <c r="F20" s="31">
        <f>40+5</f>
        <v>45</v>
      </c>
      <c r="G20" s="30">
        <f>6</f>
        <v>6</v>
      </c>
      <c r="H20" s="30" t="s">
        <v>80</v>
      </c>
      <c r="I20" s="30" t="s">
        <v>80</v>
      </c>
      <c r="J20" s="28"/>
      <c r="K20" s="10" t="s">
        <v>53</v>
      </c>
    </row>
    <row r="21" spans="1:11">
      <c r="A21" s="5"/>
      <c r="B21" s="27" t="s">
        <v>31</v>
      </c>
      <c r="C21" s="28"/>
      <c r="D21" s="29"/>
      <c r="E21" s="30">
        <f t="shared" si="0"/>
        <v>24</v>
      </c>
      <c r="F21" s="31">
        <f>20+2</f>
        <v>22</v>
      </c>
      <c r="G21" s="30">
        <f>2</f>
        <v>2</v>
      </c>
      <c r="H21" s="30" t="s">
        <v>80</v>
      </c>
      <c r="I21" s="30" t="s">
        <v>80</v>
      </c>
      <c r="J21" s="28"/>
      <c r="K21" s="10" t="s">
        <v>54</v>
      </c>
    </row>
    <row r="22" spans="1:11">
      <c r="A22" s="5"/>
      <c r="B22" s="27" t="s">
        <v>32</v>
      </c>
      <c r="C22" s="28"/>
      <c r="D22" s="29"/>
      <c r="E22" s="30">
        <f t="shared" si="0"/>
        <v>15</v>
      </c>
      <c r="F22" s="31">
        <f>12+1</f>
        <v>13</v>
      </c>
      <c r="G22" s="30">
        <f>2</f>
        <v>2</v>
      </c>
      <c r="H22" s="30" t="s">
        <v>80</v>
      </c>
      <c r="I22" s="30" t="s">
        <v>80</v>
      </c>
      <c r="J22" s="28"/>
      <c r="K22" s="10" t="s">
        <v>55</v>
      </c>
    </row>
    <row r="23" spans="1:11">
      <c r="A23" s="5"/>
      <c r="B23" s="27" t="s">
        <v>33</v>
      </c>
      <c r="C23" s="28"/>
      <c r="D23" s="29"/>
      <c r="E23" s="30">
        <f t="shared" si="0"/>
        <v>23</v>
      </c>
      <c r="F23" s="31">
        <f>18</f>
        <v>18</v>
      </c>
      <c r="G23" s="30">
        <f>4+1</f>
        <v>5</v>
      </c>
      <c r="H23" s="30" t="s">
        <v>80</v>
      </c>
      <c r="I23" s="30" t="s">
        <v>80</v>
      </c>
      <c r="J23" s="28"/>
      <c r="K23" s="10" t="s">
        <v>56</v>
      </c>
    </row>
    <row r="24" spans="1:11">
      <c r="A24" s="5"/>
      <c r="B24" s="27" t="s">
        <v>34</v>
      </c>
      <c r="C24" s="28"/>
      <c r="D24" s="29"/>
      <c r="E24" s="30">
        <f t="shared" si="0"/>
        <v>44</v>
      </c>
      <c r="F24" s="31">
        <f>37+4</f>
        <v>41</v>
      </c>
      <c r="G24" s="30">
        <f>3</f>
        <v>3</v>
      </c>
      <c r="H24" s="30" t="s">
        <v>80</v>
      </c>
      <c r="I24" s="30" t="s">
        <v>80</v>
      </c>
      <c r="J24" s="28"/>
      <c r="K24" s="10" t="s">
        <v>57</v>
      </c>
    </row>
    <row r="25" spans="1:11">
      <c r="A25" s="5"/>
      <c r="B25" s="27" t="s">
        <v>35</v>
      </c>
      <c r="C25" s="28"/>
      <c r="D25" s="29"/>
      <c r="E25" s="30">
        <f t="shared" si="0"/>
        <v>62</v>
      </c>
      <c r="F25" s="31">
        <f>52+5</f>
        <v>57</v>
      </c>
      <c r="G25" s="30">
        <f>4</f>
        <v>4</v>
      </c>
      <c r="H25" s="30" t="s">
        <v>80</v>
      </c>
      <c r="I25" s="30">
        <v>1</v>
      </c>
      <c r="J25" s="28"/>
      <c r="K25" s="10" t="s">
        <v>58</v>
      </c>
    </row>
    <row r="26" spans="1:11">
      <c r="A26" s="5"/>
      <c r="B26" s="10" t="s">
        <v>36</v>
      </c>
      <c r="C26" s="28"/>
      <c r="D26" s="29"/>
      <c r="E26" s="30">
        <f t="shared" si="0"/>
        <v>76</v>
      </c>
      <c r="F26" s="31">
        <f>59+4</f>
        <v>63</v>
      </c>
      <c r="G26" s="30">
        <v>7</v>
      </c>
      <c r="H26" s="30">
        <f>6</f>
        <v>6</v>
      </c>
      <c r="I26" s="30" t="s">
        <v>80</v>
      </c>
      <c r="J26" s="28"/>
      <c r="K26" s="1" t="s">
        <v>59</v>
      </c>
    </row>
    <row r="27" spans="1:11">
      <c r="A27" s="5"/>
      <c r="B27" s="27" t="s">
        <v>37</v>
      </c>
      <c r="C27" s="28"/>
      <c r="D27" s="29"/>
      <c r="E27" s="30">
        <f>SUM(F27,G27,H27,I27)</f>
        <v>48</v>
      </c>
      <c r="F27" s="31">
        <f>39+5</f>
        <v>44</v>
      </c>
      <c r="G27" s="30">
        <f>4</f>
        <v>4</v>
      </c>
      <c r="H27" s="30" t="s">
        <v>80</v>
      </c>
      <c r="I27" s="30" t="s">
        <v>80</v>
      </c>
      <c r="J27" s="28"/>
      <c r="K27" s="10" t="s">
        <v>60</v>
      </c>
    </row>
    <row r="28" spans="1:11" ht="9.75" customHeight="1">
      <c r="A28" s="5"/>
      <c r="B28" s="10"/>
      <c r="C28" s="28"/>
      <c r="D28" s="28"/>
      <c r="E28" s="32"/>
      <c r="F28" s="32"/>
      <c r="G28" s="32"/>
      <c r="H28" s="32"/>
      <c r="I28" s="32"/>
      <c r="J28" s="28"/>
      <c r="K28" s="1"/>
    </row>
    <row r="29" spans="1:11">
      <c r="A29" s="5"/>
      <c r="B29" s="10"/>
      <c r="C29" s="28"/>
      <c r="D29" s="28"/>
      <c r="E29" s="32"/>
      <c r="F29" s="32"/>
      <c r="G29" s="32"/>
      <c r="H29" s="32"/>
      <c r="I29" s="32"/>
      <c r="J29" s="28"/>
      <c r="K29" s="1"/>
    </row>
    <row r="30" spans="1:11" ht="14.25" customHeight="1">
      <c r="A30" s="5"/>
      <c r="B30" s="10"/>
      <c r="C30" s="28"/>
      <c r="D30" s="28"/>
      <c r="E30" s="32"/>
      <c r="F30" s="32"/>
      <c r="G30" s="32"/>
      <c r="H30" s="32"/>
      <c r="I30" s="32"/>
      <c r="J30" s="28"/>
      <c r="K30" s="1"/>
    </row>
    <row r="31" spans="1:11" s="3" customFormat="1">
      <c r="B31" s="14" t="s">
        <v>11</v>
      </c>
      <c r="C31" s="4">
        <v>3.1</v>
      </c>
      <c r="D31" s="14" t="s">
        <v>78</v>
      </c>
    </row>
    <row r="32" spans="1:11" s="6" customFormat="1">
      <c r="B32" s="15" t="s">
        <v>19</v>
      </c>
      <c r="C32" s="4">
        <v>3.1</v>
      </c>
      <c r="D32" s="15" t="s">
        <v>79</v>
      </c>
    </row>
    <row r="33" spans="1:13" ht="6" customHeight="1"/>
    <row r="34" spans="1:13" s="11" customFormat="1" ht="18.75" customHeight="1">
      <c r="A34" s="37" t="s">
        <v>17</v>
      </c>
      <c r="B34" s="37"/>
      <c r="C34" s="37"/>
      <c r="D34" s="38"/>
      <c r="E34" s="16"/>
      <c r="F34" s="43" t="s">
        <v>0</v>
      </c>
      <c r="G34" s="44"/>
      <c r="H34" s="44"/>
      <c r="I34" s="45"/>
      <c r="J34" s="37" t="s">
        <v>18</v>
      </c>
      <c r="K34" s="37"/>
      <c r="L34" s="37"/>
      <c r="M34" s="38"/>
    </row>
    <row r="35" spans="1:13" s="11" customFormat="1" ht="18.75" customHeight="1">
      <c r="A35" s="39"/>
      <c r="B35" s="39"/>
      <c r="C35" s="39"/>
      <c r="D35" s="40"/>
      <c r="E35" s="17"/>
      <c r="F35" s="18" t="s">
        <v>1</v>
      </c>
      <c r="G35" s="19" t="s">
        <v>3</v>
      </c>
      <c r="H35" s="18" t="s">
        <v>15</v>
      </c>
      <c r="I35" s="20" t="s">
        <v>72</v>
      </c>
      <c r="J35" s="39"/>
      <c r="K35" s="39"/>
      <c r="L35" s="39"/>
      <c r="M35" s="40"/>
    </row>
    <row r="36" spans="1:13" s="11" customFormat="1" ht="18.75" customHeight="1">
      <c r="A36" s="39"/>
      <c r="B36" s="39"/>
      <c r="C36" s="39"/>
      <c r="D36" s="40"/>
      <c r="E36" s="18" t="s">
        <v>8</v>
      </c>
      <c r="F36" s="18" t="s">
        <v>2</v>
      </c>
      <c r="G36" s="20" t="s">
        <v>4</v>
      </c>
      <c r="H36" s="20" t="s">
        <v>16</v>
      </c>
      <c r="I36" s="20" t="s">
        <v>73</v>
      </c>
      <c r="J36" s="39"/>
      <c r="K36" s="39"/>
      <c r="L36" s="39"/>
      <c r="M36" s="40"/>
    </row>
    <row r="37" spans="1:13" s="11" customFormat="1" ht="19.5" customHeight="1">
      <c r="A37" s="39"/>
      <c r="B37" s="39"/>
      <c r="C37" s="39"/>
      <c r="D37" s="40"/>
      <c r="E37" s="18" t="s">
        <v>9</v>
      </c>
      <c r="F37" s="18" t="s">
        <v>6</v>
      </c>
      <c r="G37" s="20" t="s">
        <v>5</v>
      </c>
      <c r="H37" s="20" t="s">
        <v>13</v>
      </c>
      <c r="I37" s="9" t="s">
        <v>74</v>
      </c>
      <c r="J37" s="39"/>
      <c r="K37" s="39"/>
      <c r="L37" s="39"/>
      <c r="M37" s="40"/>
    </row>
    <row r="38" spans="1:13" s="11" customFormat="1" ht="18.75" customHeight="1">
      <c r="A38" s="39"/>
      <c r="B38" s="39"/>
      <c r="C38" s="39"/>
      <c r="D38" s="40"/>
      <c r="E38" s="17"/>
      <c r="F38" s="18" t="s">
        <v>7</v>
      </c>
      <c r="G38" s="20" t="s">
        <v>10</v>
      </c>
      <c r="H38" s="20" t="s">
        <v>14</v>
      </c>
      <c r="I38" s="20" t="s">
        <v>75</v>
      </c>
      <c r="J38" s="39"/>
      <c r="K38" s="39"/>
      <c r="L38" s="39"/>
      <c r="M38" s="40"/>
    </row>
    <row r="39" spans="1:13" s="11" customFormat="1" ht="18.75" customHeight="1">
      <c r="A39" s="41"/>
      <c r="B39" s="41"/>
      <c r="C39" s="41"/>
      <c r="D39" s="42"/>
      <c r="E39" s="21"/>
      <c r="F39" s="21"/>
      <c r="G39" s="22" t="s">
        <v>7</v>
      </c>
      <c r="H39" s="23"/>
      <c r="I39" s="23"/>
      <c r="J39" s="41"/>
      <c r="K39" s="41"/>
      <c r="L39" s="41"/>
      <c r="M39" s="42"/>
    </row>
    <row r="40" spans="1:13">
      <c r="A40" s="5"/>
      <c r="B40" s="27" t="s">
        <v>38</v>
      </c>
      <c r="C40" s="12"/>
      <c r="D40" s="33"/>
      <c r="E40" s="30">
        <f t="shared" ref="E40:E46" si="1">SUM(F40,G40,H40,I40)</f>
        <v>54</v>
      </c>
      <c r="F40" s="31">
        <f>39+5</f>
        <v>44</v>
      </c>
      <c r="G40" s="30">
        <f>9</f>
        <v>9</v>
      </c>
      <c r="H40" s="30" t="s">
        <v>80</v>
      </c>
      <c r="I40" s="30">
        <v>1</v>
      </c>
      <c r="J40" s="12"/>
      <c r="K40" s="10" t="s">
        <v>61</v>
      </c>
    </row>
    <row r="41" spans="1:13">
      <c r="A41" s="5"/>
      <c r="B41" s="27" t="s">
        <v>39</v>
      </c>
      <c r="C41" s="12"/>
      <c r="D41" s="33"/>
      <c r="E41" s="30">
        <f t="shared" si="1"/>
        <v>23</v>
      </c>
      <c r="F41" s="31">
        <f>19+1</f>
        <v>20</v>
      </c>
      <c r="G41" s="30">
        <f>1</f>
        <v>1</v>
      </c>
      <c r="H41" s="30">
        <f>2</f>
        <v>2</v>
      </c>
      <c r="I41" s="30" t="s">
        <v>80</v>
      </c>
      <c r="J41" s="12"/>
      <c r="K41" s="10" t="s">
        <v>62</v>
      </c>
    </row>
    <row r="42" spans="1:13">
      <c r="A42" s="5"/>
      <c r="B42" s="27" t="s">
        <v>40</v>
      </c>
      <c r="C42" s="12"/>
      <c r="D42" s="33"/>
      <c r="E42" s="30">
        <f t="shared" si="1"/>
        <v>24</v>
      </c>
      <c r="F42" s="31">
        <f>19+2</f>
        <v>21</v>
      </c>
      <c r="G42" s="30">
        <f>3</f>
        <v>3</v>
      </c>
      <c r="H42" s="30" t="s">
        <v>80</v>
      </c>
      <c r="I42" s="30" t="s">
        <v>80</v>
      </c>
      <c r="J42" s="12"/>
      <c r="K42" s="10" t="s">
        <v>63</v>
      </c>
    </row>
    <row r="43" spans="1:13">
      <c r="A43" s="5"/>
      <c r="B43" s="27" t="s">
        <v>41</v>
      </c>
      <c r="C43" s="12"/>
      <c r="D43" s="33"/>
      <c r="E43" s="30">
        <f t="shared" si="1"/>
        <v>63</v>
      </c>
      <c r="F43" s="31">
        <f>51+3</f>
        <v>54</v>
      </c>
      <c r="G43" s="30">
        <f>9</f>
        <v>9</v>
      </c>
      <c r="H43" s="30" t="s">
        <v>80</v>
      </c>
      <c r="I43" s="30" t="s">
        <v>80</v>
      </c>
      <c r="J43" s="12"/>
      <c r="K43" s="10" t="s">
        <v>64</v>
      </c>
    </row>
    <row r="44" spans="1:13">
      <c r="A44" s="5"/>
      <c r="B44" s="27" t="s">
        <v>42</v>
      </c>
      <c r="C44" s="12"/>
      <c r="D44" s="33"/>
      <c r="E44" s="30">
        <f t="shared" si="1"/>
        <v>55</v>
      </c>
      <c r="F44" s="31">
        <f>41+4</f>
        <v>45</v>
      </c>
      <c r="G44" s="30">
        <f>10</f>
        <v>10</v>
      </c>
      <c r="H44" s="30" t="s">
        <v>80</v>
      </c>
      <c r="I44" s="30" t="s">
        <v>80</v>
      </c>
      <c r="J44" s="12"/>
      <c r="K44" s="10" t="s">
        <v>65</v>
      </c>
    </row>
    <row r="45" spans="1:13">
      <c r="A45" s="5"/>
      <c r="B45" s="27" t="s">
        <v>43</v>
      </c>
      <c r="C45" s="12"/>
      <c r="D45" s="33"/>
      <c r="E45" s="30">
        <f t="shared" si="1"/>
        <v>23</v>
      </c>
      <c r="F45" s="31">
        <f>18+2</f>
        <v>20</v>
      </c>
      <c r="G45" s="30">
        <f>2</f>
        <v>2</v>
      </c>
      <c r="H45" s="30">
        <f>1</f>
        <v>1</v>
      </c>
      <c r="I45" s="30" t="s">
        <v>80</v>
      </c>
      <c r="J45" s="12"/>
      <c r="K45" s="10" t="s">
        <v>66</v>
      </c>
    </row>
    <row r="46" spans="1:13" ht="20.25" customHeight="1">
      <c r="A46" s="5"/>
      <c r="B46" s="27" t="s">
        <v>44</v>
      </c>
      <c r="C46" s="12"/>
      <c r="D46" s="33"/>
      <c r="E46" s="30">
        <f t="shared" si="1"/>
        <v>18</v>
      </c>
      <c r="F46" s="31">
        <f>13+2</f>
        <v>15</v>
      </c>
      <c r="G46" s="30">
        <f>2</f>
        <v>2</v>
      </c>
      <c r="H46" s="30" t="s">
        <v>80</v>
      </c>
      <c r="I46" s="30">
        <v>1</v>
      </c>
      <c r="J46" s="12"/>
      <c r="K46" s="10" t="s">
        <v>67</v>
      </c>
    </row>
    <row r="47" spans="1:13" ht="9.75" customHeight="1">
      <c r="A47" s="34"/>
      <c r="B47" s="34"/>
      <c r="C47" s="34"/>
      <c r="D47" s="35"/>
      <c r="E47" s="13"/>
      <c r="F47" s="34"/>
      <c r="G47" s="36"/>
      <c r="H47" s="36"/>
      <c r="I47" s="13"/>
      <c r="J47" s="34"/>
      <c r="K47" s="34"/>
    </row>
    <row r="48" spans="1:13" s="11" customFormat="1" ht="24" customHeight="1">
      <c r="B48" s="11" t="s">
        <v>68</v>
      </c>
      <c r="G48" s="11" t="s">
        <v>70</v>
      </c>
    </row>
    <row r="49" spans="2:8">
      <c r="B49" s="11" t="s">
        <v>69</v>
      </c>
      <c r="C49" s="11"/>
      <c r="D49" s="11"/>
      <c r="F49" s="11"/>
      <c r="G49" s="11" t="s">
        <v>71</v>
      </c>
      <c r="H49" s="11"/>
    </row>
    <row r="50" spans="2:8">
      <c r="B50" s="11" t="s">
        <v>21</v>
      </c>
      <c r="C50" s="11"/>
      <c r="D50" s="11"/>
      <c r="E50" s="11"/>
      <c r="F50" s="11"/>
      <c r="G50" s="11" t="s">
        <v>20</v>
      </c>
      <c r="H50" s="11"/>
    </row>
  </sheetData>
  <mergeCells count="8">
    <mergeCell ref="A34:D39"/>
    <mergeCell ref="F34:I34"/>
    <mergeCell ref="J34:M39"/>
    <mergeCell ref="A4:D9"/>
    <mergeCell ref="F4:I4"/>
    <mergeCell ref="J4:M9"/>
    <mergeCell ref="A11:D11"/>
    <mergeCell ref="J11:K11"/>
  </mergeCells>
  <printOptions horizontalCentered="1"/>
  <pageMargins left="0.39370078740157483" right="0.1968503937007874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2017-11-02T09:13:07Z</cp:lastPrinted>
  <dcterms:created xsi:type="dcterms:W3CDTF">1997-06-13T10:07:54Z</dcterms:created>
  <dcterms:modified xsi:type="dcterms:W3CDTF">2017-11-29T10:07:34Z</dcterms:modified>
</cp:coreProperties>
</file>