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ประชากร\"/>
    </mc:Choice>
  </mc:AlternateContent>
  <bookViews>
    <workbookView xWindow="0" yWindow="0" windowWidth="19320" windowHeight="9735"/>
  </bookViews>
  <sheets>
    <sheet name="T-1.1" sheetId="3" r:id="rId1"/>
  </sheets>
  <definedNames>
    <definedName name="_xlnm.Print_Area" localSheetId="0">'T-1.1'!$A$1:$R$33</definedName>
  </definedNames>
  <calcPr calcId="162913"/>
</workbook>
</file>

<file path=xl/calcChain.xml><?xml version="1.0" encoding="utf-8"?>
<calcChain xmlns="http://schemas.openxmlformats.org/spreadsheetml/2006/main">
  <c r="J10" i="3" l="1"/>
  <c r="M11" i="3" l="1"/>
  <c r="M13" i="3"/>
  <c r="M15" i="3"/>
  <c r="M17" i="3"/>
  <c r="M19" i="3"/>
  <c r="M21" i="3"/>
  <c r="M23" i="3"/>
  <c r="M25" i="3"/>
  <c r="L25" i="3"/>
  <c r="K25" i="3"/>
  <c r="J25" i="3"/>
  <c r="K24" i="3"/>
  <c r="J24" i="3"/>
  <c r="L23" i="3"/>
  <c r="K23" i="3"/>
  <c r="J23" i="3"/>
  <c r="K22" i="3"/>
  <c r="J22" i="3"/>
  <c r="L21" i="3"/>
  <c r="K21" i="3"/>
  <c r="J21" i="3"/>
  <c r="L20" i="3"/>
  <c r="K20" i="3"/>
  <c r="J20" i="3"/>
  <c r="K19" i="3"/>
  <c r="J19" i="3"/>
  <c r="K18" i="3"/>
  <c r="J18" i="3"/>
  <c r="L17" i="3"/>
  <c r="K17" i="3"/>
  <c r="J17" i="3"/>
  <c r="K16" i="3"/>
  <c r="J16" i="3"/>
  <c r="L15" i="3"/>
  <c r="K15" i="3"/>
  <c r="J15" i="3"/>
  <c r="K14" i="3"/>
  <c r="J14" i="3"/>
  <c r="L13" i="3"/>
  <c r="K13" i="3"/>
  <c r="J13" i="3"/>
  <c r="L12" i="3"/>
  <c r="K12" i="3"/>
  <c r="J12" i="3"/>
  <c r="K11" i="3"/>
  <c r="J11" i="3"/>
  <c r="K10" i="3"/>
  <c r="K9" i="3"/>
  <c r="J9" i="3"/>
  <c r="H25" i="3"/>
  <c r="H24" i="3"/>
  <c r="L24" i="3" s="1"/>
  <c r="H23" i="3"/>
  <c r="H22" i="3"/>
  <c r="L22" i="3" s="1"/>
  <c r="H21" i="3"/>
  <c r="H20" i="3"/>
  <c r="M20" i="3" s="1"/>
  <c r="H19" i="3"/>
  <c r="L19" i="3" s="1"/>
  <c r="H18" i="3"/>
  <c r="L18" i="3" s="1"/>
  <c r="H17" i="3"/>
  <c r="H16" i="3"/>
  <c r="L16" i="3" s="1"/>
  <c r="H15" i="3"/>
  <c r="H14" i="3"/>
  <c r="L14" i="3" s="1"/>
  <c r="H13" i="3"/>
  <c r="H12" i="3"/>
  <c r="M12" i="3" s="1"/>
  <c r="H11" i="3"/>
  <c r="H10" i="3"/>
  <c r="L10" i="3" s="1"/>
  <c r="G9" i="3"/>
  <c r="F9" i="3"/>
  <c r="E9" i="3"/>
  <c r="M18" i="3" l="1"/>
  <c r="M24" i="3"/>
  <c r="M16" i="3"/>
  <c r="M10" i="3"/>
  <c r="M22" i="3"/>
  <c r="M14" i="3"/>
  <c r="H9" i="3"/>
  <c r="M9" i="3" l="1"/>
  <c r="L9" i="3"/>
</calcChain>
</file>

<file path=xl/sharedStrings.xml><?xml version="1.0" encoding="utf-8"?>
<sst xmlns="http://schemas.openxmlformats.org/spreadsheetml/2006/main" count="61" uniqueCount="57">
  <si>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</si>
  <si>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</si>
  <si>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</si>
  <si>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</si>
  <si>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</si>
  <si>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</si>
  <si>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</si>
  <si>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</si>
  <si>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</si>
  <si>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</si>
  <si>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</si>
  <si>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</si>
  <si>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</si>
  <si>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</si>
  <si>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</si>
  <si>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</si>
  <si>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</si>
  <si>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</si>
  <si>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</si>
  <si>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</si>
  <si>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</si>
  <si>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</si>
  <si>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</si>
  <si>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</si>
  <si>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</si>
  <si>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</si>
  <si>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</si>
  <si>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</si>
  <si>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</si>
  <si>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</si>
  <si>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</si>
  <si>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</si>
  <si>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</si>
  <si>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(2012)</t>
  </si>
  <si>
    <t>(2013)</t>
  </si>
  <si>
    <t>(2014)</t>
  </si>
  <si>
    <t>(2015)</t>
  </si>
  <si>
    <t>(2016)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</si>
  <si>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</si>
  <si>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</si>
  <si>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</si>
  <si>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</si>
  <si>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</si>
  <si>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</si>
  <si>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</si>
  <si>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</si>
  <si>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</si>
  <si>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</si>
  <si>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</si>
  <si>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</si>
  <si>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</si>
  <si>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</si>
  <si>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</si>
  <si>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</si>
  <si>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>-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</si>
  <si>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</si>
  <si>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Population from Registration Record, Percentage Change and Density by District: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</si>
</sst>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#,##0.0_ ;\-#,##0.0\ "/>
    <numFmt numFmtId="166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9" fillId="0" borderId="0" xfId="0" applyFont="1"/>
    <xf numFmtId="0" fontId="9" fillId="0" borderId="8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/>
    <xf numFmtId="0" fontId="9" fillId="0" borderId="7" xfId="0" applyFont="1" applyBorder="1"/>
    <xf numFmtId="0" fontId="6" fillId="0" borderId="8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Fill="1" applyBorder="1"/>
    <xf numFmtId="49" fontId="6" fillId="0" borderId="6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9" fillId="0" borderId="11" xfId="0" applyFont="1" applyBorder="1"/>
    <xf numFmtId="0" fontId="6" fillId="0" borderId="3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10" xfId="0" applyFont="1" applyBorder="1" applyAlignment="1"/>
    <xf numFmtId="49" fontId="6" fillId="0" borderId="5" xfId="0" applyNumberFormat="1" applyFont="1" applyBorder="1" applyAlignment="1">
      <alignment horizontal="center"/>
    </xf>
    <xf numFmtId="165" fontId="7" fillId="0" borderId="2" xfId="1" applyNumberFormat="1" applyFont="1" applyFill="1" applyBorder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3" fontId="6" fillId="0" borderId="2" xfId="0" applyNumberFormat="1" applyFont="1" applyBorder="1"/>
    <xf numFmtId="3" fontId="7" fillId="0" borderId="2" xfId="0" applyNumberFormat="1" applyFont="1" applyBorder="1"/>
    <xf numFmtId="165" fontId="7" fillId="0" borderId="9" xfId="1" applyNumberFormat="1" applyFont="1" applyFill="1" applyBorder="1" applyAlignment="1">
      <alignment horizontal="right"/>
    </xf>
    <xf numFmtId="164" fontId="6" fillId="0" borderId="2" xfId="1" applyNumberFormat="1" applyFont="1" applyBorder="1" applyAlignment="1">
      <alignment horizontal="right" vertical="center"/>
    </xf>
    <xf numFmtId="166" fontId="4" fillId="0" borderId="8" xfId="0" applyNumberFormat="1" applyFont="1" applyBorder="1"/>
    <xf numFmtId="166" fontId="9" fillId="0" borderId="3" xfId="0" applyNumberFormat="1" applyFont="1" applyBorder="1"/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view="pageBreakPreview" topLeftCell="D1" zoomScale="110" zoomScaleNormal="85" zoomScaleSheetLayoutView="110" workbookViewId="0">
      <selection activeCell="T10" sqref="T10"/>
    </sheetView>
  </sheetViews>
  <sheetFormatPr defaultColWidth="9.09765625" defaultRowHeight="18.75"/>
  <cols>
    <col min="1" max="1" width="1.59765625" style="5" customWidth="1"/>
    <col min="2" max="2" width="3.796875" style="5" customWidth="1"/>
    <col min="3" max="3" width="3.296875" style="5" customWidth="1"/>
    <col min="4" max="4" width="5.59765625" style="5" customWidth="1"/>
    <col min="5" max="9" width="7.69921875" style="5" customWidth="1"/>
    <col min="10" max="13" width="6.19921875" style="5" customWidth="1"/>
    <col min="14" max="14" width="10.09765625" style="5" customWidth="1"/>
    <col min="15" max="15" width="0.8984375" style="5" customWidth="1"/>
    <col min="16" max="16" width="10.296875" style="5" customWidth="1"/>
    <col min="17" max="17" width="1.19921875" style="5" customWidth="1"/>
    <col min="18" max="18" width="4.09765625" style="5" customWidth="1"/>
    <col min="19" max="16384" width="9.09765625" style="5"/>
  </cols>
  <sheetData>
    <row r="1" spans="1:16" s="1" customFormat="1">
      <c r="B1" s="1" t="s">
        <v>0</v>
      </c>
      <c r="C1" s="2">
        <v>1.1000000000000001</v>
      </c>
      <c r="D1" s="1" t="s">
        <v>55</v>
      </c>
    </row>
    <row r="2" spans="1:16" s="3" customFormat="1">
      <c r="B2" s="1" t="s">
        <v>11</v>
      </c>
      <c r="C2" s="2">
        <v>1.1000000000000001</v>
      </c>
      <c r="D2" s="1" t="s">
        <v>56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7.25">
      <c r="A4" s="45" t="s">
        <v>10</v>
      </c>
      <c r="B4" s="45"/>
      <c r="C4" s="45"/>
      <c r="D4" s="46"/>
      <c r="E4" s="57" t="s">
        <v>12</v>
      </c>
      <c r="F4" s="57"/>
      <c r="G4" s="57"/>
      <c r="H4" s="57"/>
      <c r="I4" s="58"/>
      <c r="J4" s="57" t="s">
        <v>14</v>
      </c>
      <c r="K4" s="57"/>
      <c r="L4" s="57"/>
      <c r="M4" s="58"/>
      <c r="N4" s="17" t="s">
        <v>4</v>
      </c>
      <c r="O4" s="51" t="s">
        <v>9</v>
      </c>
      <c r="P4" s="52"/>
    </row>
    <row r="5" spans="1:16" s="6" customFormat="1" ht="17.25">
      <c r="A5" s="47"/>
      <c r="B5" s="47"/>
      <c r="C5" s="47"/>
      <c r="D5" s="48"/>
      <c r="E5" s="59" t="s">
        <v>13</v>
      </c>
      <c r="F5" s="59"/>
      <c r="G5" s="59"/>
      <c r="H5" s="59"/>
      <c r="I5" s="60"/>
      <c r="J5" s="59" t="s">
        <v>16</v>
      </c>
      <c r="K5" s="59"/>
      <c r="L5" s="59"/>
      <c r="M5" s="60"/>
      <c r="N5" s="13" t="s">
        <v>5</v>
      </c>
      <c r="O5" s="53"/>
      <c r="P5" s="54"/>
    </row>
    <row r="6" spans="1:16" s="6" customFormat="1" ht="17.25">
      <c r="A6" s="47"/>
      <c r="B6" s="47"/>
      <c r="C6" s="47"/>
      <c r="D6" s="48"/>
      <c r="E6" s="21"/>
      <c r="F6" s="21"/>
      <c r="G6" s="21"/>
      <c r="H6" s="25"/>
      <c r="I6" s="29"/>
      <c r="J6" s="21"/>
      <c r="K6" s="21"/>
      <c r="L6" s="21"/>
      <c r="M6" s="10"/>
      <c r="N6" s="18" t="s">
        <v>3</v>
      </c>
      <c r="O6" s="53"/>
      <c r="P6" s="54"/>
    </row>
    <row r="7" spans="1:16" s="6" customFormat="1" ht="17.25">
      <c r="A7" s="47"/>
      <c r="B7" s="47"/>
      <c r="C7" s="47"/>
      <c r="D7" s="48"/>
      <c r="E7" s="22">
        <v>2555</v>
      </c>
      <c r="F7" s="23">
        <v>2556</v>
      </c>
      <c r="G7" s="22">
        <v>2557</v>
      </c>
      <c r="H7" s="30">
        <v>2558</v>
      </c>
      <c r="I7" s="30">
        <v>2559</v>
      </c>
      <c r="J7" s="23">
        <v>2556</v>
      </c>
      <c r="K7" s="22">
        <v>2557</v>
      </c>
      <c r="L7" s="24">
        <v>2558</v>
      </c>
      <c r="M7" s="30">
        <v>2559</v>
      </c>
      <c r="N7" s="18" t="s">
        <v>2</v>
      </c>
      <c r="O7" s="53"/>
      <c r="P7" s="54"/>
    </row>
    <row r="8" spans="1:16" s="6" customFormat="1" ht="17.25">
      <c r="A8" s="49"/>
      <c r="B8" s="49"/>
      <c r="C8" s="49"/>
      <c r="D8" s="50"/>
      <c r="E8" s="26" t="s">
        <v>33</v>
      </c>
      <c r="F8" s="26" t="s">
        <v>34</v>
      </c>
      <c r="G8" s="26" t="s">
        <v>35</v>
      </c>
      <c r="H8" s="31" t="s">
        <v>36</v>
      </c>
      <c r="I8" s="31" t="s">
        <v>37</v>
      </c>
      <c r="J8" s="26" t="s">
        <v>34</v>
      </c>
      <c r="K8" s="26" t="s">
        <v>35</v>
      </c>
      <c r="L8" s="34" t="s">
        <v>36</v>
      </c>
      <c r="M8" s="31" t="s">
        <v>37</v>
      </c>
      <c r="N8" s="13" t="s">
        <v>15</v>
      </c>
      <c r="O8" s="55"/>
      <c r="P8" s="56"/>
    </row>
    <row r="9" spans="1:16" s="7" customFormat="1" ht="27" customHeight="1">
      <c r="A9" s="61" t="s">
        <v>6</v>
      </c>
      <c r="B9" s="61"/>
      <c r="C9" s="61"/>
      <c r="D9" s="61"/>
      <c r="E9" s="27">
        <f>SUM(E10:E25)</f>
        <v>1378574</v>
      </c>
      <c r="F9" s="27">
        <f>SUM(F10:F25)</f>
        <v>1389890</v>
      </c>
      <c r="G9" s="27">
        <f>SUM(G10:G25)</f>
        <v>1401303</v>
      </c>
      <c r="H9" s="27">
        <f>SUM(H10:H25)</f>
        <v>1410577</v>
      </c>
      <c r="I9" s="38">
        <v>1417440</v>
      </c>
      <c r="J9" s="35">
        <f>(F9-E9)*100/E9</f>
        <v>0.82084820981681073</v>
      </c>
      <c r="K9" s="35">
        <f>(G9-F9)*100/F9</f>
        <v>0.82114411931879505</v>
      </c>
      <c r="L9" s="39">
        <f>(H9-G9)*100/G9</f>
        <v>0.66181261297520955</v>
      </c>
      <c r="M9" s="39">
        <f>(I9-H9)*100/H9</f>
        <v>0.48653848744166395</v>
      </c>
      <c r="N9" s="41">
        <v>191.70423146679218</v>
      </c>
      <c r="O9" s="61" t="s">
        <v>1</v>
      </c>
      <c r="P9" s="61"/>
    </row>
    <row r="10" spans="1:16" s="6" customFormat="1" ht="17.25">
      <c r="A10" s="32" t="s">
        <v>17</v>
      </c>
      <c r="B10" s="32"/>
      <c r="C10" s="32"/>
      <c r="D10" s="33"/>
      <c r="E10" s="28">
        <v>162104</v>
      </c>
      <c r="F10" s="28">
        <v>162532</v>
      </c>
      <c r="G10" s="28">
        <v>163329</v>
      </c>
      <c r="H10" s="28">
        <f>15361+11255+31337+39429+66074</f>
        <v>163456</v>
      </c>
      <c r="I10" s="37">
        <v>163083</v>
      </c>
      <c r="J10" s="36">
        <f>(F10-E10)*100/E10</f>
        <v>0.26402803138725756</v>
      </c>
      <c r="K10" s="36">
        <f t="shared" ref="J10:L25" si="0">(G10-F10)*100/F10</f>
        <v>0.49036497428198755</v>
      </c>
      <c r="L10" s="36">
        <f t="shared" si="0"/>
        <v>7.7757164986009833E-2</v>
      </c>
      <c r="M10" s="36">
        <f t="shared" ref="M10:M25" si="1">(I10-H10)*100/H10</f>
        <v>-0.22819596711041504</v>
      </c>
      <c r="N10" s="42">
        <v>862.09758418353863</v>
      </c>
      <c r="O10" s="8" t="s">
        <v>38</v>
      </c>
      <c r="P10" s="8"/>
    </row>
    <row r="11" spans="1:16" s="6" customFormat="1" ht="17.25">
      <c r="A11" s="6" t="s">
        <v>18</v>
      </c>
      <c r="B11" s="32"/>
      <c r="C11" s="32"/>
      <c r="D11" s="33"/>
      <c r="E11" s="28">
        <v>48543</v>
      </c>
      <c r="F11" s="28">
        <v>48631</v>
      </c>
      <c r="G11" s="28">
        <v>48532</v>
      </c>
      <c r="H11" s="28">
        <f>45562+2961</f>
        <v>48523</v>
      </c>
      <c r="I11" s="37">
        <v>48464</v>
      </c>
      <c r="J11" s="36">
        <f t="shared" si="0"/>
        <v>0.18128257421255381</v>
      </c>
      <c r="K11" s="36">
        <f t="shared" si="0"/>
        <v>-0.20357385206966749</v>
      </c>
      <c r="L11" s="40" t="s">
        <v>54</v>
      </c>
      <c r="M11" s="36">
        <f t="shared" si="1"/>
        <v>-0.12159182243472168</v>
      </c>
      <c r="N11" s="42">
        <v>403.86666666666667</v>
      </c>
      <c r="O11" s="8" t="s">
        <v>39</v>
      </c>
      <c r="P11" s="8"/>
    </row>
    <row r="12" spans="1:16" s="6" customFormat="1" ht="17.25">
      <c r="A12" s="6" t="s">
        <v>19</v>
      </c>
      <c r="B12" s="32"/>
      <c r="C12" s="32"/>
      <c r="D12" s="33"/>
      <c r="E12" s="28">
        <v>102009</v>
      </c>
      <c r="F12" s="28">
        <v>103204</v>
      </c>
      <c r="G12" s="28">
        <v>104162</v>
      </c>
      <c r="H12" s="28">
        <f>98090+6987</f>
        <v>105077</v>
      </c>
      <c r="I12" s="37">
        <v>105945</v>
      </c>
      <c r="J12" s="36">
        <f t="shared" si="0"/>
        <v>1.1714652628689626</v>
      </c>
      <c r="K12" s="36">
        <f t="shared" si="0"/>
        <v>0.92825859462811522</v>
      </c>
      <c r="L12" s="36">
        <f t="shared" si="0"/>
        <v>0.87843935408306295</v>
      </c>
      <c r="M12" s="36">
        <f t="shared" si="1"/>
        <v>0.82606088868163352</v>
      </c>
      <c r="N12" s="42">
        <v>210.63461767863532</v>
      </c>
      <c r="O12" s="8" t="s">
        <v>40</v>
      </c>
      <c r="P12" s="8"/>
    </row>
    <row r="13" spans="1:16" s="6" customFormat="1" ht="17.25">
      <c r="A13" s="6" t="s">
        <v>20</v>
      </c>
      <c r="B13" s="32"/>
      <c r="C13" s="32"/>
      <c r="D13" s="33"/>
      <c r="E13" s="28">
        <v>66195</v>
      </c>
      <c r="F13" s="28">
        <v>67060</v>
      </c>
      <c r="G13" s="28">
        <v>67799</v>
      </c>
      <c r="H13" s="28">
        <f>61037+7039</f>
        <v>68076</v>
      </c>
      <c r="I13" s="37">
        <v>68529</v>
      </c>
      <c r="J13" s="36">
        <f t="shared" si="0"/>
        <v>1.3067452224488254</v>
      </c>
      <c r="K13" s="36">
        <f t="shared" si="0"/>
        <v>1.1019982105577095</v>
      </c>
      <c r="L13" s="36">
        <f t="shared" si="0"/>
        <v>0.40856059823891205</v>
      </c>
      <c r="M13" s="36">
        <f t="shared" si="1"/>
        <v>0.66543275163053062</v>
      </c>
      <c r="N13" s="42">
        <v>91.738955823293168</v>
      </c>
      <c r="O13" s="8" t="s">
        <v>41</v>
      </c>
      <c r="P13" s="8"/>
    </row>
    <row r="14" spans="1:16" s="6" customFormat="1" ht="17.25">
      <c r="A14" s="32" t="s">
        <v>21</v>
      </c>
      <c r="B14" s="32"/>
      <c r="C14" s="32"/>
      <c r="D14" s="33"/>
      <c r="E14" s="28">
        <v>73457</v>
      </c>
      <c r="F14" s="28">
        <v>74711</v>
      </c>
      <c r="G14" s="28">
        <v>76075</v>
      </c>
      <c r="H14" s="28">
        <f>58315+15551+2611</f>
        <v>76477</v>
      </c>
      <c r="I14" s="37">
        <v>77410</v>
      </c>
      <c r="J14" s="36">
        <f t="shared" si="0"/>
        <v>1.7071211729311027</v>
      </c>
      <c r="K14" s="36">
        <f t="shared" si="0"/>
        <v>1.8257017038990242</v>
      </c>
      <c r="L14" s="36">
        <f t="shared" si="0"/>
        <v>0.5284258954978639</v>
      </c>
      <c r="M14" s="36">
        <f t="shared" si="1"/>
        <v>1.2199746328961649</v>
      </c>
      <c r="N14" s="42">
        <v>79.151329243353786</v>
      </c>
      <c r="O14" s="8" t="s">
        <v>42</v>
      </c>
      <c r="P14" s="8"/>
    </row>
    <row r="15" spans="1:16" s="6" customFormat="1" ht="17.25">
      <c r="A15" s="32" t="s">
        <v>22</v>
      </c>
      <c r="B15" s="32"/>
      <c r="C15" s="32"/>
      <c r="D15" s="33"/>
      <c r="E15" s="28">
        <v>73022</v>
      </c>
      <c r="F15" s="28">
        <v>74394</v>
      </c>
      <c r="G15" s="28">
        <v>75534</v>
      </c>
      <c r="H15" s="28">
        <f>74826+1475</f>
        <v>76301</v>
      </c>
      <c r="I15" s="37">
        <v>76959</v>
      </c>
      <c r="J15" s="36">
        <f t="shared" si="0"/>
        <v>1.8788858152337651</v>
      </c>
      <c r="K15" s="36">
        <f t="shared" si="0"/>
        <v>1.5323816436809421</v>
      </c>
      <c r="L15" s="36">
        <f t="shared" si="0"/>
        <v>1.0154367569571319</v>
      </c>
      <c r="M15" s="36">
        <f t="shared" si="1"/>
        <v>0.8623740186891391</v>
      </c>
      <c r="N15" s="42">
        <v>88.867205542725173</v>
      </c>
      <c r="O15" s="8" t="s">
        <v>43</v>
      </c>
      <c r="P15" s="8"/>
    </row>
    <row r="16" spans="1:16" s="6" customFormat="1" ht="17.25">
      <c r="A16" s="32" t="s">
        <v>23</v>
      </c>
      <c r="B16" s="32"/>
      <c r="C16" s="32"/>
      <c r="D16" s="33"/>
      <c r="E16" s="28">
        <v>66951</v>
      </c>
      <c r="F16" s="28">
        <v>66880</v>
      </c>
      <c r="G16" s="28">
        <v>66701</v>
      </c>
      <c r="H16" s="28">
        <f>50029+4940+11602</f>
        <v>66571</v>
      </c>
      <c r="I16" s="37">
        <v>66228</v>
      </c>
      <c r="J16" s="36">
        <f t="shared" si="0"/>
        <v>-0.10604770653164254</v>
      </c>
      <c r="K16" s="36">
        <f t="shared" si="0"/>
        <v>-0.26764354066985646</v>
      </c>
      <c r="L16" s="36">
        <f t="shared" si="0"/>
        <v>-0.1948996266922535</v>
      </c>
      <c r="M16" s="36">
        <f t="shared" si="1"/>
        <v>-0.5152393684937886</v>
      </c>
      <c r="N16" s="42">
        <v>146.72338162966901</v>
      </c>
      <c r="O16" s="8" t="s">
        <v>44</v>
      </c>
      <c r="P16" s="8"/>
    </row>
    <row r="17" spans="1:16" s="6" customFormat="1" ht="17.25">
      <c r="A17" s="32" t="s">
        <v>24</v>
      </c>
      <c r="B17" s="32"/>
      <c r="C17" s="32"/>
      <c r="D17" s="33"/>
      <c r="E17" s="28">
        <v>15498</v>
      </c>
      <c r="F17" s="28">
        <v>15467</v>
      </c>
      <c r="G17" s="28">
        <v>15364</v>
      </c>
      <c r="H17" s="28">
        <f>15274</f>
        <v>15274</v>
      </c>
      <c r="I17" s="37">
        <v>15231</v>
      </c>
      <c r="J17" s="36">
        <f t="shared" si="0"/>
        <v>-0.20002580978190734</v>
      </c>
      <c r="K17" s="36">
        <f t="shared" si="0"/>
        <v>-0.66593392383784833</v>
      </c>
      <c r="L17" s="36">
        <f t="shared" si="0"/>
        <v>-0.58578495183545953</v>
      </c>
      <c r="M17" s="36">
        <f t="shared" si="1"/>
        <v>-0.28152415870106062</v>
      </c>
      <c r="N17" s="42">
        <v>133.60526315789474</v>
      </c>
      <c r="O17" s="8" t="s">
        <v>45</v>
      </c>
      <c r="P17" s="8"/>
    </row>
    <row r="18" spans="1:16" s="6" customFormat="1" ht="17.25">
      <c r="A18" s="32" t="s">
        <v>25</v>
      </c>
      <c r="B18" s="32"/>
      <c r="C18" s="32"/>
      <c r="D18" s="33"/>
      <c r="E18" s="28">
        <v>72368</v>
      </c>
      <c r="F18" s="28">
        <v>73137</v>
      </c>
      <c r="G18" s="28">
        <v>73744</v>
      </c>
      <c r="H18" s="28">
        <f>66499+2848+5047</f>
        <v>74394</v>
      </c>
      <c r="I18" s="37">
        <v>74695</v>
      </c>
      <c r="J18" s="36">
        <f t="shared" si="0"/>
        <v>1.062624364359938</v>
      </c>
      <c r="K18" s="36">
        <f t="shared" si="0"/>
        <v>0.82994927328164947</v>
      </c>
      <c r="L18" s="36">
        <f t="shared" si="0"/>
        <v>0.88142764157083964</v>
      </c>
      <c r="M18" s="36">
        <f t="shared" si="1"/>
        <v>0.40460252170873995</v>
      </c>
      <c r="N18" s="42">
        <v>114.03816793893129</v>
      </c>
      <c r="O18" s="8" t="s">
        <v>46</v>
      </c>
      <c r="P18" s="8"/>
    </row>
    <row r="19" spans="1:16" s="6" customFormat="1" ht="17.25">
      <c r="A19" s="32" t="s">
        <v>26</v>
      </c>
      <c r="B19" s="32"/>
      <c r="C19" s="32"/>
      <c r="D19" s="33"/>
      <c r="E19" s="28">
        <v>123380</v>
      </c>
      <c r="F19" s="28">
        <v>123473</v>
      </c>
      <c r="G19" s="28">
        <v>124148</v>
      </c>
      <c r="H19" s="28">
        <f>59304+13752+8344+15823+6467+21313</f>
        <v>125003</v>
      </c>
      <c r="I19" s="37">
        <v>125674</v>
      </c>
      <c r="J19" s="36">
        <f t="shared" si="0"/>
        <v>7.5376884422110546E-2</v>
      </c>
      <c r="K19" s="36">
        <f t="shared" si="0"/>
        <v>0.5466782211495631</v>
      </c>
      <c r="L19" s="36">
        <f t="shared" si="0"/>
        <v>0.68869413925314948</v>
      </c>
      <c r="M19" s="36">
        <f t="shared" si="1"/>
        <v>0.53678711710918936</v>
      </c>
      <c r="N19" s="42">
        <v>146.30949054670765</v>
      </c>
      <c r="O19" s="8" t="s">
        <v>47</v>
      </c>
      <c r="P19" s="8"/>
    </row>
    <row r="20" spans="1:16" s="6" customFormat="1" ht="17.25">
      <c r="A20" s="32" t="s">
        <v>27</v>
      </c>
      <c r="B20" s="32"/>
      <c r="C20" s="32"/>
      <c r="D20" s="33"/>
      <c r="E20" s="28">
        <v>382132</v>
      </c>
      <c r="F20" s="28">
        <v>385927</v>
      </c>
      <c r="G20" s="28">
        <v>390074</v>
      </c>
      <c r="H20" s="28">
        <f>45971+11163+13847+7161+34923+44606+45283+7773+24024+159687</f>
        <v>394438</v>
      </c>
      <c r="I20" s="37">
        <v>397379</v>
      </c>
      <c r="J20" s="36">
        <f t="shared" si="0"/>
        <v>0.99311232767734714</v>
      </c>
      <c r="K20" s="36">
        <f t="shared" si="0"/>
        <v>1.0745555506611355</v>
      </c>
      <c r="L20" s="36">
        <f t="shared" si="0"/>
        <v>1.1187620810410333</v>
      </c>
      <c r="M20" s="36">
        <f t="shared" si="1"/>
        <v>0.74561781572769359</v>
      </c>
      <c r="N20" s="42">
        <v>465.96974671669795</v>
      </c>
      <c r="O20" s="8" t="s">
        <v>48</v>
      </c>
      <c r="P20" s="8"/>
    </row>
    <row r="21" spans="1:16" s="6" customFormat="1" ht="17.25">
      <c r="A21" s="32" t="s">
        <v>28</v>
      </c>
      <c r="B21" s="32"/>
      <c r="C21" s="32"/>
      <c r="D21" s="33"/>
      <c r="E21" s="28">
        <v>22304</v>
      </c>
      <c r="F21" s="28">
        <v>22507</v>
      </c>
      <c r="G21" s="28">
        <v>22619</v>
      </c>
      <c r="H21" s="28">
        <f>22685</f>
        <v>22685</v>
      </c>
      <c r="I21" s="37">
        <v>22788</v>
      </c>
      <c r="J21" s="36">
        <f t="shared" si="0"/>
        <v>0.9101506456241033</v>
      </c>
      <c r="K21" s="36">
        <f t="shared" si="0"/>
        <v>0.49762296174523479</v>
      </c>
      <c r="L21" s="36">
        <f t="shared" si="0"/>
        <v>0.29179008797913258</v>
      </c>
      <c r="M21" s="36">
        <f t="shared" si="1"/>
        <v>0.45404452281243113</v>
      </c>
      <c r="N21" s="42">
        <v>152.42809364548495</v>
      </c>
      <c r="O21" s="8" t="s">
        <v>49</v>
      </c>
      <c r="P21" s="8"/>
    </row>
    <row r="22" spans="1:16" s="6" customFormat="1" ht="17.25">
      <c r="A22" s="32" t="s">
        <v>29</v>
      </c>
      <c r="B22" s="32"/>
      <c r="C22" s="32"/>
      <c r="D22" s="33"/>
      <c r="E22" s="28">
        <v>34292</v>
      </c>
      <c r="F22" s="28">
        <v>34485</v>
      </c>
      <c r="G22" s="28">
        <v>34567</v>
      </c>
      <c r="H22" s="28">
        <f>30420+4213</f>
        <v>34633</v>
      </c>
      <c r="I22" s="37">
        <v>34519</v>
      </c>
      <c r="J22" s="36">
        <f t="shared" si="0"/>
        <v>0.56281348419456434</v>
      </c>
      <c r="K22" s="36">
        <f t="shared" si="0"/>
        <v>0.23778454400463969</v>
      </c>
      <c r="L22" s="36">
        <f t="shared" si="0"/>
        <v>0.19093354933896492</v>
      </c>
      <c r="M22" s="36">
        <f t="shared" si="1"/>
        <v>-0.32916582450264198</v>
      </c>
      <c r="N22" s="42">
        <v>165.16267942583733</v>
      </c>
      <c r="O22" s="8" t="s">
        <v>50</v>
      </c>
      <c r="P22" s="8"/>
    </row>
    <row r="23" spans="1:16" s="6" customFormat="1" ht="17.25">
      <c r="A23" s="32" t="s">
        <v>30</v>
      </c>
      <c r="B23" s="32"/>
      <c r="C23" s="32"/>
      <c r="D23" s="33"/>
      <c r="E23" s="28">
        <v>29367</v>
      </c>
      <c r="F23" s="28">
        <v>29779</v>
      </c>
      <c r="G23" s="28">
        <v>30250</v>
      </c>
      <c r="H23" s="28">
        <f>9722+20895</f>
        <v>30617</v>
      </c>
      <c r="I23" s="37">
        <v>30930</v>
      </c>
      <c r="J23" s="36">
        <f t="shared" si="0"/>
        <v>1.4029352674771001</v>
      </c>
      <c r="K23" s="36">
        <f t="shared" si="0"/>
        <v>1.5816514993787569</v>
      </c>
      <c r="L23" s="36">
        <f t="shared" si="0"/>
        <v>1.2132231404958678</v>
      </c>
      <c r="M23" s="36">
        <f t="shared" si="1"/>
        <v>1.0223078681778097</v>
      </c>
      <c r="N23" s="42">
        <v>190.92592592592592</v>
      </c>
      <c r="O23" s="8" t="s">
        <v>51</v>
      </c>
      <c r="P23" s="8"/>
    </row>
    <row r="24" spans="1:16" s="6" customFormat="1" ht="17.25">
      <c r="A24" s="32" t="s">
        <v>31</v>
      </c>
      <c r="B24" s="32"/>
      <c r="C24" s="32"/>
      <c r="D24" s="33"/>
      <c r="E24" s="28">
        <v>81446</v>
      </c>
      <c r="F24" s="28">
        <v>81919</v>
      </c>
      <c r="G24" s="28">
        <v>82349</v>
      </c>
      <c r="H24" s="28">
        <f>44354+38539</f>
        <v>82893</v>
      </c>
      <c r="I24" s="37">
        <v>83250</v>
      </c>
      <c r="J24" s="36">
        <f t="shared" si="0"/>
        <v>0.58075289148638365</v>
      </c>
      <c r="K24" s="36">
        <f t="shared" si="0"/>
        <v>0.5249087513275309</v>
      </c>
      <c r="L24" s="36">
        <f t="shared" si="0"/>
        <v>0.66060304314563623</v>
      </c>
      <c r="M24" s="36">
        <f t="shared" si="1"/>
        <v>0.43067569034779779</v>
      </c>
      <c r="N24" s="42">
        <v>316.66032712057819</v>
      </c>
      <c r="O24" s="8" t="s">
        <v>52</v>
      </c>
      <c r="P24" s="8"/>
    </row>
    <row r="25" spans="1:16" s="6" customFormat="1" ht="17.25">
      <c r="A25" s="32" t="s">
        <v>32</v>
      </c>
      <c r="B25" s="32"/>
      <c r="C25" s="32"/>
      <c r="D25" s="33"/>
      <c r="E25" s="28">
        <v>25506</v>
      </c>
      <c r="F25" s="28">
        <v>25784</v>
      </c>
      <c r="G25" s="28">
        <v>26056</v>
      </c>
      <c r="H25" s="28">
        <f>11569+7609+6981</f>
        <v>26159</v>
      </c>
      <c r="I25" s="37">
        <v>26356</v>
      </c>
      <c r="J25" s="36">
        <f t="shared" si="0"/>
        <v>1.0899396220497137</v>
      </c>
      <c r="K25" s="36">
        <f t="shared" si="0"/>
        <v>1.0549177784672665</v>
      </c>
      <c r="L25" s="36">
        <f t="shared" si="0"/>
        <v>0.39530242554498002</v>
      </c>
      <c r="M25" s="36">
        <f t="shared" si="1"/>
        <v>0.75308689170075305</v>
      </c>
      <c r="N25" s="42">
        <v>95.770348837209312</v>
      </c>
      <c r="O25" s="8" t="s">
        <v>53</v>
      </c>
      <c r="P25" s="8"/>
    </row>
    <row r="26" spans="1:16" s="6" customFormat="1" ht="17.25" hidden="1">
      <c r="A26" s="9"/>
      <c r="B26" s="9"/>
      <c r="C26" s="9"/>
      <c r="D26" s="9"/>
      <c r="E26" s="12"/>
      <c r="F26" s="11"/>
      <c r="G26" s="19"/>
      <c r="H26" s="12"/>
      <c r="I26" s="12"/>
      <c r="J26" s="12"/>
      <c r="K26" s="12"/>
      <c r="L26" s="12"/>
      <c r="M26" s="12"/>
      <c r="N26" s="11"/>
      <c r="O26" s="9"/>
      <c r="P26" s="9"/>
    </row>
    <row r="27" spans="1:16" s="6" customFormat="1" ht="17.25" hidden="1">
      <c r="A27" s="9"/>
      <c r="B27" s="9"/>
      <c r="C27" s="9"/>
      <c r="D27" s="9"/>
      <c r="E27" s="12"/>
      <c r="F27" s="11"/>
      <c r="G27" s="19"/>
      <c r="H27" s="12"/>
      <c r="I27" s="12"/>
      <c r="J27" s="12"/>
      <c r="K27" s="12"/>
      <c r="L27" s="12"/>
      <c r="M27" s="12"/>
      <c r="N27" s="11"/>
      <c r="O27" s="9"/>
      <c r="P27" s="9"/>
    </row>
    <row r="28" spans="1:16" s="6" customFormat="1" ht="17.25" hidden="1">
      <c r="A28" s="43"/>
      <c r="B28" s="43"/>
      <c r="C28" s="43"/>
      <c r="D28" s="44"/>
      <c r="E28" s="12"/>
      <c r="F28" s="11"/>
      <c r="G28" s="19"/>
      <c r="H28" s="12"/>
      <c r="I28" s="12"/>
      <c r="J28" s="12"/>
      <c r="K28" s="12"/>
      <c r="L28" s="12"/>
      <c r="M28" s="12"/>
      <c r="N28" s="11"/>
      <c r="O28" s="9"/>
      <c r="P28" s="9"/>
    </row>
    <row r="29" spans="1:16" s="6" customFormat="1" ht="3" customHeight="1">
      <c r="A29" s="14"/>
      <c r="B29" s="14"/>
      <c r="C29" s="14"/>
      <c r="D29" s="14"/>
      <c r="E29" s="15"/>
      <c r="F29" s="15"/>
      <c r="G29" s="20"/>
      <c r="H29" s="16"/>
      <c r="I29" s="16"/>
      <c r="J29" s="16"/>
      <c r="K29" s="16"/>
      <c r="L29" s="16"/>
      <c r="M29" s="16"/>
      <c r="N29" s="15"/>
      <c r="O29" s="14"/>
      <c r="P29" s="14"/>
    </row>
    <row r="30" spans="1:16" s="6" customFormat="1" ht="3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s="6" customFormat="1" ht="17.25">
      <c r="A31" s="9" t="s">
        <v>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s="6" customFormat="1" ht="17.25">
      <c r="A32" s="9"/>
      <c r="B32" s="9" t="s">
        <v>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</sheetData>
  <mergeCells count="9">
    <mergeCell ref="A28:D28"/>
    <mergeCell ref="A4:D8"/>
    <mergeCell ref="O4:P8"/>
    <mergeCell ref="E4:I4"/>
    <mergeCell ref="E5:I5"/>
    <mergeCell ref="J4:M4"/>
    <mergeCell ref="J5:M5"/>
    <mergeCell ref="A9:D9"/>
    <mergeCell ref="O9:P9"/>
  </mergeCells>
  <phoneticPr fontId="2" type="noConversion"/>
  <pageMargins left="0.35433070866141736" right="0.35433070866141736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2017-08-29T09:52:03Z</cp:lastPrinted>
  <dcterms:created xsi:type="dcterms:W3CDTF">2004-08-16T17:13:42Z</dcterms:created>
  <dcterms:modified xsi:type="dcterms:W3CDTF">2017-09-27T02:06:55Z</dcterms:modified>
</cp:coreProperties>
</file>