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1" sheetId="3" r:id="rId1"/>
  </sheets>
  <definedNames>
    <definedName name="_xlnm.Print_Area" localSheetId="0">'T-1.1'!$A$1:$Q$33</definedName>
  </definedNames>
  <calcPr calcId="124519"/>
</workbook>
</file>

<file path=xl/calcChain.xml><?xml version="1.0" encoding="utf-8"?>
<calcChain xmlns="http://schemas.openxmlformats.org/spreadsheetml/2006/main">
  <c r="N9" i="3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</calcChain>
</file>

<file path=xl/sharedStrings.xml><?xml version="1.0" encoding="utf-8"?>
<sst xmlns="http://schemas.openxmlformats.org/spreadsheetml/2006/main" count="69" uniqueCount="64">
  <si>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</si>
  <si>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</si>
  <si>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</si>
  <si>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</si>
  <si>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</si>
  <si>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</si>
  <si>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</si>
  <si>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</si>
  <si>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</si>
  <si>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</si>
  <si>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</si>
  <si>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</si>
  <si>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</si>
  <si>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</si>
  <si>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</si>
  <si>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</si>
  <si>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</si>
  <si>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</si>
  <si>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</si>
  <si>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</si>
  <si>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</si>
  <si>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</si>
  <si>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</si>
  <si>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</si>
  <si>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</si>
  <si>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</si>
  <si>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</si>
  <si>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</si>
  <si>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</si>
  <si>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</si>
  <si>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</si>
  <si>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</si>
  <si>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</si>
  <si>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</si>
  <si>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</si>
  <si>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</si>
  <si>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</si>
  <si>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</si>
  <si>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</si>
  <si>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</si>
  <si>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</si>
  <si>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</si>
  <si>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</si>
  <si>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</si>
  <si>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</si>
  <si>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</si>
  <si>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</si>
  <si>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</si>
  <si>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</si>
  <si>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</si>
  <si>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</si>
  <si>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</si>
  <si>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</si>
  <si>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</si>
  <si>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</si>
  <si>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 District</t>
  </si>
  <si>
    <t>(2012)</t>
  </si>
  <si>
    <t>(2013)</t>
  </si>
  <si>
    <t>(2014)</t>
  </si>
  <si>
    <t>(2015)</t>
  </si>
  <si>
    <t>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</si>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</sst>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.0"/>
    <numFmt numFmtId="189" formatCode="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/>
    <xf numFmtId="0" fontId="10" fillId="0" borderId="6" xfId="0" quotePrefix="1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0" xfId="0" applyFont="1" applyAlignment="1"/>
    <xf numFmtId="0" fontId="7" fillId="0" borderId="10" xfId="0" applyFont="1" applyBorder="1" applyAlignment="1"/>
    <xf numFmtId="0" fontId="7" fillId="0" borderId="0" xfId="2" applyFont="1" applyBorder="1"/>
    <xf numFmtId="0" fontId="7" fillId="0" borderId="0" xfId="0" applyFont="1" applyAlignment="1">
      <alignment horizontal="center"/>
    </xf>
    <xf numFmtId="3" fontId="8" fillId="0" borderId="8" xfId="1" applyNumberFormat="1" applyFont="1" applyBorder="1" applyAlignment="1"/>
    <xf numFmtId="3" fontId="7" fillId="0" borderId="3" xfId="0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3" fontId="7" fillId="0" borderId="3" xfId="0" applyNumberFormat="1" applyFont="1" applyBorder="1" applyAlignment="1"/>
    <xf numFmtId="3" fontId="8" fillId="0" borderId="8" xfId="0" applyNumberFormat="1" applyFont="1" applyBorder="1" applyAlignment="1"/>
    <xf numFmtId="188" fontId="8" fillId="0" borderId="10" xfId="0" applyNumberFormat="1" applyFont="1" applyBorder="1" applyAlignment="1"/>
    <xf numFmtId="188" fontId="7" fillId="0" borderId="10" xfId="0" applyNumberFormat="1" applyFont="1" applyBorder="1" applyAlignment="1"/>
    <xf numFmtId="188" fontId="8" fillId="0" borderId="11" xfId="0" applyNumberFormat="1" applyFont="1" applyBorder="1" applyAlignment="1"/>
    <xf numFmtId="0" fontId="7" fillId="0" borderId="0" xfId="3" applyFont="1" applyBorder="1" applyAlignment="1">
      <alignment vertical="center"/>
    </xf>
    <xf numFmtId="0" fontId="7" fillId="0" borderId="0" xfId="3" applyFont="1" applyBorder="1"/>
    <xf numFmtId="0" fontId="10" fillId="0" borderId="5" xfId="0" quotePrefix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8" fillId="0" borderId="9" xfId="0" applyNumberFormat="1" applyFont="1" applyBorder="1" applyAlignment="1"/>
    <xf numFmtId="3" fontId="7" fillId="0" borderId="2" xfId="0" applyNumberFormat="1" applyFont="1" applyBorder="1" applyAlignment="1"/>
    <xf numFmtId="3" fontId="8" fillId="0" borderId="3" xfId="4" applyNumberFormat="1" applyFont="1" applyFill="1" applyBorder="1" applyAlignment="1">
      <alignment horizontal="right" wrapText="1"/>
    </xf>
    <xf numFmtId="3" fontId="7" fillId="0" borderId="3" xfId="4" applyNumberFormat="1" applyFont="1" applyFill="1" applyBorder="1" applyAlignment="1">
      <alignment horizontal="right" wrapText="1"/>
    </xf>
    <xf numFmtId="189" fontId="11" fillId="0" borderId="8" xfId="5" applyNumberFormat="1" applyFont="1" applyBorder="1"/>
    <xf numFmtId="189" fontId="11" fillId="0" borderId="3" xfId="5" applyNumberFormat="1" applyFont="1" applyBorder="1"/>
    <xf numFmtId="189" fontId="11" fillId="0" borderId="3" xfId="5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8">
    <cellStyle name="เครื่องหมายจุลภาค" xfId="1" builtinId="3"/>
    <cellStyle name="ปกติ" xfId="0" builtinId="0"/>
    <cellStyle name="ปกติ 2" xfId="4"/>
    <cellStyle name="ปกติ 2 2" xfId="6"/>
    <cellStyle name="ปกติ 2 2 2" xfId="7"/>
    <cellStyle name="ปกติ 3" xfId="5"/>
    <cellStyle name="ปกติ 5" xfId="2"/>
    <cellStyle name="ปกติ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888265</xdr:colOff>
      <xdr:row>0</xdr:row>
      <xdr:rowOff>0</xdr:rowOff>
    </xdr:from>
    <xdr:to>
      <xdr:col>17</xdr:col>
      <xdr:colOff>346488</xdr:colOff>
      <xdr:row>32</xdr:row>
      <xdr:rowOff>133350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060715" y="0"/>
          <a:ext cx="1382273" cy="6677025"/>
          <a:chOff x="1000" y="0"/>
          <a:chExt cx="69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704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zoomScaleSheetLayoutView="70" workbookViewId="0"/>
  </sheetViews>
  <sheetFormatPr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8" width="8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61</v>
      </c>
    </row>
    <row r="2" spans="1:16" s="3" customFormat="1">
      <c r="B2" s="1" t="s">
        <v>11</v>
      </c>
      <c r="C2" s="2">
        <v>1.1000000000000001</v>
      </c>
      <c r="D2" s="1" t="s">
        <v>62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9.5">
      <c r="A4" s="49" t="s">
        <v>10</v>
      </c>
      <c r="B4" s="49"/>
      <c r="C4" s="49"/>
      <c r="D4" s="50"/>
      <c r="E4" s="61" t="s">
        <v>12</v>
      </c>
      <c r="F4" s="61"/>
      <c r="G4" s="61"/>
      <c r="H4" s="61"/>
      <c r="I4" s="62"/>
      <c r="J4" s="61" t="s">
        <v>14</v>
      </c>
      <c r="K4" s="61"/>
      <c r="L4" s="61"/>
      <c r="M4" s="62"/>
      <c r="N4" s="15" t="s">
        <v>4</v>
      </c>
      <c r="O4" s="55" t="s">
        <v>9</v>
      </c>
      <c r="P4" s="56"/>
    </row>
    <row r="5" spans="1:16" s="6" customFormat="1" ht="19.5">
      <c r="A5" s="51"/>
      <c r="B5" s="51"/>
      <c r="C5" s="51"/>
      <c r="D5" s="52"/>
      <c r="E5" s="63" t="s">
        <v>13</v>
      </c>
      <c r="F5" s="63"/>
      <c r="G5" s="63"/>
      <c r="H5" s="63"/>
      <c r="I5" s="64"/>
      <c r="J5" s="63" t="s">
        <v>17</v>
      </c>
      <c r="K5" s="63"/>
      <c r="L5" s="63"/>
      <c r="M5" s="64"/>
      <c r="N5" s="11" t="s">
        <v>5</v>
      </c>
      <c r="O5" s="57"/>
      <c r="P5" s="58"/>
    </row>
    <row r="6" spans="1:16" s="6" customFormat="1" ht="19.5">
      <c r="A6" s="51"/>
      <c r="B6" s="51"/>
      <c r="C6" s="51"/>
      <c r="D6" s="52"/>
      <c r="E6" s="9"/>
      <c r="F6" s="9"/>
      <c r="G6" s="9"/>
      <c r="H6" s="10"/>
      <c r="I6" s="9"/>
      <c r="J6" s="9"/>
      <c r="K6" s="9"/>
      <c r="L6" s="9"/>
      <c r="M6" s="9"/>
      <c r="N6" s="16" t="s">
        <v>3</v>
      </c>
      <c r="O6" s="57"/>
      <c r="P6" s="58"/>
    </row>
    <row r="7" spans="1:16" s="6" customFormat="1" ht="19.5">
      <c r="A7" s="51"/>
      <c r="B7" s="51"/>
      <c r="C7" s="51"/>
      <c r="D7" s="52"/>
      <c r="E7" s="16">
        <v>2555</v>
      </c>
      <c r="F7" s="39">
        <v>2556</v>
      </c>
      <c r="G7" s="16">
        <v>2557</v>
      </c>
      <c r="H7" s="39">
        <v>2558</v>
      </c>
      <c r="I7" s="16">
        <v>2559</v>
      </c>
      <c r="J7" s="39">
        <v>2556</v>
      </c>
      <c r="K7" s="16">
        <v>2557</v>
      </c>
      <c r="L7" s="38">
        <v>2558</v>
      </c>
      <c r="M7" s="11">
        <v>2559</v>
      </c>
      <c r="N7" s="16" t="s">
        <v>2</v>
      </c>
      <c r="O7" s="57"/>
      <c r="P7" s="58"/>
    </row>
    <row r="8" spans="1:16" s="6" customFormat="1" ht="19.5">
      <c r="A8" s="53"/>
      <c r="B8" s="53"/>
      <c r="C8" s="53"/>
      <c r="D8" s="54"/>
      <c r="E8" s="18" t="s">
        <v>56</v>
      </c>
      <c r="F8" s="18" t="s">
        <v>57</v>
      </c>
      <c r="G8" s="18" t="s">
        <v>58</v>
      </c>
      <c r="H8" s="18" t="s">
        <v>59</v>
      </c>
      <c r="I8" s="37" t="s">
        <v>60</v>
      </c>
      <c r="J8" s="18" t="s">
        <v>57</v>
      </c>
      <c r="K8" s="18" t="s">
        <v>58</v>
      </c>
      <c r="L8" s="37" t="s">
        <v>59</v>
      </c>
      <c r="M8" s="37" t="s">
        <v>60</v>
      </c>
      <c r="N8" s="11" t="s">
        <v>15</v>
      </c>
      <c r="O8" s="59"/>
      <c r="P8" s="60"/>
    </row>
    <row r="9" spans="1:16" s="7" customFormat="1" ht="27" customHeight="1">
      <c r="A9" s="47" t="s">
        <v>6</v>
      </c>
      <c r="B9" s="47"/>
      <c r="C9" s="47"/>
      <c r="D9" s="47"/>
      <c r="E9" s="27">
        <v>1023288</v>
      </c>
      <c r="F9" s="27">
        <v>1031812</v>
      </c>
      <c r="G9" s="31">
        <v>1040230</v>
      </c>
      <c r="H9" s="40">
        <v>1046772</v>
      </c>
      <c r="I9" s="42">
        <v>1050913</v>
      </c>
      <c r="J9" s="32">
        <v>0.83300107105721943</v>
      </c>
      <c r="K9" s="32">
        <v>0.81584629758134231</v>
      </c>
      <c r="L9" s="32">
        <v>0.62889937802216822</v>
      </c>
      <c r="M9" s="44">
        <v>0.39403832667404437</v>
      </c>
      <c r="N9" s="34">
        <f>SUM(I9/12891)</f>
        <v>81.523000543014504</v>
      </c>
      <c r="O9" s="48" t="s">
        <v>1</v>
      </c>
      <c r="P9" s="47"/>
    </row>
    <row r="10" spans="1:16" s="6" customFormat="1" ht="15.95" customHeight="1">
      <c r="A10" s="8"/>
      <c r="B10" s="22" t="s">
        <v>18</v>
      </c>
      <c r="E10" s="28">
        <v>172202</v>
      </c>
      <c r="F10" s="30">
        <v>173462</v>
      </c>
      <c r="G10" s="30">
        <v>175140</v>
      </c>
      <c r="H10" s="41">
        <v>176306</v>
      </c>
      <c r="I10" s="43">
        <v>177242</v>
      </c>
      <c r="J10" s="33">
        <v>0.73169881882904964</v>
      </c>
      <c r="K10" s="33">
        <v>0.96735884516493531</v>
      </c>
      <c r="L10" s="33">
        <v>0.66575311179627727</v>
      </c>
      <c r="M10" s="45">
        <v>0.52809153586621682</v>
      </c>
      <c r="N10" s="33">
        <f>SUM(I10/231)</f>
        <v>767.28138528138527</v>
      </c>
      <c r="O10" s="8" t="s">
        <v>16</v>
      </c>
      <c r="P10" s="35" t="s">
        <v>37</v>
      </c>
    </row>
    <row r="11" spans="1:16" s="6" customFormat="1" ht="15.95" customHeight="1">
      <c r="A11" s="8"/>
      <c r="B11" s="22" t="s">
        <v>19</v>
      </c>
      <c r="C11" s="23"/>
      <c r="D11" s="24"/>
      <c r="E11" s="28">
        <v>102179</v>
      </c>
      <c r="F11" s="30">
        <v>103240</v>
      </c>
      <c r="G11" s="30">
        <v>103942</v>
      </c>
      <c r="H11" s="41">
        <v>104926</v>
      </c>
      <c r="I11" s="43">
        <v>105521</v>
      </c>
      <c r="J11" s="33">
        <v>1.0383738341537889</v>
      </c>
      <c r="K11" s="33">
        <v>0.67996900426191398</v>
      </c>
      <c r="L11" s="33">
        <v>0.94668180331338636</v>
      </c>
      <c r="M11" s="45">
        <v>0.56386880336615464</v>
      </c>
      <c r="N11" s="33">
        <f>SUM(I11/879)</f>
        <v>120.04664391353811</v>
      </c>
      <c r="O11" s="8"/>
      <c r="P11" s="35" t="s">
        <v>38</v>
      </c>
    </row>
    <row r="12" spans="1:16" s="6" customFormat="1" ht="15.95" customHeight="1">
      <c r="A12" s="8"/>
      <c r="B12" s="25" t="s">
        <v>20</v>
      </c>
      <c r="C12" s="23"/>
      <c r="D12" s="24"/>
      <c r="E12" s="29">
        <v>36594</v>
      </c>
      <c r="F12" s="30">
        <v>36939</v>
      </c>
      <c r="G12" s="30">
        <v>37168</v>
      </c>
      <c r="H12" s="41">
        <v>37465</v>
      </c>
      <c r="I12" s="43">
        <v>37470</v>
      </c>
      <c r="J12" s="33">
        <v>0.94277750450893594</v>
      </c>
      <c r="K12" s="33">
        <v>0.61994098378407647</v>
      </c>
      <c r="L12" s="33">
        <v>0.79907447266465781</v>
      </c>
      <c r="M12" s="46" t="s">
        <v>63</v>
      </c>
      <c r="N12" s="33">
        <f>SUM(I12/461)</f>
        <v>81.279826464208242</v>
      </c>
      <c r="O12" s="8"/>
      <c r="P12" s="35" t="s">
        <v>39</v>
      </c>
    </row>
    <row r="13" spans="1:16" s="6" customFormat="1" ht="15.95" customHeight="1">
      <c r="A13" s="8"/>
      <c r="B13" s="25" t="s">
        <v>21</v>
      </c>
      <c r="C13" s="23"/>
      <c r="D13" s="24"/>
      <c r="E13" s="28">
        <v>62357</v>
      </c>
      <c r="F13" s="30">
        <v>62506</v>
      </c>
      <c r="G13" s="30">
        <v>63592</v>
      </c>
      <c r="H13" s="41">
        <v>64720</v>
      </c>
      <c r="I13" s="43">
        <v>65847</v>
      </c>
      <c r="J13" s="33">
        <v>0.2389467100726462</v>
      </c>
      <c r="K13" s="33">
        <v>1.7374332064121845</v>
      </c>
      <c r="L13" s="33">
        <v>1.7738080261668134</v>
      </c>
      <c r="M13" s="45">
        <v>1.7115434264279314</v>
      </c>
      <c r="N13" s="33">
        <f>SUM(I13/252)</f>
        <v>261.29761904761904</v>
      </c>
      <c r="O13" s="8"/>
      <c r="P13" s="35" t="s">
        <v>40</v>
      </c>
    </row>
    <row r="14" spans="1:16" s="6" customFormat="1" ht="15.95" customHeight="1">
      <c r="A14" s="19"/>
      <c r="B14" s="22" t="s">
        <v>22</v>
      </c>
      <c r="C14" s="23"/>
      <c r="D14" s="24"/>
      <c r="E14" s="28">
        <v>15546</v>
      </c>
      <c r="F14" s="30">
        <v>15838</v>
      </c>
      <c r="G14" s="30">
        <v>16433</v>
      </c>
      <c r="H14" s="41">
        <v>16723</v>
      </c>
      <c r="I14" s="43">
        <v>17053</v>
      </c>
      <c r="J14" s="33">
        <v>1.8782966679531712</v>
      </c>
      <c r="K14" s="33">
        <v>3.756787473165804</v>
      </c>
      <c r="L14" s="33">
        <v>1.7647416783301892</v>
      </c>
      <c r="M14" s="45">
        <v>1.9351433765319885</v>
      </c>
      <c r="N14" s="33">
        <f>SUM(I14/194)</f>
        <v>87.902061855670098</v>
      </c>
      <c r="O14" s="8"/>
      <c r="P14" s="35" t="s">
        <v>41</v>
      </c>
    </row>
    <row r="15" spans="1:16" s="6" customFormat="1" ht="15.95" customHeight="1">
      <c r="A15" s="20"/>
      <c r="B15" s="25" t="s">
        <v>23</v>
      </c>
      <c r="C15" s="26"/>
      <c r="D15" s="21"/>
      <c r="E15" s="29">
        <v>49903</v>
      </c>
      <c r="F15" s="30">
        <v>50314</v>
      </c>
      <c r="G15" s="30">
        <v>50539</v>
      </c>
      <c r="H15" s="41">
        <v>51008</v>
      </c>
      <c r="I15" s="43">
        <v>51211</v>
      </c>
      <c r="J15" s="33">
        <v>0.82359777969260362</v>
      </c>
      <c r="K15" s="33">
        <v>0.44719163652263783</v>
      </c>
      <c r="L15" s="33">
        <v>0.92799620095371893</v>
      </c>
      <c r="M15" s="45">
        <v>0.39639921110698872</v>
      </c>
      <c r="N15" s="33">
        <f>SUM(I15/1005)</f>
        <v>50.956218905472639</v>
      </c>
      <c r="O15" s="8"/>
      <c r="P15" s="35" t="s">
        <v>42</v>
      </c>
    </row>
    <row r="16" spans="1:16" s="6" customFormat="1" ht="15.95" customHeight="1">
      <c r="A16" s="20"/>
      <c r="B16" s="25" t="s">
        <v>24</v>
      </c>
      <c r="C16" s="26"/>
      <c r="D16" s="21"/>
      <c r="E16" s="29">
        <v>53244</v>
      </c>
      <c r="F16" s="30">
        <v>53781</v>
      </c>
      <c r="G16" s="30">
        <v>54243</v>
      </c>
      <c r="H16" s="41">
        <v>54415</v>
      </c>
      <c r="I16" s="43">
        <v>54368</v>
      </c>
      <c r="J16" s="33">
        <v>1.0085643452783413</v>
      </c>
      <c r="K16" s="33">
        <v>0.85903943771964075</v>
      </c>
      <c r="L16" s="33">
        <v>0.31709160629021255</v>
      </c>
      <c r="M16" s="45">
        <v>-8.6447910535609185E-2</v>
      </c>
      <c r="N16" s="33">
        <f>SUM(I16/687)</f>
        <v>79.138282387190685</v>
      </c>
      <c r="O16" s="8"/>
      <c r="P16" s="35" t="s">
        <v>43</v>
      </c>
    </row>
    <row r="17" spans="1:16" s="6" customFormat="1" ht="15.95" customHeight="1">
      <c r="A17" s="20"/>
      <c r="B17" s="25" t="s">
        <v>25</v>
      </c>
      <c r="C17" s="26"/>
      <c r="D17" s="21"/>
      <c r="E17" s="28">
        <v>43208</v>
      </c>
      <c r="F17" s="30">
        <v>43609</v>
      </c>
      <c r="G17" s="30">
        <v>43745</v>
      </c>
      <c r="H17" s="41">
        <v>43878</v>
      </c>
      <c r="I17" s="43">
        <v>43915</v>
      </c>
      <c r="J17" s="33">
        <v>0.9280688761340492</v>
      </c>
      <c r="K17" s="33">
        <v>0.31186223027356741</v>
      </c>
      <c r="L17" s="33">
        <v>0.30403474682820891</v>
      </c>
      <c r="M17" s="45">
        <v>8.4253671866104982E-2</v>
      </c>
      <c r="N17" s="33">
        <f>SUM(I17/812)</f>
        <v>54.082512315270939</v>
      </c>
      <c r="O17" s="8"/>
      <c r="P17" s="35" t="s">
        <v>44</v>
      </c>
    </row>
    <row r="18" spans="1:16" s="6" customFormat="1" ht="15.95" customHeight="1">
      <c r="A18" s="20"/>
      <c r="B18" s="25" t="s">
        <v>26</v>
      </c>
      <c r="C18" s="26"/>
      <c r="D18" s="21"/>
      <c r="E18" s="29">
        <v>15745</v>
      </c>
      <c r="F18" s="30">
        <v>15895</v>
      </c>
      <c r="G18" s="30">
        <v>15933</v>
      </c>
      <c r="H18" s="41">
        <v>15980</v>
      </c>
      <c r="I18" s="43">
        <v>16015</v>
      </c>
      <c r="J18" s="33">
        <v>0.95268339155287396</v>
      </c>
      <c r="K18" s="33">
        <v>0.23906888958792072</v>
      </c>
      <c r="L18" s="33">
        <v>0.29498525073746312</v>
      </c>
      <c r="M18" s="45">
        <v>0.21854511395566656</v>
      </c>
      <c r="N18" s="33">
        <f>SUM(I18/1308)</f>
        <v>12.24388379204893</v>
      </c>
      <c r="O18" s="8"/>
      <c r="P18" s="35" t="s">
        <v>45</v>
      </c>
    </row>
    <row r="19" spans="1:16" s="6" customFormat="1" ht="15.95" customHeight="1">
      <c r="A19" s="20"/>
      <c r="B19" s="25" t="s">
        <v>27</v>
      </c>
      <c r="C19" s="26"/>
      <c r="D19" s="21"/>
      <c r="E19" s="29">
        <v>37460</v>
      </c>
      <c r="F19" s="30">
        <v>37950</v>
      </c>
      <c r="G19" s="30">
        <v>38232</v>
      </c>
      <c r="H19" s="41">
        <v>38334</v>
      </c>
      <c r="I19" s="43">
        <v>38371</v>
      </c>
      <c r="J19" s="33">
        <v>1.3080619327282434</v>
      </c>
      <c r="K19" s="33">
        <v>0.74308300395256921</v>
      </c>
      <c r="L19" s="33">
        <v>0.26679221594475833</v>
      </c>
      <c r="M19" s="45">
        <v>9.6426989132417706E-2</v>
      </c>
      <c r="N19" s="33">
        <f>SUM(I19/1160)</f>
        <v>33.078448275862065</v>
      </c>
      <c r="O19" s="8"/>
      <c r="P19" s="36" t="s">
        <v>46</v>
      </c>
    </row>
    <row r="20" spans="1:16" s="6" customFormat="1" ht="15.95" customHeight="1">
      <c r="A20" s="8"/>
      <c r="B20" s="25" t="s">
        <v>28</v>
      </c>
      <c r="E20" s="29">
        <v>32902</v>
      </c>
      <c r="F20" s="30">
        <v>33111</v>
      </c>
      <c r="G20" s="30">
        <v>33395</v>
      </c>
      <c r="H20" s="41">
        <v>33478</v>
      </c>
      <c r="I20" s="43">
        <v>33643</v>
      </c>
      <c r="J20" s="33">
        <v>0.63521974348063948</v>
      </c>
      <c r="K20" s="33">
        <v>0.85772099906375521</v>
      </c>
      <c r="L20" s="33">
        <v>0.24854020062883664</v>
      </c>
      <c r="M20" s="45">
        <v>0.49044377730880123</v>
      </c>
      <c r="N20" s="33">
        <f>SUM(I20/1168)</f>
        <v>28.803938356164384</v>
      </c>
      <c r="O20" s="8"/>
      <c r="P20" s="35" t="s">
        <v>47</v>
      </c>
    </row>
    <row r="21" spans="1:16" s="6" customFormat="1" ht="15.95" customHeight="1">
      <c r="A21" s="19"/>
      <c r="B21" s="25" t="s">
        <v>29</v>
      </c>
      <c r="C21" s="23"/>
      <c r="D21" s="24"/>
      <c r="E21" s="29">
        <v>69993</v>
      </c>
      <c r="F21" s="30">
        <v>70506</v>
      </c>
      <c r="G21" s="30">
        <v>70712</v>
      </c>
      <c r="H21" s="41">
        <v>70891</v>
      </c>
      <c r="I21" s="43">
        <v>70695</v>
      </c>
      <c r="J21" s="33">
        <v>0.73293043590073292</v>
      </c>
      <c r="K21" s="33">
        <v>0.29217371571213796</v>
      </c>
      <c r="L21" s="33">
        <v>0.25313949541803371</v>
      </c>
      <c r="M21" s="45">
        <v>-0.27724733007992081</v>
      </c>
      <c r="N21" s="33">
        <f>SUM(I21/839)</f>
        <v>84.261025029797381</v>
      </c>
      <c r="O21" s="8"/>
      <c r="P21" s="36" t="s">
        <v>48</v>
      </c>
    </row>
    <row r="22" spans="1:16" s="6" customFormat="1" ht="15.95" customHeight="1">
      <c r="A22" s="20"/>
      <c r="B22" s="25" t="s">
        <v>30</v>
      </c>
      <c r="C22" s="26"/>
      <c r="D22" s="21"/>
      <c r="E22" s="29">
        <v>23556</v>
      </c>
      <c r="F22" s="30">
        <v>23795</v>
      </c>
      <c r="G22" s="30">
        <v>23900</v>
      </c>
      <c r="H22" s="41">
        <v>24002</v>
      </c>
      <c r="I22" s="43">
        <v>24110</v>
      </c>
      <c r="J22" s="33">
        <v>1.0146034980472067</v>
      </c>
      <c r="K22" s="33">
        <v>0.44126917419625972</v>
      </c>
      <c r="L22" s="33">
        <v>0.42677824267782427</v>
      </c>
      <c r="M22" s="45">
        <v>0.44794690999585235</v>
      </c>
      <c r="N22" s="33">
        <f>SUM(I22/207)</f>
        <v>116.47342995169082</v>
      </c>
      <c r="O22" s="8"/>
      <c r="P22" s="35" t="s">
        <v>49</v>
      </c>
    </row>
    <row r="23" spans="1:16" s="6" customFormat="1" ht="15.95" customHeight="1">
      <c r="A23" s="8"/>
      <c r="B23" s="25" t="s">
        <v>31</v>
      </c>
      <c r="E23" s="29">
        <v>47197</v>
      </c>
      <c r="F23" s="30">
        <v>47779</v>
      </c>
      <c r="G23" s="30">
        <v>48080</v>
      </c>
      <c r="H23" s="41">
        <v>48399</v>
      </c>
      <c r="I23" s="43">
        <v>48594</v>
      </c>
      <c r="J23" s="33">
        <v>1.2331292243151049</v>
      </c>
      <c r="K23" s="33">
        <v>0.62998388413319661</v>
      </c>
      <c r="L23" s="33">
        <v>0.66347753743760396</v>
      </c>
      <c r="M23" s="45">
        <v>0.4012841091492777</v>
      </c>
      <c r="N23" s="33">
        <f>SUM(I23/584)</f>
        <v>83.208904109589042</v>
      </c>
      <c r="O23" s="8"/>
      <c r="P23" s="35" t="s">
        <v>50</v>
      </c>
    </row>
    <row r="24" spans="1:16" s="6" customFormat="1" ht="15.95" customHeight="1">
      <c r="A24" s="8"/>
      <c r="B24" s="25" t="s">
        <v>32</v>
      </c>
      <c r="E24" s="29">
        <v>60608</v>
      </c>
      <c r="F24" s="30">
        <v>60874</v>
      </c>
      <c r="G24" s="30">
        <v>61206</v>
      </c>
      <c r="H24" s="41">
        <v>61335</v>
      </c>
      <c r="I24" s="43">
        <v>61443</v>
      </c>
      <c r="J24" s="33">
        <v>0.43888595564941923</v>
      </c>
      <c r="K24" s="33">
        <v>0.54538883595623744</v>
      </c>
      <c r="L24" s="33">
        <v>0.210763650622488</v>
      </c>
      <c r="M24" s="45">
        <v>0.17577266735022704</v>
      </c>
      <c r="N24" s="33">
        <f>SUM(I24/428)</f>
        <v>143.55841121495328</v>
      </c>
      <c r="O24" s="8"/>
      <c r="P24" s="36" t="s">
        <v>51</v>
      </c>
    </row>
    <row r="25" spans="1:16" s="6" customFormat="1" ht="15.95" customHeight="1">
      <c r="A25" s="8"/>
      <c r="B25" s="25" t="s">
        <v>33</v>
      </c>
      <c r="E25" s="29">
        <v>67196</v>
      </c>
      <c r="F25" s="30">
        <v>67817</v>
      </c>
      <c r="G25" s="30">
        <v>68349</v>
      </c>
      <c r="H25" s="41">
        <v>68687</v>
      </c>
      <c r="I25" s="43">
        <v>68885</v>
      </c>
      <c r="J25" s="33">
        <v>0.92416215250907796</v>
      </c>
      <c r="K25" s="33">
        <v>0.78446407243021665</v>
      </c>
      <c r="L25" s="33">
        <v>0.49452076840919401</v>
      </c>
      <c r="M25" s="45">
        <v>0.2874355810408652</v>
      </c>
      <c r="N25" s="33">
        <f>SUM(I25/950)</f>
        <v>72.510526315789477</v>
      </c>
      <c r="O25" s="8"/>
      <c r="P25" s="36" t="s">
        <v>52</v>
      </c>
    </row>
    <row r="26" spans="1:16" s="6" customFormat="1" ht="15.95" customHeight="1">
      <c r="A26" s="8"/>
      <c r="B26" s="25" t="s">
        <v>34</v>
      </c>
      <c r="E26" s="29">
        <v>92000</v>
      </c>
      <c r="F26" s="30">
        <v>92496</v>
      </c>
      <c r="G26" s="30">
        <v>93006</v>
      </c>
      <c r="H26" s="41">
        <v>93393</v>
      </c>
      <c r="I26" s="43">
        <v>93402</v>
      </c>
      <c r="J26" s="33">
        <v>0.53913043478260869</v>
      </c>
      <c r="K26" s="33">
        <v>0.55137519460300988</v>
      </c>
      <c r="L26" s="33">
        <v>0.4161021869556803</v>
      </c>
      <c r="M26" s="46" t="s">
        <v>63</v>
      </c>
      <c r="N26" s="33">
        <f>SUM(I26/1240)</f>
        <v>75.3241935483871</v>
      </c>
      <c r="O26" s="8"/>
      <c r="P26" s="36" t="s">
        <v>53</v>
      </c>
    </row>
    <row r="27" spans="1:16" s="6" customFormat="1" ht="15.95" customHeight="1">
      <c r="A27" s="8"/>
      <c r="B27" s="25" t="s">
        <v>35</v>
      </c>
      <c r="E27" s="29">
        <v>26409</v>
      </c>
      <c r="F27" s="30">
        <v>26775</v>
      </c>
      <c r="G27" s="30">
        <v>27390</v>
      </c>
      <c r="H27" s="41">
        <v>27480</v>
      </c>
      <c r="I27" s="43">
        <v>27697</v>
      </c>
      <c r="J27" s="33">
        <v>1.3858911734635919</v>
      </c>
      <c r="K27" s="33">
        <v>2.2969187675070026</v>
      </c>
      <c r="L27" s="33">
        <v>0.32858707557502737</v>
      </c>
      <c r="M27" s="45">
        <v>0.78347835505650432</v>
      </c>
      <c r="N27" s="33">
        <f>SUM(I27/441)</f>
        <v>62.804988662131521</v>
      </c>
      <c r="O27" s="8"/>
      <c r="P27" s="35" t="s">
        <v>54</v>
      </c>
    </row>
    <row r="28" spans="1:16" s="6" customFormat="1" ht="15.95" customHeight="1">
      <c r="A28" s="19"/>
      <c r="B28" s="25" t="s">
        <v>36</v>
      </c>
      <c r="C28" s="23"/>
      <c r="D28" s="24"/>
      <c r="E28" s="29">
        <v>14989</v>
      </c>
      <c r="F28" s="30">
        <v>15125</v>
      </c>
      <c r="G28" s="30">
        <v>15225</v>
      </c>
      <c r="H28" s="41">
        <v>15352</v>
      </c>
      <c r="I28" s="43">
        <v>15431</v>
      </c>
      <c r="J28" s="33">
        <v>0.90733204349856567</v>
      </c>
      <c r="K28" s="33">
        <v>0.66115702479338845</v>
      </c>
      <c r="L28" s="33">
        <v>0.83415435139573069</v>
      </c>
      <c r="M28" s="45">
        <v>0.51195645129933254</v>
      </c>
      <c r="N28" s="33">
        <f>SUM(I28/544)</f>
        <v>28.365808823529413</v>
      </c>
      <c r="O28" s="8"/>
      <c r="P28" s="36" t="s">
        <v>55</v>
      </c>
    </row>
    <row r="29" spans="1:16" s="6" customFormat="1" ht="3" customHeight="1">
      <c r="A29" s="12"/>
      <c r="B29" s="12"/>
      <c r="C29" s="12"/>
      <c r="D29" s="12"/>
      <c r="E29" s="13"/>
      <c r="F29" s="13"/>
      <c r="G29" s="17"/>
      <c r="H29" s="14"/>
      <c r="I29" s="14"/>
      <c r="J29" s="14"/>
      <c r="K29" s="14"/>
      <c r="L29" s="13"/>
      <c r="M29" s="17"/>
      <c r="N29" s="17"/>
      <c r="O29" s="12"/>
      <c r="P29" s="12"/>
    </row>
    <row r="30" spans="1:16" s="6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6" customFormat="1" ht="19.5">
      <c r="A31" s="8" t="s">
        <v>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6" customFormat="1" ht="19.5">
      <c r="A32" s="8"/>
      <c r="B32" s="8" t="s">
        <v>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3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2017-08-22T07:02:07Z</cp:lastPrinted>
  <dcterms:created xsi:type="dcterms:W3CDTF">2004-08-16T17:13:42Z</dcterms:created>
  <dcterms:modified xsi:type="dcterms:W3CDTF">2017-09-23T23:47:58Z</dcterms:modified>
</cp:coreProperties>
</file>