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1" sheetId="1" r:id="rId1"/>
  </sheets>
  <definedNames>
    <definedName name="_xlnm.Print_Area" localSheetId="0">'T-1.1'!$A$1:$P$30</definedName>
  </definedNames>
  <calcPr calcId="125725"/>
</workbook>
</file>

<file path=xl/calcChain.xml><?xml version="1.0" encoding="utf-8"?>
<calcChain xmlns="http://schemas.openxmlformats.org/spreadsheetml/2006/main">
  <c r="M26" i="1"/>
  <c r="L26"/>
  <c r="K26"/>
  <c r="J26"/>
  <c r="M25"/>
  <c r="L25"/>
  <c r="K25"/>
  <c r="J25"/>
  <c r="M24"/>
  <c r="L24"/>
  <c r="K24"/>
  <c r="J24"/>
  <c r="M23"/>
  <c r="L23"/>
  <c r="K23"/>
  <c r="J23"/>
  <c r="L22"/>
  <c r="K22"/>
  <c r="J22"/>
  <c r="H22"/>
  <c r="M22" s="1"/>
  <c r="M21"/>
  <c r="K21"/>
  <c r="J21"/>
  <c r="H21"/>
  <c r="L21" s="1"/>
  <c r="L20"/>
  <c r="K20"/>
  <c r="J20"/>
  <c r="H20"/>
  <c r="M20" s="1"/>
  <c r="K19"/>
  <c r="J19"/>
  <c r="H19"/>
  <c r="M19" s="1"/>
  <c r="L18"/>
  <c r="K18"/>
  <c r="J18"/>
  <c r="H18"/>
  <c r="M18" s="1"/>
  <c r="K17"/>
  <c r="J17"/>
  <c r="H17"/>
  <c r="L17" s="1"/>
  <c r="M16"/>
  <c r="K16"/>
  <c r="J16"/>
  <c r="H16"/>
  <c r="L16" s="1"/>
  <c r="M15"/>
  <c r="L15"/>
  <c r="K15"/>
  <c r="J15"/>
  <c r="K14"/>
  <c r="J14"/>
  <c r="H14"/>
  <c r="M14" s="1"/>
  <c r="L13"/>
  <c r="K13"/>
  <c r="J13"/>
  <c r="H13"/>
  <c r="M13" s="1"/>
  <c r="K12"/>
  <c r="J12"/>
  <c r="H12"/>
  <c r="L12" s="1"/>
  <c r="M11"/>
  <c r="K11"/>
  <c r="J11"/>
  <c r="H11"/>
  <c r="L11" s="1"/>
  <c r="M10"/>
  <c r="K10"/>
  <c r="J10"/>
  <c r="H10"/>
  <c r="L10" s="1"/>
  <c r="J9"/>
  <c r="I9"/>
  <c r="M9" s="1"/>
  <c r="H9"/>
  <c r="L9" s="1"/>
  <c r="G9"/>
  <c r="K9" s="1"/>
  <c r="F9"/>
  <c r="E9"/>
  <c r="L14" l="1"/>
  <c r="L19"/>
  <c r="M12"/>
  <c r="M17"/>
</calcChain>
</file>

<file path=xl/sharedStrings.xml><?xml version="1.0" encoding="utf-8"?>
<sst xmlns="http://schemas.openxmlformats.org/spreadsheetml/2006/main" count="63" uniqueCount="59">
  <si>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</si>
  <si>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</si>
  <si>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</si>
  <si>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2013 - 2017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</si>
  <si>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</si>
  <si>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</si>
  <si>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</si>
  <si>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</si>
  <si>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</si>
  <si>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</si>
  <si>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</si>
  <si>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</si>
  <si>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</si>
  <si>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</si>
  <si>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(2013)</t>
  </si>
  <si>
    <t>(2014)</t>
  </si>
  <si>
    <t>(2015)</t>
  </si>
  <si>
    <t>(2016)</t>
  </si>
  <si>
    <t>(2017)</t>
  </si>
  <si>
    <t>(per sq. km.)</t>
  </si>
  <si>
    <t>รวมยอด</t>
  </si>
  <si>
    <t>Total</t>
  </si>
  <si>
    <t>เมืองสุรินทร์</t>
  </si>
  <si>
    <t xml:space="preserve"> Mueang _ _ _ _ district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</si>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</sst>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/>
    </xf>
    <xf numFmtId="1" fontId="3" fillId="0" borderId="10" xfId="0" quotePrefix="1" applyNumberFormat="1" applyFont="1" applyBorder="1" applyAlignment="1">
      <alignment horizontal="center"/>
    </xf>
    <xf numFmtId="1" fontId="3" fillId="0" borderId="11" xfId="0" quotePrefix="1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6" fillId="0" borderId="9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 indent="3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/>
    <xf numFmtId="2" fontId="2" fillId="0" borderId="7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right" indent="3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4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9" xfId="0" applyNumberFormat="1" applyFont="1" applyFill="1" applyBorder="1" applyAlignment="1">
      <alignment horizontal="right"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/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right" indent="3"/>
    </xf>
    <xf numFmtId="0" fontId="3" fillId="0" borderId="5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10" xfId="0" applyFont="1" applyBorder="1"/>
    <xf numFmtId="2" fontId="3" fillId="0" borderId="11" xfId="0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tabSelected="1" view="pageBreakPreview" zoomScale="80" zoomScaleNormal="100" zoomScaleSheetLayoutView="80" workbookViewId="0">
      <selection activeCell="S15" sqref="S15"/>
    </sheetView>
  </sheetViews>
  <sheetFormatPr defaultColWidth="9.09765625" defaultRowHeight="18.75"/>
  <cols>
    <col min="1" max="1" width="1.59765625" style="4" customWidth="1"/>
    <col min="2" max="2" width="5.5" style="4" customWidth="1"/>
    <col min="3" max="3" width="4.19921875" style="4" customWidth="1"/>
    <col min="4" max="4" width="0.796875" style="4" customWidth="1"/>
    <col min="5" max="5" width="9.8984375" style="4" customWidth="1"/>
    <col min="6" max="9" width="10.69921875" style="4" customWidth="1"/>
    <col min="10" max="13" width="9.3984375" style="4" customWidth="1"/>
    <col min="14" max="14" width="13.59765625" style="4" customWidth="1"/>
    <col min="15" max="15" width="0.8984375" style="4" customWidth="1"/>
    <col min="16" max="16" width="16.3984375" style="4" customWidth="1"/>
    <col min="17" max="17" width="2.296875" style="4" customWidth="1"/>
    <col min="18" max="18" width="4.09765625" style="4" customWidth="1"/>
    <col min="19" max="16384" width="9.09765625" style="4"/>
  </cols>
  <sheetData>
    <row r="1" spans="1:16" s="1" customFormat="1" ht="21">
      <c r="B1" s="1" t="s">
        <v>0</v>
      </c>
      <c r="C1" s="2">
        <v>1.1000000000000001</v>
      </c>
      <c r="D1" s="1" t="s">
        <v>1</v>
      </c>
    </row>
    <row r="2" spans="1:16" s="1" customFormat="1" ht="20.25" customHeight="1">
      <c r="B2" s="1" t="s">
        <v>2</v>
      </c>
      <c r="C2" s="2">
        <v>1.1000000000000001</v>
      </c>
      <c r="D2" s="1" t="s">
        <v>3</v>
      </c>
    </row>
    <row r="3" spans="1:16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2" customFormat="1" ht="18" customHeight="1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8"/>
      <c r="N4" s="9" t="s">
        <v>7</v>
      </c>
      <c r="O4" s="10" t="s">
        <v>8</v>
      </c>
      <c r="P4" s="11"/>
    </row>
    <row r="5" spans="1:16" s="12" customFormat="1" ht="17.25">
      <c r="A5" s="13"/>
      <c r="B5" s="13"/>
      <c r="C5" s="13"/>
      <c r="D5" s="14"/>
      <c r="E5" s="15" t="s">
        <v>9</v>
      </c>
      <c r="F5" s="15"/>
      <c r="G5" s="15"/>
      <c r="H5" s="15"/>
      <c r="I5" s="16"/>
      <c r="J5" s="15" t="s">
        <v>10</v>
      </c>
      <c r="K5" s="15"/>
      <c r="L5" s="15"/>
      <c r="M5" s="16"/>
      <c r="N5" s="17" t="s">
        <v>11</v>
      </c>
      <c r="O5" s="18"/>
      <c r="P5" s="19"/>
    </row>
    <row r="6" spans="1:16" s="12" customFormat="1" ht="17.25" customHeight="1">
      <c r="A6" s="13"/>
      <c r="B6" s="13"/>
      <c r="C6" s="13"/>
      <c r="D6" s="14"/>
      <c r="E6" s="20"/>
      <c r="F6" s="21"/>
      <c r="G6" s="21"/>
      <c r="H6" s="21"/>
      <c r="I6" s="21"/>
      <c r="J6" s="21"/>
      <c r="K6" s="21"/>
      <c r="L6" s="22"/>
      <c r="M6" s="21"/>
      <c r="N6" s="17" t="s">
        <v>12</v>
      </c>
      <c r="O6" s="18"/>
      <c r="P6" s="19"/>
    </row>
    <row r="7" spans="1:16" s="12" customFormat="1" ht="17.25">
      <c r="A7" s="13"/>
      <c r="B7" s="13"/>
      <c r="C7" s="13"/>
      <c r="D7" s="14"/>
      <c r="E7" s="23">
        <v>2556</v>
      </c>
      <c r="F7" s="24">
        <v>2557</v>
      </c>
      <c r="G7" s="23">
        <v>2558</v>
      </c>
      <c r="H7" s="24">
        <v>2559</v>
      </c>
      <c r="I7" s="23">
        <v>2560</v>
      </c>
      <c r="J7" s="24">
        <v>2557</v>
      </c>
      <c r="K7" s="23">
        <v>2558</v>
      </c>
      <c r="L7" s="24">
        <v>2559</v>
      </c>
      <c r="M7" s="23">
        <v>2560</v>
      </c>
      <c r="N7" s="17" t="s">
        <v>13</v>
      </c>
      <c r="O7" s="18"/>
      <c r="P7" s="19"/>
    </row>
    <row r="8" spans="1:16" s="12" customFormat="1" ht="17.25">
      <c r="A8" s="25"/>
      <c r="B8" s="25"/>
      <c r="C8" s="25"/>
      <c r="D8" s="26"/>
      <c r="E8" s="27" t="s">
        <v>14</v>
      </c>
      <c r="F8" s="28" t="s">
        <v>15</v>
      </c>
      <c r="G8" s="27" t="s">
        <v>16</v>
      </c>
      <c r="H8" s="28" t="s">
        <v>17</v>
      </c>
      <c r="I8" s="28" t="s">
        <v>18</v>
      </c>
      <c r="J8" s="28" t="s">
        <v>15</v>
      </c>
      <c r="K8" s="27" t="s">
        <v>16</v>
      </c>
      <c r="L8" s="28" t="s">
        <v>17</v>
      </c>
      <c r="M8" s="29" t="s">
        <v>18</v>
      </c>
      <c r="N8" s="17" t="s">
        <v>19</v>
      </c>
      <c r="O8" s="30"/>
      <c r="P8" s="31"/>
    </row>
    <row r="9" spans="1:16" s="38" customFormat="1" ht="21.75" customHeight="1">
      <c r="A9" s="32" t="s">
        <v>20</v>
      </c>
      <c r="B9" s="32"/>
      <c r="C9" s="32"/>
      <c r="D9" s="32"/>
      <c r="E9" s="33">
        <f>SUM(E10:E26)</f>
        <v>1388194</v>
      </c>
      <c r="F9" s="33">
        <f t="shared" ref="F9:H9" si="0">SUM(F10:F26)</f>
        <v>1391636</v>
      </c>
      <c r="G9" s="33">
        <f t="shared" si="0"/>
        <v>1395024</v>
      </c>
      <c r="H9" s="33">
        <f t="shared" si="0"/>
        <v>1395567</v>
      </c>
      <c r="I9" s="33">
        <f>I10+I11+I12+I13+I14+I15+I16+I17+I18+I19+I20+I21+I22+I23+I24+I25+I26</f>
        <v>1397180</v>
      </c>
      <c r="J9" s="34">
        <f>((F9-E9)*100)/E9</f>
        <v>0.24794805337006212</v>
      </c>
      <c r="K9" s="34">
        <f>((G9-F9)*100)/F9</f>
        <v>0.24345446654153816</v>
      </c>
      <c r="L9" s="34">
        <f>((H9-G9)*100)/G9</f>
        <v>3.892406152152221E-2</v>
      </c>
      <c r="M9" s="35">
        <f>((I9-H9)*100)/H9</f>
        <v>0.11558026235931346</v>
      </c>
      <c r="N9" s="36">
        <v>171.98030051439736</v>
      </c>
      <c r="O9" s="37" t="s">
        <v>21</v>
      </c>
      <c r="P9" s="32"/>
    </row>
    <row r="10" spans="1:16">
      <c r="B10" s="39" t="s">
        <v>22</v>
      </c>
      <c r="E10" s="40">
        <v>260640</v>
      </c>
      <c r="F10" s="41">
        <v>261611</v>
      </c>
      <c r="G10" s="42">
        <v>262577</v>
      </c>
      <c r="H10" s="40">
        <f>221111+39334+1960</f>
        <v>262405</v>
      </c>
      <c r="I10" s="43">
        <v>262951</v>
      </c>
      <c r="J10" s="44">
        <f>((F10-E10)*100)/E10</f>
        <v>0.37254450583179866</v>
      </c>
      <c r="K10" s="44">
        <f t="shared" ref="K10:M26" si="1">((G10-F10)*100)/F10</f>
        <v>0.36925052845637224</v>
      </c>
      <c r="L10" s="44">
        <f t="shared" si="1"/>
        <v>-6.5504594842655681E-2</v>
      </c>
      <c r="M10" s="45">
        <f t="shared" si="1"/>
        <v>0.20807530344315087</v>
      </c>
      <c r="N10" s="46">
        <v>290.92327266692479</v>
      </c>
      <c r="O10" s="4" t="s">
        <v>23</v>
      </c>
      <c r="P10" s="47" t="s">
        <v>24</v>
      </c>
    </row>
    <row r="11" spans="1:16">
      <c r="B11" s="47" t="s">
        <v>25</v>
      </c>
      <c r="C11" s="48"/>
      <c r="D11" s="49"/>
      <c r="E11" s="40">
        <v>71734</v>
      </c>
      <c r="F11" s="41">
        <v>71774</v>
      </c>
      <c r="G11" s="42">
        <v>71725</v>
      </c>
      <c r="H11" s="40">
        <f>69273+2425</f>
        <v>71698</v>
      </c>
      <c r="I11" s="43">
        <v>71787</v>
      </c>
      <c r="J11" s="44">
        <f t="shared" ref="J11:J26" si="2">((F11-E11)*100)/E11</f>
        <v>5.5761563554242062E-2</v>
      </c>
      <c r="K11" s="44">
        <f t="shared" si="1"/>
        <v>-6.8269847019812188E-2</v>
      </c>
      <c r="L11" s="44">
        <f t="shared" si="1"/>
        <v>-3.7643778319972114E-2</v>
      </c>
      <c r="M11" s="45">
        <f t="shared" si="1"/>
        <v>0.12413177494490781</v>
      </c>
      <c r="N11" s="46">
        <v>137.98293161111752</v>
      </c>
      <c r="P11" s="47" t="s">
        <v>26</v>
      </c>
    </row>
    <row r="12" spans="1:16">
      <c r="B12" s="39" t="s">
        <v>27</v>
      </c>
      <c r="C12" s="48"/>
      <c r="D12" s="49"/>
      <c r="E12" s="40">
        <v>96820</v>
      </c>
      <c r="F12" s="41">
        <v>96721</v>
      </c>
      <c r="G12" s="42">
        <v>96880</v>
      </c>
      <c r="H12" s="40">
        <f>92460+4429</f>
        <v>96889</v>
      </c>
      <c r="I12" s="43">
        <v>96900</v>
      </c>
      <c r="J12" s="44">
        <f t="shared" si="2"/>
        <v>-0.10225160090890312</v>
      </c>
      <c r="K12" s="44">
        <f t="shared" si="1"/>
        <v>0.16439035990115899</v>
      </c>
      <c r="L12" s="44">
        <f t="shared" si="1"/>
        <v>9.2898431048720059E-3</v>
      </c>
      <c r="M12" s="45">
        <f t="shared" si="1"/>
        <v>1.1353197989451847E-2</v>
      </c>
      <c r="N12" s="46">
        <v>150.63893293536051</v>
      </c>
      <c r="P12" s="47" t="s">
        <v>28</v>
      </c>
    </row>
    <row r="13" spans="1:16">
      <c r="B13" s="39" t="s">
        <v>29</v>
      </c>
      <c r="C13" s="48"/>
      <c r="D13" s="49"/>
      <c r="E13" s="40">
        <v>60190</v>
      </c>
      <c r="F13" s="41">
        <v>60284</v>
      </c>
      <c r="G13" s="42">
        <v>60373</v>
      </c>
      <c r="H13" s="40">
        <f>56016+4261</f>
        <v>60277</v>
      </c>
      <c r="I13" s="43">
        <v>60337</v>
      </c>
      <c r="J13" s="44">
        <f t="shared" si="2"/>
        <v>0.15617212161488619</v>
      </c>
      <c r="K13" s="44">
        <f t="shared" si="1"/>
        <v>0.14763452989184528</v>
      </c>
      <c r="L13" s="44">
        <f t="shared" si="1"/>
        <v>-0.1590114786411144</v>
      </c>
      <c r="M13" s="45">
        <f t="shared" si="1"/>
        <v>9.9540454899878894E-2</v>
      </c>
      <c r="N13" s="46">
        <v>192.156050955414</v>
      </c>
      <c r="P13" s="47" t="s">
        <v>30</v>
      </c>
    </row>
    <row r="14" spans="1:16">
      <c r="A14" s="48"/>
      <c r="B14" s="39" t="s">
        <v>31</v>
      </c>
      <c r="C14" s="48"/>
      <c r="D14" s="49"/>
      <c r="E14" s="40">
        <v>155756</v>
      </c>
      <c r="F14" s="41">
        <v>156334</v>
      </c>
      <c r="G14" s="42">
        <v>156900</v>
      </c>
      <c r="H14" s="40">
        <f>148337+2672+6113</f>
        <v>157122</v>
      </c>
      <c r="I14" s="43">
        <v>157429</v>
      </c>
      <c r="J14" s="44">
        <f t="shared" si="2"/>
        <v>0.37109324841418628</v>
      </c>
      <c r="K14" s="44">
        <f t="shared" si="1"/>
        <v>0.36204536441209206</v>
      </c>
      <c r="L14" s="44">
        <f t="shared" si="1"/>
        <v>0.14149139579349904</v>
      </c>
      <c r="M14" s="45">
        <f t="shared" si="1"/>
        <v>0.195389569888367</v>
      </c>
      <c r="N14" s="46">
        <v>173.21970863958452</v>
      </c>
      <c r="P14" s="47" t="s">
        <v>32</v>
      </c>
    </row>
    <row r="15" spans="1:16">
      <c r="A15" s="50"/>
      <c r="B15" s="39" t="s">
        <v>33</v>
      </c>
      <c r="C15" s="50"/>
      <c r="D15" s="51"/>
      <c r="E15" s="40">
        <v>60507</v>
      </c>
      <c r="F15" s="41">
        <v>60752</v>
      </c>
      <c r="G15" s="42">
        <v>60988</v>
      </c>
      <c r="H15" s="40">
        <v>61157</v>
      </c>
      <c r="I15" s="43">
        <v>61344</v>
      </c>
      <c r="J15" s="44">
        <f t="shared" si="2"/>
        <v>0.40491182838349282</v>
      </c>
      <c r="K15" s="44">
        <f t="shared" si="1"/>
        <v>0.38846457729786676</v>
      </c>
      <c r="L15" s="44">
        <f t="shared" si="1"/>
        <v>0.27710369252967798</v>
      </c>
      <c r="M15" s="45">
        <f t="shared" si="1"/>
        <v>0.30577039423124092</v>
      </c>
      <c r="N15" s="46">
        <v>106.87108013937282</v>
      </c>
      <c r="P15" s="47" t="s">
        <v>34</v>
      </c>
    </row>
    <row r="16" spans="1:16">
      <c r="A16" s="50"/>
      <c r="B16" s="39" t="s">
        <v>35</v>
      </c>
      <c r="C16" s="50"/>
      <c r="D16" s="51"/>
      <c r="E16" s="40">
        <v>94221</v>
      </c>
      <c r="F16" s="41">
        <v>94251</v>
      </c>
      <c r="G16" s="42">
        <v>94246</v>
      </c>
      <c r="H16" s="40">
        <f>88459+5725</f>
        <v>94184</v>
      </c>
      <c r="I16" s="43">
        <v>94103</v>
      </c>
      <c r="J16" s="44">
        <f t="shared" si="2"/>
        <v>3.1840035660839941E-2</v>
      </c>
      <c r="K16" s="44">
        <f t="shared" si="1"/>
        <v>-5.3049835015013102E-3</v>
      </c>
      <c r="L16" s="44">
        <f t="shared" si="1"/>
        <v>-6.5785285317148737E-2</v>
      </c>
      <c r="M16" s="45">
        <f t="shared" si="1"/>
        <v>-8.600186868257878E-2</v>
      </c>
      <c r="N16" s="46">
        <v>463.95010600009857</v>
      </c>
      <c r="P16" s="47" t="s">
        <v>36</v>
      </c>
    </row>
    <row r="17" spans="1:16">
      <c r="A17" s="50"/>
      <c r="B17" s="39" t="s">
        <v>37</v>
      </c>
      <c r="C17" s="50"/>
      <c r="D17" s="51"/>
      <c r="E17" s="40">
        <v>44712</v>
      </c>
      <c r="F17" s="41">
        <v>44637</v>
      </c>
      <c r="G17" s="42">
        <v>44583</v>
      </c>
      <c r="H17" s="40">
        <f>39414+5129</f>
        <v>44543</v>
      </c>
      <c r="I17" s="43">
        <v>44441</v>
      </c>
      <c r="J17" s="44">
        <f t="shared" si="2"/>
        <v>-0.16774020397208803</v>
      </c>
      <c r="K17" s="44">
        <f t="shared" si="1"/>
        <v>-0.12097587203441092</v>
      </c>
      <c r="L17" s="44">
        <f t="shared" si="1"/>
        <v>-8.9720296974182989E-2</v>
      </c>
      <c r="M17" s="45">
        <f t="shared" si="1"/>
        <v>-0.22899220977482432</v>
      </c>
      <c r="N17" s="46">
        <v>218.92118226600985</v>
      </c>
      <c r="P17" s="47" t="s">
        <v>38</v>
      </c>
    </row>
    <row r="18" spans="1:16">
      <c r="A18" s="50"/>
      <c r="B18" s="39" t="s">
        <v>39</v>
      </c>
      <c r="C18" s="50"/>
      <c r="D18" s="51"/>
      <c r="E18" s="40">
        <v>135695</v>
      </c>
      <c r="F18" s="41">
        <v>135971</v>
      </c>
      <c r="G18" s="42">
        <v>136054</v>
      </c>
      <c r="H18" s="40">
        <f>131130+4845</f>
        <v>135975</v>
      </c>
      <c r="I18" s="43">
        <v>135909</v>
      </c>
      <c r="J18" s="44">
        <f t="shared" si="2"/>
        <v>0.20339732488300968</v>
      </c>
      <c r="K18" s="44">
        <f t="shared" si="1"/>
        <v>6.1042428164829264E-2</v>
      </c>
      <c r="L18" s="44">
        <f t="shared" si="1"/>
        <v>-5.8065180002058008E-2</v>
      </c>
      <c r="M18" s="45">
        <f t="shared" si="1"/>
        <v>-4.8538334252619969E-2</v>
      </c>
      <c r="N18" s="46">
        <v>241.99889603105356</v>
      </c>
      <c r="P18" s="47" t="s">
        <v>40</v>
      </c>
    </row>
    <row r="19" spans="1:16">
      <c r="A19" s="50"/>
      <c r="B19" s="39" t="s">
        <v>41</v>
      </c>
      <c r="C19" s="50"/>
      <c r="D19" s="51"/>
      <c r="E19" s="40">
        <v>129396</v>
      </c>
      <c r="F19" s="41">
        <v>129993</v>
      </c>
      <c r="G19" s="42">
        <v>130465</v>
      </c>
      <c r="H19" s="40">
        <f>126796+3959</f>
        <v>130755</v>
      </c>
      <c r="I19" s="43">
        <v>131123</v>
      </c>
      <c r="J19" s="44">
        <f t="shared" si="2"/>
        <v>0.46137438560697391</v>
      </c>
      <c r="K19" s="44">
        <f t="shared" si="1"/>
        <v>0.36309647442554599</v>
      </c>
      <c r="L19" s="44">
        <f t="shared" si="1"/>
        <v>0.22228183804085386</v>
      </c>
      <c r="M19" s="45">
        <f t="shared" si="1"/>
        <v>0.28144239226033424</v>
      </c>
      <c r="N19" s="46">
        <v>129.95341922695738</v>
      </c>
      <c r="P19" s="47" t="s">
        <v>42</v>
      </c>
    </row>
    <row r="20" spans="1:16">
      <c r="B20" s="39" t="s">
        <v>43</v>
      </c>
      <c r="E20" s="40">
        <v>31054</v>
      </c>
      <c r="F20" s="41">
        <v>31143</v>
      </c>
      <c r="G20" s="42">
        <v>31228</v>
      </c>
      <c r="H20" s="52">
        <f>26819+4452</f>
        <v>31271</v>
      </c>
      <c r="I20" s="43">
        <v>31270</v>
      </c>
      <c r="J20" s="44">
        <f t="shared" si="2"/>
        <v>0.28659753976943386</v>
      </c>
      <c r="K20" s="44">
        <f t="shared" si="1"/>
        <v>0.27293452782326688</v>
      </c>
      <c r="L20" s="44">
        <f t="shared" si="1"/>
        <v>0.13769693864480595</v>
      </c>
      <c r="M20" s="45">
        <f t="shared" si="1"/>
        <v>-3.1978510440983658E-3</v>
      </c>
      <c r="N20" s="46">
        <v>103.88704318936877</v>
      </c>
      <c r="P20" s="47" t="s">
        <v>44</v>
      </c>
    </row>
    <row r="21" spans="1:16">
      <c r="A21" s="48"/>
      <c r="B21" s="39" t="s">
        <v>45</v>
      </c>
      <c r="C21" s="48"/>
      <c r="D21" s="49"/>
      <c r="E21" s="40">
        <v>52921</v>
      </c>
      <c r="F21" s="41">
        <v>52969</v>
      </c>
      <c r="G21" s="42">
        <v>53058</v>
      </c>
      <c r="H21" s="40">
        <f>50616+2449</f>
        <v>53065</v>
      </c>
      <c r="I21" s="43">
        <v>53086</v>
      </c>
      <c r="J21" s="44">
        <f t="shared" si="2"/>
        <v>9.0701233914703042E-2</v>
      </c>
      <c r="K21" s="44">
        <f t="shared" si="1"/>
        <v>0.16802280579206705</v>
      </c>
      <c r="L21" s="44">
        <f t="shared" si="1"/>
        <v>1.3193109427419051E-2</v>
      </c>
      <c r="M21" s="45">
        <f t="shared" si="1"/>
        <v>3.9574107226985775E-2</v>
      </c>
      <c r="N21" s="46">
        <v>141.46835443037975</v>
      </c>
      <c r="P21" s="47" t="s">
        <v>46</v>
      </c>
    </row>
    <row r="22" spans="1:16">
      <c r="A22" s="50"/>
      <c r="B22" s="47" t="s">
        <v>47</v>
      </c>
      <c r="C22" s="50"/>
      <c r="D22" s="51"/>
      <c r="E22" s="40">
        <v>40193</v>
      </c>
      <c r="F22" s="41">
        <v>40497</v>
      </c>
      <c r="G22" s="42">
        <v>40814</v>
      </c>
      <c r="H22" s="40">
        <f>34484+6509</f>
        <v>40993</v>
      </c>
      <c r="I22" s="43">
        <v>41157</v>
      </c>
      <c r="J22" s="44">
        <f t="shared" si="2"/>
        <v>0.75635060831488066</v>
      </c>
      <c r="K22" s="44">
        <f t="shared" si="1"/>
        <v>0.78277403264439338</v>
      </c>
      <c r="L22" s="44">
        <f t="shared" si="1"/>
        <v>0.43857499877493017</v>
      </c>
      <c r="M22" s="45">
        <f t="shared" si="1"/>
        <v>0.40006830434464419</v>
      </c>
      <c r="N22" s="46">
        <v>85.922755741127347</v>
      </c>
      <c r="P22" s="47" t="s">
        <v>48</v>
      </c>
    </row>
    <row r="23" spans="1:16">
      <c r="B23" s="47" t="s">
        <v>49</v>
      </c>
      <c r="E23" s="40">
        <v>37551</v>
      </c>
      <c r="F23" s="41">
        <v>37695</v>
      </c>
      <c r="G23" s="42">
        <v>37846</v>
      </c>
      <c r="H23" s="40">
        <v>38000</v>
      </c>
      <c r="I23" s="43">
        <v>38013</v>
      </c>
      <c r="J23" s="44">
        <f t="shared" si="2"/>
        <v>0.38347846928177676</v>
      </c>
      <c r="K23" s="44">
        <f t="shared" si="1"/>
        <v>0.40058363178140338</v>
      </c>
      <c r="L23" s="44">
        <f t="shared" si="1"/>
        <v>0.40691222322041959</v>
      </c>
      <c r="M23" s="45">
        <f t="shared" si="1"/>
        <v>3.4210526315789476E-2</v>
      </c>
      <c r="N23" s="46">
        <v>119.5377358490566</v>
      </c>
      <c r="P23" s="47" t="s">
        <v>50</v>
      </c>
    </row>
    <row r="24" spans="1:16">
      <c r="B24" s="47" t="s">
        <v>51</v>
      </c>
      <c r="E24" s="40">
        <v>46148</v>
      </c>
      <c r="F24" s="41">
        <v>46416</v>
      </c>
      <c r="G24" s="42">
        <v>46716</v>
      </c>
      <c r="H24" s="52">
        <v>46760</v>
      </c>
      <c r="I24" s="43">
        <v>46891</v>
      </c>
      <c r="J24" s="44">
        <f t="shared" si="2"/>
        <v>0.58074022709543205</v>
      </c>
      <c r="K24" s="44">
        <f t="shared" si="1"/>
        <v>0.64632885211995861</v>
      </c>
      <c r="L24" s="44">
        <f t="shared" si="1"/>
        <v>9.4186146074150184E-2</v>
      </c>
      <c r="M24" s="45">
        <f t="shared" si="1"/>
        <v>0.28015397775876816</v>
      </c>
      <c r="N24" s="46">
        <v>114.36829268292684</v>
      </c>
      <c r="P24" s="47" t="s">
        <v>52</v>
      </c>
    </row>
    <row r="25" spans="1:16">
      <c r="B25" s="47" t="s">
        <v>53</v>
      </c>
      <c r="E25" s="40">
        <v>35189</v>
      </c>
      <c r="F25" s="41">
        <v>35092</v>
      </c>
      <c r="G25" s="42">
        <v>35030</v>
      </c>
      <c r="H25" s="40">
        <v>34980</v>
      </c>
      <c r="I25" s="43">
        <v>35020</v>
      </c>
      <c r="J25" s="44">
        <f t="shared" si="2"/>
        <v>-0.27565432379436755</v>
      </c>
      <c r="K25" s="44">
        <f t="shared" si="1"/>
        <v>-0.17667844522968199</v>
      </c>
      <c r="L25" s="44">
        <f t="shared" si="1"/>
        <v>-0.14273479874393377</v>
      </c>
      <c r="M25" s="45">
        <f t="shared" si="1"/>
        <v>0.11435105774728416</v>
      </c>
      <c r="N25" s="46">
        <v>174.22885572139305</v>
      </c>
      <c r="P25" s="47" t="s">
        <v>54</v>
      </c>
    </row>
    <row r="26" spans="1:16" ht="18.75" customHeight="1">
      <c r="A26" s="53"/>
      <c r="B26" s="54" t="s">
        <v>55</v>
      </c>
      <c r="C26" s="53"/>
      <c r="D26" s="53"/>
      <c r="E26" s="55">
        <v>35467</v>
      </c>
      <c r="F26" s="56">
        <v>35496</v>
      </c>
      <c r="G26" s="57">
        <v>35541</v>
      </c>
      <c r="H26" s="55">
        <v>35493</v>
      </c>
      <c r="I26" s="58">
        <v>35419</v>
      </c>
      <c r="J26" s="59">
        <f t="shared" si="2"/>
        <v>8.1766148814390843E-2</v>
      </c>
      <c r="K26" s="59">
        <f t="shared" si="1"/>
        <v>0.12677484787018256</v>
      </c>
      <c r="L26" s="59">
        <f t="shared" si="1"/>
        <v>-0.13505528825863089</v>
      </c>
      <c r="M26" s="60">
        <f t="shared" si="1"/>
        <v>-0.20849181528752148</v>
      </c>
      <c r="N26" s="61">
        <v>177.83300697896271</v>
      </c>
      <c r="O26" s="53"/>
      <c r="P26" s="54" t="s">
        <v>56</v>
      </c>
    </row>
    <row r="27" spans="1:16" s="12" customFormat="1" ht="6.75" hidden="1" customHeight="1">
      <c r="A27" s="62"/>
      <c r="B27" s="62"/>
      <c r="C27" s="62"/>
      <c r="D27" s="62"/>
      <c r="E27" s="63"/>
      <c r="F27" s="63"/>
      <c r="G27" s="64"/>
      <c r="H27" s="65"/>
      <c r="I27" s="65"/>
      <c r="J27" s="66"/>
      <c r="K27" s="65"/>
      <c r="L27" s="63"/>
      <c r="M27" s="64"/>
      <c r="N27" s="64"/>
      <c r="O27" s="62"/>
      <c r="P27" s="62"/>
    </row>
    <row r="28" spans="1:16" s="12" customFormat="1" ht="3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s="12" customFormat="1" ht="17.25" customHeight="1">
      <c r="A29" s="20" t="s">
        <v>57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s="12" customFormat="1" ht="15.75" customHeight="1">
      <c r="A30" s="20"/>
      <c r="B30" s="20" t="s">
        <v>58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2" right="0.19685039370078741" top="0.55118110236220474" bottom="0.35433070866141736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2018-10-22T09:03:32Z</cp:lastPrinted>
  <dcterms:created xsi:type="dcterms:W3CDTF">2018-10-22T09:02:16Z</dcterms:created>
  <dcterms:modified xsi:type="dcterms:W3CDTF">2018-10-22T09:03:37Z</dcterms:modified>
</cp:coreProperties>
</file>