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.ตาราง 1\"/>
    </mc:Choice>
  </mc:AlternateContent>
  <bookViews>
    <workbookView xWindow="-120" yWindow="-120" windowWidth="21840" windowHeight="13140"/>
  </bookViews>
  <sheets>
    <sheet name="T-1.1" sheetId="3" r:id="rId1"/>
  </sheets>
  <definedNames>
    <definedName name="_xlnm.Print_Area" localSheetId="0">'T-1.1'!$A$1:$Q$25</definedName>
  </definedNames>
  <calcPr calcId="162913"/>
</workbook>
</file>

<file path=xl/calcChain.xml><?xml version="1.0" encoding="utf-8"?>
<calcChain xmlns="http://schemas.openxmlformats.org/spreadsheetml/2006/main">
  <c r="L9" i="3" l="1"/>
  <c r="J9" i="3"/>
  <c r="F9" i="3"/>
  <c r="G9" i="3"/>
  <c r="K9" i="3" s="1"/>
  <c r="H9" i="3"/>
  <c r="I9" i="3"/>
  <c r="N9" i="3" s="1"/>
  <c r="E9" i="3"/>
  <c r="N21" i="3"/>
  <c r="M21" i="3"/>
  <c r="L21" i="3"/>
  <c r="K21" i="3"/>
  <c r="J21" i="3"/>
  <c r="N20" i="3"/>
  <c r="M20" i="3"/>
  <c r="L20" i="3"/>
  <c r="K20" i="3"/>
  <c r="J20" i="3"/>
  <c r="N19" i="3"/>
  <c r="M19" i="3"/>
  <c r="L19" i="3"/>
  <c r="K19" i="3"/>
  <c r="J19" i="3"/>
  <c r="N18" i="3"/>
  <c r="M18" i="3"/>
  <c r="L18" i="3"/>
  <c r="K18" i="3"/>
  <c r="J18" i="3"/>
  <c r="N17" i="3"/>
  <c r="M17" i="3"/>
  <c r="L17" i="3"/>
  <c r="K17" i="3"/>
  <c r="J17" i="3"/>
  <c r="N16" i="3"/>
  <c r="M16" i="3"/>
  <c r="L16" i="3"/>
  <c r="K16" i="3"/>
  <c r="J16" i="3"/>
  <c r="N15" i="3"/>
  <c r="M15" i="3"/>
  <c r="L15" i="3"/>
  <c r="K15" i="3"/>
  <c r="J15" i="3"/>
  <c r="N14" i="3"/>
  <c r="M14" i="3"/>
  <c r="L14" i="3"/>
  <c r="K14" i="3"/>
  <c r="J14" i="3"/>
  <c r="N13" i="3"/>
  <c r="M13" i="3"/>
  <c r="L13" i="3"/>
  <c r="K13" i="3"/>
  <c r="J13" i="3"/>
  <c r="N12" i="3"/>
  <c r="M12" i="3"/>
  <c r="L12" i="3"/>
  <c r="K12" i="3"/>
  <c r="J12" i="3"/>
  <c r="N11" i="3"/>
  <c r="M11" i="3"/>
  <c r="L11" i="3"/>
  <c r="K11" i="3"/>
  <c r="J11" i="3"/>
  <c r="N10" i="3"/>
  <c r="M10" i="3"/>
  <c r="L10" i="3"/>
  <c r="K10" i="3"/>
  <c r="J10" i="3"/>
  <c r="M9" i="3" l="1"/>
</calcChain>
</file>

<file path=xl/sharedStrings.xml><?xml version="1.0" encoding="utf-8"?>
<sst xmlns="http://schemas.openxmlformats.org/spreadsheetml/2006/main" count="52" uniqueCount="48">
  <si>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</si>
  <si>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</si>
  <si>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</si>
  <si>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</si>
  <si>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</si>
  <si>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</si>
  <si>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</si>
  <si>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</si>
  <si>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</si>
  <si>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</si>
  <si>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</si>
  <si>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</si>
  <si>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(per sq. km.)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</si>
  <si>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</si>
  <si>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</si>
  <si>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</si>
  <si>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</si>
  <si>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</si>
  <si>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</si>
  <si>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</si>
  <si>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</si>
  <si>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</si>
  <si>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</si>
  <si>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</si>
  <si>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</si>
  <si>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</si>
  <si>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</si>
  <si>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</si>
  <si>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</si>
  <si>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</si>
  <si>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</si>
  <si>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</si>
  <si>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</si>
  <si>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</si>
  <si>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</si>
  <si>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</si>
  <si>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</si>
  <si>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</si>
  <si>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</si>
  <si>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</si>
  <si>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</si>
  <si>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(2015)</t>
  </si>
  <si>
    <t>(2016)</t>
  </si>
  <si>
    <t>(2017)</t>
  </si>
  <si>
    <t>(2018)</t>
  </si>
  <si>
    <t>(2019)</t>
  </si>
  <si>
    <t>ประชากรจากการทะเบียน อัตราเพิ่ม และความหนาแน่นของประชากร เป็นรายอำเภอ พ.ศ. 2558 - 2562</t>
  </si>
  <si>
    <t>Population from Registration Record, Growth Rate and Density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</si>
</sst>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0" xfId="0" applyFont="1" applyBorder="1"/>
    <xf numFmtId="0" fontId="9" fillId="0" borderId="7" xfId="0" applyFont="1" applyBorder="1"/>
    <xf numFmtId="0" fontId="9" fillId="0" borderId="0" xfId="0" applyFont="1" applyAlignment="1">
      <alignment horizontal="center"/>
    </xf>
    <xf numFmtId="0" fontId="9" fillId="0" borderId="10" xfId="1" applyFont="1" applyBorder="1"/>
    <xf numFmtId="0" fontId="9" fillId="0" borderId="2" xfId="1" applyFont="1" applyBorder="1" applyAlignment="1">
      <alignment horizontal="left"/>
    </xf>
    <xf numFmtId="0" fontId="9" fillId="0" borderId="6" xfId="0" quotePrefix="1" applyFont="1" applyBorder="1" applyAlignment="1">
      <alignment horizontal="center"/>
    </xf>
    <xf numFmtId="3" fontId="6" fillId="0" borderId="2" xfId="1" applyNumberFormat="1" applyFont="1" applyBorder="1" applyAlignment="1">
      <alignment horizontal="right" indent="1"/>
    </xf>
    <xf numFmtId="2" fontId="6" fillId="0" borderId="2" xfId="1" applyNumberFormat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3" fontId="7" fillId="0" borderId="2" xfId="1" applyNumberFormat="1" applyFont="1" applyBorder="1" applyAlignment="1">
      <alignment horizontal="right" indent="1"/>
    </xf>
    <xf numFmtId="2" fontId="7" fillId="0" borderId="2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right" indent="3"/>
    </xf>
    <xf numFmtId="2" fontId="9" fillId="0" borderId="3" xfId="1" applyNumberFormat="1" applyFont="1" applyBorder="1" applyAlignment="1">
      <alignment horizontal="right" indent="3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4</xdr:row>
      <xdr:rowOff>95251</xdr:rowOff>
    </xdr:from>
    <xdr:to>
      <xdr:col>18</xdr:col>
      <xdr:colOff>247650</xdr:colOff>
      <xdr:row>5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1095368</xdr:colOff>
      <xdr:row>20</xdr:row>
      <xdr:rowOff>219075</xdr:rowOff>
    </xdr:from>
    <xdr:to>
      <xdr:col>16</xdr:col>
      <xdr:colOff>266700</xdr:colOff>
      <xdr:row>24</xdr:row>
      <xdr:rowOff>228601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9448793" y="5953125"/>
          <a:ext cx="590557" cy="657226"/>
          <a:chOff x="10038819" y="5772150"/>
          <a:chExt cx="648231" cy="600076"/>
        </a:xfrm>
      </xdr:grpSpPr>
      <xdr:sp macro="" textlink="">
        <xdr:nvSpPr>
          <xdr:cNvPr id="20" name="Chevron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5400000">
            <a:off x="10184336" y="5769509"/>
            <a:ext cx="323859" cy="6148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topLeftCell="A13" workbookViewId="0">
      <selection activeCell="R21" sqref="R21"/>
    </sheetView>
  </sheetViews>
  <sheetFormatPr defaultColWidth="9.09765625" defaultRowHeight="21.75"/>
  <cols>
    <col min="1" max="1" width="1.59765625" style="5" customWidth="1"/>
    <col min="2" max="3" width="4.19921875" style="5" customWidth="1"/>
    <col min="4" max="4" width="0.796875" style="5" customWidth="1"/>
    <col min="5" max="9" width="7.8984375" style="5" customWidth="1"/>
    <col min="10" max="13" width="6.5" style="5" customWidth="1"/>
    <col min="14" max="14" width="10.5" style="5" customWidth="1"/>
    <col min="15" max="15" width="0.8984375" style="5" customWidth="1"/>
    <col min="16" max="16" width="14.8984375" style="5" customWidth="1"/>
    <col min="17" max="17" width="3" style="5" customWidth="1"/>
    <col min="18" max="16384" width="9.09765625" style="5"/>
  </cols>
  <sheetData>
    <row r="1" spans="1:16" s="1" customFormat="1">
      <c r="B1" s="1" t="s">
        <v>0</v>
      </c>
      <c r="C1" s="2">
        <v>1.1000000000000001</v>
      </c>
      <c r="D1" s="1" t="s">
        <v>46</v>
      </c>
    </row>
    <row r="2" spans="1:16" s="3" customFormat="1">
      <c r="B2" s="1" t="s">
        <v>9</v>
      </c>
      <c r="C2" s="2">
        <v>1.1000000000000001</v>
      </c>
      <c r="D2" s="1" t="s">
        <v>47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9.5">
      <c r="A4" s="32" t="s">
        <v>8</v>
      </c>
      <c r="B4" s="32"/>
      <c r="C4" s="32"/>
      <c r="D4" s="33"/>
      <c r="E4" s="44" t="s">
        <v>10</v>
      </c>
      <c r="F4" s="44"/>
      <c r="G4" s="44"/>
      <c r="H4" s="44"/>
      <c r="I4" s="45"/>
      <c r="J4" s="44" t="s">
        <v>13</v>
      </c>
      <c r="K4" s="44"/>
      <c r="L4" s="44"/>
      <c r="M4" s="45"/>
      <c r="N4" s="14" t="s">
        <v>4</v>
      </c>
      <c r="O4" s="38" t="s">
        <v>7</v>
      </c>
      <c r="P4" s="39"/>
    </row>
    <row r="5" spans="1:16" s="6" customFormat="1" ht="19.5">
      <c r="A5" s="34"/>
      <c r="B5" s="34"/>
      <c r="C5" s="34"/>
      <c r="D5" s="35"/>
      <c r="E5" s="46" t="s">
        <v>11</v>
      </c>
      <c r="F5" s="46"/>
      <c r="G5" s="46"/>
      <c r="H5" s="46"/>
      <c r="I5" s="47"/>
      <c r="J5" s="46" t="s">
        <v>14</v>
      </c>
      <c r="K5" s="46"/>
      <c r="L5" s="46"/>
      <c r="M5" s="47"/>
      <c r="N5" s="10" t="s">
        <v>5</v>
      </c>
      <c r="O5" s="40"/>
      <c r="P5" s="41"/>
    </row>
    <row r="6" spans="1:16" s="6" customFormat="1" ht="19.5">
      <c r="A6" s="34"/>
      <c r="B6" s="34"/>
      <c r="C6" s="34"/>
      <c r="D6" s="35"/>
      <c r="E6" s="9"/>
      <c r="F6" s="9"/>
      <c r="G6" s="9"/>
      <c r="H6" s="9"/>
      <c r="I6" s="9"/>
      <c r="J6" s="9"/>
      <c r="K6" s="9"/>
      <c r="L6" s="9"/>
      <c r="M6" s="9"/>
      <c r="N6" s="15" t="s">
        <v>3</v>
      </c>
      <c r="O6" s="40"/>
      <c r="P6" s="41"/>
    </row>
    <row r="7" spans="1:16" s="6" customFormat="1" ht="19.5">
      <c r="A7" s="34"/>
      <c r="B7" s="34"/>
      <c r="C7" s="34"/>
      <c r="D7" s="35"/>
      <c r="E7" s="19">
        <v>2558</v>
      </c>
      <c r="F7" s="15">
        <v>2559</v>
      </c>
      <c r="G7" s="19">
        <v>2560</v>
      </c>
      <c r="H7" s="15">
        <v>2561</v>
      </c>
      <c r="I7" s="15">
        <v>2562</v>
      </c>
      <c r="J7" s="15">
        <v>2559</v>
      </c>
      <c r="K7" s="19">
        <v>2560</v>
      </c>
      <c r="L7" s="15">
        <v>2561</v>
      </c>
      <c r="M7" s="15">
        <v>2562</v>
      </c>
      <c r="N7" s="15" t="s">
        <v>2</v>
      </c>
      <c r="O7" s="40"/>
      <c r="P7" s="41"/>
    </row>
    <row r="8" spans="1:16" s="6" customFormat="1" ht="19.5">
      <c r="A8" s="36"/>
      <c r="B8" s="36"/>
      <c r="C8" s="36"/>
      <c r="D8" s="37"/>
      <c r="E8" s="22" t="s">
        <v>41</v>
      </c>
      <c r="F8" s="22" t="s">
        <v>42</v>
      </c>
      <c r="G8" s="22" t="s">
        <v>43</v>
      </c>
      <c r="H8" s="22" t="s">
        <v>44</v>
      </c>
      <c r="I8" s="22" t="s">
        <v>45</v>
      </c>
      <c r="J8" s="22" t="s">
        <v>42</v>
      </c>
      <c r="K8" s="22" t="s">
        <v>43</v>
      </c>
      <c r="L8" s="22" t="s">
        <v>44</v>
      </c>
      <c r="M8" s="22" t="s">
        <v>45</v>
      </c>
      <c r="N8" s="16" t="s">
        <v>12</v>
      </c>
      <c r="O8" s="42"/>
      <c r="P8" s="43"/>
    </row>
    <row r="9" spans="1:16" s="7" customFormat="1" ht="27" customHeight="1">
      <c r="A9" s="30" t="s">
        <v>6</v>
      </c>
      <c r="B9" s="30"/>
      <c r="C9" s="30"/>
      <c r="D9" s="30"/>
      <c r="E9" s="26">
        <f>SUM(E10:E21)</f>
        <v>545957</v>
      </c>
      <c r="F9" s="26">
        <f t="shared" ref="F9:I9" si="0">SUM(F10:F21)</f>
        <v>543482</v>
      </c>
      <c r="G9" s="26">
        <f t="shared" si="0"/>
        <v>541868</v>
      </c>
      <c r="H9" s="26">
        <f t="shared" si="0"/>
        <v>539374</v>
      </c>
      <c r="I9" s="26">
        <f t="shared" si="0"/>
        <v>536311</v>
      </c>
      <c r="J9" s="27">
        <f>(F9-E9)*100/E9</f>
        <v>-0.45333240529931845</v>
      </c>
      <c r="K9" s="27">
        <f t="shared" ref="K9:M9" si="1">(G9-F9)*100/F9</f>
        <v>-0.2969739568191771</v>
      </c>
      <c r="L9" s="27">
        <f t="shared" si="1"/>
        <v>-0.46025969424287833</v>
      </c>
      <c r="M9" s="27">
        <f t="shared" si="1"/>
        <v>-0.56788054299984803</v>
      </c>
      <c r="N9" s="28">
        <f>I9/4531.013</f>
        <v>118.36448052565729</v>
      </c>
      <c r="O9" s="31" t="s">
        <v>1</v>
      </c>
      <c r="P9" s="30"/>
    </row>
    <row r="10" spans="1:16" s="6" customFormat="1" ht="25.5" customHeight="1">
      <c r="A10" s="20" t="s">
        <v>17</v>
      </c>
      <c r="B10" s="8"/>
      <c r="C10" s="8"/>
      <c r="D10" s="8"/>
      <c r="E10" s="23">
        <v>110393</v>
      </c>
      <c r="F10" s="23">
        <v>109985</v>
      </c>
      <c r="G10" s="23">
        <v>109707</v>
      </c>
      <c r="H10" s="23">
        <v>109123</v>
      </c>
      <c r="I10" s="23">
        <v>108629</v>
      </c>
      <c r="J10" s="24">
        <f>(F10-E10)*100/E10</f>
        <v>-0.36958865145434944</v>
      </c>
      <c r="K10" s="24">
        <f t="shared" ref="K10:M21" si="2">(G10-F10)*100/F10</f>
        <v>-0.25276174023730508</v>
      </c>
      <c r="L10" s="24">
        <f t="shared" si="2"/>
        <v>-0.53232701650760661</v>
      </c>
      <c r="M10" s="25">
        <f t="shared" si="2"/>
        <v>-0.45270016403507968</v>
      </c>
      <c r="N10" s="29">
        <f>I10/738.939</f>
        <v>147.00672179976968</v>
      </c>
      <c r="O10" s="21" t="s">
        <v>18</v>
      </c>
      <c r="P10" s="8"/>
    </row>
    <row r="11" spans="1:16" s="6" customFormat="1" ht="25.5" customHeight="1">
      <c r="A11" s="20" t="s">
        <v>19</v>
      </c>
      <c r="B11" s="8"/>
      <c r="C11" s="8"/>
      <c r="D11" s="17"/>
      <c r="E11" s="23">
        <v>24913</v>
      </c>
      <c r="F11" s="23">
        <v>24778</v>
      </c>
      <c r="G11" s="23">
        <v>24789</v>
      </c>
      <c r="H11" s="23">
        <v>24635</v>
      </c>
      <c r="I11" s="23">
        <v>24421</v>
      </c>
      <c r="J11" s="24">
        <f t="shared" ref="J11:J21" si="3">(F11-E11)*100/E11</f>
        <v>-0.54188576245333764</v>
      </c>
      <c r="K11" s="24">
        <f t="shared" si="2"/>
        <v>4.4394220679635159E-2</v>
      </c>
      <c r="L11" s="24">
        <f t="shared" si="2"/>
        <v>-0.6212432933962645</v>
      </c>
      <c r="M11" s="25">
        <f t="shared" si="2"/>
        <v>-0.86868276841891623</v>
      </c>
      <c r="N11" s="29">
        <f>I11/259.501</f>
        <v>94.10753715785296</v>
      </c>
      <c r="O11" s="21" t="s">
        <v>20</v>
      </c>
      <c r="P11" s="8"/>
    </row>
    <row r="12" spans="1:16" s="6" customFormat="1" ht="25.5" customHeight="1">
      <c r="A12" s="20" t="s">
        <v>21</v>
      </c>
      <c r="B12" s="8"/>
      <c r="C12" s="8"/>
      <c r="D12" s="17"/>
      <c r="E12" s="23">
        <v>44323</v>
      </c>
      <c r="F12" s="23">
        <v>44307</v>
      </c>
      <c r="G12" s="23">
        <v>44293</v>
      </c>
      <c r="H12" s="23">
        <v>44228</v>
      </c>
      <c r="I12" s="23">
        <v>43942</v>
      </c>
      <c r="J12" s="24">
        <f t="shared" si="3"/>
        <v>-3.6098639532522618E-2</v>
      </c>
      <c r="K12" s="24">
        <f t="shared" si="2"/>
        <v>-3.1597715936533731E-2</v>
      </c>
      <c r="L12" s="24">
        <f t="shared" si="2"/>
        <v>-0.1467500507980945</v>
      </c>
      <c r="M12" s="25">
        <f t="shared" si="2"/>
        <v>-0.6466491815139731</v>
      </c>
      <c r="N12" s="29">
        <f>I12/378.561</f>
        <v>116.07640512361284</v>
      </c>
      <c r="O12" s="21" t="s">
        <v>22</v>
      </c>
      <c r="P12" s="8"/>
    </row>
    <row r="13" spans="1:16" s="6" customFormat="1" ht="25.5" customHeight="1">
      <c r="A13" s="20" t="s">
        <v>23</v>
      </c>
      <c r="B13" s="8"/>
      <c r="C13" s="8"/>
      <c r="D13" s="17"/>
      <c r="E13" s="23">
        <v>68144</v>
      </c>
      <c r="F13" s="23">
        <v>67508</v>
      </c>
      <c r="G13" s="23">
        <v>67197</v>
      </c>
      <c r="H13" s="23">
        <v>66704</v>
      </c>
      <c r="I13" s="23">
        <v>66206</v>
      </c>
      <c r="J13" s="24">
        <f t="shared" si="3"/>
        <v>-0.93331768020662131</v>
      </c>
      <c r="K13" s="24">
        <f t="shared" si="2"/>
        <v>-0.46068614090181903</v>
      </c>
      <c r="L13" s="24">
        <f t="shared" si="2"/>
        <v>-0.73366370522493563</v>
      </c>
      <c r="M13" s="25">
        <f t="shared" si="2"/>
        <v>-0.74658191412808828</v>
      </c>
      <c r="N13" s="29">
        <f>I13/468.93</f>
        <v>141.18525153007911</v>
      </c>
      <c r="O13" s="21" t="s">
        <v>24</v>
      </c>
      <c r="P13" s="8"/>
    </row>
    <row r="14" spans="1:16" s="6" customFormat="1" ht="25.5" customHeight="1">
      <c r="A14" s="20" t="s">
        <v>25</v>
      </c>
      <c r="B14" s="8"/>
      <c r="C14" s="8"/>
      <c r="D14" s="17"/>
      <c r="E14" s="23">
        <v>46356</v>
      </c>
      <c r="F14" s="23">
        <v>45989</v>
      </c>
      <c r="G14" s="23">
        <v>45852</v>
      </c>
      <c r="H14" s="23">
        <v>45584</v>
      </c>
      <c r="I14" s="23">
        <v>45207</v>
      </c>
      <c r="J14" s="24">
        <f t="shared" si="3"/>
        <v>-0.79169902493744071</v>
      </c>
      <c r="K14" s="24">
        <f t="shared" si="2"/>
        <v>-0.29789732327295659</v>
      </c>
      <c r="L14" s="24">
        <f t="shared" si="2"/>
        <v>-0.58448922620605426</v>
      </c>
      <c r="M14" s="25">
        <f t="shared" si="2"/>
        <v>-0.82704457704457701</v>
      </c>
      <c r="N14" s="29">
        <f>I14/377.738</f>
        <v>119.67818964467435</v>
      </c>
      <c r="O14" s="21" t="s">
        <v>26</v>
      </c>
      <c r="P14" s="8"/>
    </row>
    <row r="15" spans="1:16" s="6" customFormat="1" ht="25.5" customHeight="1">
      <c r="A15" s="20" t="s">
        <v>27</v>
      </c>
      <c r="B15" s="19"/>
      <c r="C15" s="19"/>
      <c r="D15" s="19"/>
      <c r="E15" s="23">
        <v>60290</v>
      </c>
      <c r="F15" s="23">
        <v>60050</v>
      </c>
      <c r="G15" s="23">
        <v>59880</v>
      </c>
      <c r="H15" s="23">
        <v>59615</v>
      </c>
      <c r="I15" s="23">
        <v>59220</v>
      </c>
      <c r="J15" s="24">
        <f t="shared" si="3"/>
        <v>-0.39807596616354285</v>
      </c>
      <c r="K15" s="24">
        <f t="shared" si="2"/>
        <v>-0.28309741881765194</v>
      </c>
      <c r="L15" s="24">
        <f t="shared" si="2"/>
        <v>-0.44255177020708081</v>
      </c>
      <c r="M15" s="25">
        <f t="shared" si="2"/>
        <v>-0.66258491990270907</v>
      </c>
      <c r="N15" s="29">
        <f>I15/484.209</f>
        <v>122.30255943198081</v>
      </c>
      <c r="O15" s="21" t="s">
        <v>28</v>
      </c>
      <c r="P15" s="8"/>
    </row>
    <row r="16" spans="1:16" s="6" customFormat="1" ht="25.5" customHeight="1">
      <c r="A16" s="20" t="s">
        <v>29</v>
      </c>
      <c r="B16" s="19"/>
      <c r="C16" s="19"/>
      <c r="D16" s="19"/>
      <c r="E16" s="23">
        <v>42775</v>
      </c>
      <c r="F16" s="23">
        <v>42495</v>
      </c>
      <c r="G16" s="23">
        <v>42426</v>
      </c>
      <c r="H16" s="23">
        <v>42285</v>
      </c>
      <c r="I16" s="23">
        <v>42037</v>
      </c>
      <c r="J16" s="24">
        <f t="shared" si="3"/>
        <v>-0.6545879602571596</v>
      </c>
      <c r="K16" s="24">
        <f t="shared" si="2"/>
        <v>-0.16237204376985528</v>
      </c>
      <c r="L16" s="24">
        <f t="shared" si="2"/>
        <v>-0.33234337434591993</v>
      </c>
      <c r="M16" s="25">
        <f t="shared" si="2"/>
        <v>-0.58649639352016081</v>
      </c>
      <c r="N16" s="29">
        <f>I16/338.083</f>
        <v>124.33928946442146</v>
      </c>
      <c r="O16" s="21" t="s">
        <v>30</v>
      </c>
      <c r="P16" s="8"/>
    </row>
    <row r="17" spans="1:16" s="6" customFormat="1" ht="25.5" customHeight="1">
      <c r="A17" s="20" t="s">
        <v>31</v>
      </c>
      <c r="B17" s="19"/>
      <c r="C17" s="19"/>
      <c r="D17" s="19"/>
      <c r="E17" s="23">
        <v>44449</v>
      </c>
      <c r="F17" s="23">
        <v>44174</v>
      </c>
      <c r="G17" s="23">
        <v>43929</v>
      </c>
      <c r="H17" s="23">
        <v>43632</v>
      </c>
      <c r="I17" s="23">
        <v>43295</v>
      </c>
      <c r="J17" s="24">
        <f t="shared" si="3"/>
        <v>-0.61868658462507597</v>
      </c>
      <c r="K17" s="24">
        <f t="shared" si="2"/>
        <v>-0.55462489247068414</v>
      </c>
      <c r="L17" s="24">
        <f t="shared" si="2"/>
        <v>-0.67609096496619547</v>
      </c>
      <c r="M17" s="25">
        <f t="shared" si="2"/>
        <v>-0.77236890355702237</v>
      </c>
      <c r="N17" s="29">
        <f>I17/378.287</f>
        <v>114.45013970873967</v>
      </c>
      <c r="O17" s="21" t="s">
        <v>32</v>
      </c>
      <c r="P17" s="8"/>
    </row>
    <row r="18" spans="1:16" s="6" customFormat="1" ht="25.5" customHeight="1">
      <c r="A18" s="20" t="s">
        <v>33</v>
      </c>
      <c r="B18" s="19"/>
      <c r="C18" s="19"/>
      <c r="D18" s="19"/>
      <c r="E18" s="23">
        <v>23819</v>
      </c>
      <c r="F18" s="23">
        <v>23713</v>
      </c>
      <c r="G18" s="23">
        <v>23643</v>
      </c>
      <c r="H18" s="23">
        <v>23612</v>
      </c>
      <c r="I18" s="23">
        <v>23485</v>
      </c>
      <c r="J18" s="24">
        <f t="shared" si="3"/>
        <v>-0.44502288089340442</v>
      </c>
      <c r="K18" s="24">
        <f t="shared" si="2"/>
        <v>-0.29519672753342047</v>
      </c>
      <c r="L18" s="24">
        <f t="shared" si="2"/>
        <v>-0.13111703252548323</v>
      </c>
      <c r="M18" s="25">
        <f t="shared" si="2"/>
        <v>-0.53786210401490764</v>
      </c>
      <c r="N18" s="29">
        <f>I18/176.351</f>
        <v>133.17191283292979</v>
      </c>
      <c r="O18" s="21" t="s">
        <v>34</v>
      </c>
      <c r="P18" s="8"/>
    </row>
    <row r="19" spans="1:16" s="6" customFormat="1" ht="25.5" customHeight="1">
      <c r="A19" s="20" t="s">
        <v>35</v>
      </c>
      <c r="B19" s="19"/>
      <c r="C19" s="19"/>
      <c r="D19" s="19"/>
      <c r="E19" s="23">
        <v>28842</v>
      </c>
      <c r="F19" s="23">
        <v>28944</v>
      </c>
      <c r="G19" s="23">
        <v>28927</v>
      </c>
      <c r="H19" s="23">
        <v>28835</v>
      </c>
      <c r="I19" s="23">
        <v>28825</v>
      </c>
      <c r="J19" s="24">
        <f t="shared" si="3"/>
        <v>0.35365092573330559</v>
      </c>
      <c r="K19" s="24">
        <f t="shared" si="2"/>
        <v>-5.8734107241569931E-2</v>
      </c>
      <c r="L19" s="24">
        <f t="shared" si="2"/>
        <v>-0.3180419677118263</v>
      </c>
      <c r="M19" s="25">
        <f t="shared" si="2"/>
        <v>-3.4680076296167851E-2</v>
      </c>
      <c r="N19" s="29">
        <f>I19/450.61</f>
        <v>63.968842236079979</v>
      </c>
      <c r="O19" s="21" t="s">
        <v>36</v>
      </c>
      <c r="P19" s="8"/>
    </row>
    <row r="20" spans="1:16" s="6" customFormat="1" ht="25.5" customHeight="1">
      <c r="A20" s="20" t="s">
        <v>37</v>
      </c>
      <c r="B20" s="8"/>
      <c r="C20" s="8"/>
      <c r="D20" s="8"/>
      <c r="E20" s="23">
        <v>20123</v>
      </c>
      <c r="F20" s="23">
        <v>20057</v>
      </c>
      <c r="G20" s="23">
        <v>19928</v>
      </c>
      <c r="H20" s="23">
        <v>19822</v>
      </c>
      <c r="I20" s="23">
        <v>19697</v>
      </c>
      <c r="J20" s="24">
        <f t="shared" si="3"/>
        <v>-0.32798290513342943</v>
      </c>
      <c r="K20" s="24">
        <f t="shared" si="2"/>
        <v>-0.64316697412374735</v>
      </c>
      <c r="L20" s="24">
        <f t="shared" si="2"/>
        <v>-0.53191489361702127</v>
      </c>
      <c r="M20" s="25">
        <f t="shared" si="2"/>
        <v>-0.63061245081222883</v>
      </c>
      <c r="N20" s="29">
        <f>I20/220.303</f>
        <v>89.408678047961217</v>
      </c>
      <c r="O20" s="21" t="s">
        <v>38</v>
      </c>
      <c r="P20" s="8"/>
    </row>
    <row r="21" spans="1:16" s="6" customFormat="1" ht="25.5" customHeight="1">
      <c r="A21" s="20" t="s">
        <v>39</v>
      </c>
      <c r="B21" s="8"/>
      <c r="C21" s="8"/>
      <c r="D21" s="17"/>
      <c r="E21" s="23">
        <v>31530</v>
      </c>
      <c r="F21" s="23">
        <v>31482</v>
      </c>
      <c r="G21" s="23">
        <v>31297</v>
      </c>
      <c r="H21" s="23">
        <v>31299</v>
      </c>
      <c r="I21" s="23">
        <v>31347</v>
      </c>
      <c r="J21" s="24">
        <f t="shared" si="3"/>
        <v>-0.1522359657469077</v>
      </c>
      <c r="K21" s="24">
        <f t="shared" si="2"/>
        <v>-0.58763738009021027</v>
      </c>
      <c r="L21" s="24">
        <f t="shared" si="2"/>
        <v>6.3903888551618366E-3</v>
      </c>
      <c r="M21" s="25">
        <f t="shared" si="2"/>
        <v>0.15335953225342663</v>
      </c>
      <c r="N21" s="29">
        <f>I21/259.501</f>
        <v>120.79722236137819</v>
      </c>
      <c r="O21" s="21" t="s">
        <v>40</v>
      </c>
      <c r="P21" s="8"/>
    </row>
    <row r="22" spans="1:16" s="6" customFormat="1" ht="3" customHeight="1">
      <c r="A22" s="11"/>
      <c r="B22" s="11"/>
      <c r="C22" s="11"/>
      <c r="D22" s="11"/>
      <c r="E22" s="12"/>
      <c r="F22" s="12"/>
      <c r="G22" s="18"/>
      <c r="H22" s="13"/>
      <c r="I22" s="13"/>
      <c r="J22" s="13"/>
      <c r="K22" s="13"/>
      <c r="L22" s="12"/>
      <c r="M22" s="18"/>
      <c r="N22" s="18"/>
      <c r="O22" s="11"/>
      <c r="P22" s="11"/>
    </row>
    <row r="23" spans="1:16" s="6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19.5">
      <c r="A24" s="8" t="s">
        <v>15</v>
      </c>
      <c r="C24" s="8"/>
      <c r="D24" s="8"/>
      <c r="E24" s="8"/>
      <c r="F24" s="8"/>
      <c r="G24" s="8"/>
      <c r="H24" s="8"/>
      <c r="I24" s="8"/>
      <c r="J24" s="8" t="s">
        <v>16</v>
      </c>
      <c r="K24" s="8"/>
      <c r="L24" s="8"/>
      <c r="M24" s="8"/>
      <c r="N24" s="8"/>
      <c r="O24" s="8"/>
      <c r="P24" s="8"/>
    </row>
    <row r="25" spans="1:16" s="6" customFormat="1" ht="19.5">
      <c r="A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0.35433070866141736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2020-10-28T03:51:07Z</cp:lastPrinted>
  <dcterms:created xsi:type="dcterms:W3CDTF">2004-08-16T17:13:42Z</dcterms:created>
  <dcterms:modified xsi:type="dcterms:W3CDTF">2020-10-28T03:51:39Z</dcterms:modified>
</cp:coreProperties>
</file>