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727"/>
  <workbookPr/>
  <mc:AlternateContent xmlns:mc="http://schemas.openxmlformats.org/markup-compatibility/2006">
    <mc:Choice Requires="x15">
      <x15ac:absPath xmlns:x15ac="http://schemas.microsoft.com/office/spreadsheetml/2010/11/ac" url="G:\สรง.รวม 61\"/>
    </mc:Choice>
  </mc:AlternateContent>
  <xr:revisionPtr revIDLastSave="0" documentId="13_ncr:1_{2946DEB0-3027-42D7-92A3-8A64B435EF66}" xr6:coauthVersionLast="43" xr6:coauthVersionMax="43" xr10:uidLastSave="{00000000-0000-0000-0000-000000000000}"/>
  <bookViews>
    <workbookView xWindow="-120" yWindow="-120" windowWidth="20730" windowHeight="11160" tabRatio="545" xr2:uid="{00000000-000D-0000-FFFF-FFFF00000000}"/>
  </bookViews>
  <sheets>
    <sheet name="ตารางที่1" sheetId="116" r:id="rId1"/>
    <sheet name="Sheet1" sheetId="117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20" i="116" l="1"/>
  <c r="P20" i="116"/>
  <c r="N20" i="116"/>
  <c r="P22" i="116"/>
  <c r="P23" i="116"/>
  <c r="P24" i="116"/>
  <c r="P26" i="116"/>
  <c r="P27" i="116"/>
  <c r="P28" i="116"/>
  <c r="P29" i="116"/>
  <c r="P21" i="116"/>
  <c r="O26" i="116"/>
  <c r="O28" i="116"/>
  <c r="O29" i="116"/>
  <c r="O23" i="116"/>
  <c r="O24" i="116"/>
  <c r="O22" i="116"/>
  <c r="O21" i="116"/>
  <c r="P30" i="116"/>
  <c r="O30" i="116"/>
  <c r="N30" i="116"/>
  <c r="N26" i="116"/>
  <c r="N27" i="116"/>
  <c r="N28" i="116"/>
  <c r="N29" i="116"/>
  <c r="N24" i="116"/>
  <c r="N23" i="116"/>
  <c r="N22" i="116"/>
  <c r="N21" i="116"/>
  <c r="N15" i="116"/>
  <c r="N14" i="116"/>
  <c r="N12" i="116"/>
  <c r="N11" i="116"/>
  <c r="O8" i="116"/>
  <c r="N8" i="116"/>
  <c r="O11" i="116" l="1"/>
  <c r="P11" i="116"/>
  <c r="O12" i="116"/>
  <c r="P12" i="116"/>
  <c r="P15" i="116"/>
  <c r="O16" i="116"/>
  <c r="P16" i="116"/>
  <c r="O17" i="116"/>
  <c r="P17" i="116"/>
  <c r="M30" i="116"/>
  <c r="L30" i="116"/>
  <c r="K30" i="116"/>
  <c r="M29" i="116"/>
  <c r="L29" i="116"/>
  <c r="K29" i="116"/>
  <c r="L28" i="116"/>
  <c r="M27" i="116"/>
  <c r="L27" i="116"/>
  <c r="K27" i="116"/>
  <c r="L26" i="116"/>
  <c r="K26" i="116"/>
  <c r="M24" i="116"/>
  <c r="L24" i="116"/>
  <c r="L23" i="116"/>
  <c r="K23" i="116"/>
  <c r="L22" i="116"/>
  <c r="K22" i="116"/>
  <c r="L21" i="116"/>
  <c r="K21" i="116"/>
  <c r="H17" i="116" l="1"/>
  <c r="H16" i="116"/>
  <c r="N16" i="116" s="1"/>
  <c r="H15" i="116"/>
  <c r="J14" i="116"/>
  <c r="P14" i="116" s="1"/>
  <c r="I14" i="116"/>
  <c r="H12" i="116"/>
  <c r="H11" i="116"/>
  <c r="J10" i="116"/>
  <c r="I10" i="116"/>
  <c r="H10" i="116" s="1"/>
  <c r="J9" i="116"/>
  <c r="J30" i="116" s="1"/>
  <c r="I9" i="116"/>
  <c r="I8" i="116" s="1"/>
  <c r="I26" i="116" l="1"/>
  <c r="H14" i="116"/>
  <c r="N17" i="116"/>
  <c r="I29" i="116"/>
  <c r="I24" i="116"/>
  <c r="I27" i="116"/>
  <c r="I22" i="116"/>
  <c r="I28" i="116"/>
  <c r="I23" i="116"/>
  <c r="J8" i="116"/>
  <c r="I21" i="116"/>
  <c r="I30" i="116"/>
  <c r="H9" i="116"/>
  <c r="J28" i="116" l="1"/>
  <c r="J23" i="116"/>
  <c r="J27" i="116"/>
  <c r="J29" i="116"/>
  <c r="J24" i="116"/>
  <c r="J26" i="116"/>
  <c r="J22" i="116"/>
  <c r="J21" i="116"/>
  <c r="H30" i="116"/>
  <c r="H8" i="116"/>
  <c r="H27" i="116" l="1"/>
  <c r="H28" i="116"/>
  <c r="H22" i="116"/>
  <c r="H26" i="116"/>
  <c r="H29" i="116"/>
  <c r="H24" i="116"/>
  <c r="H23" i="116"/>
  <c r="H21" i="116"/>
  <c r="G30" i="116" l="1"/>
  <c r="F30" i="116"/>
  <c r="E30" i="116"/>
  <c r="G29" i="116"/>
  <c r="F29" i="116"/>
  <c r="E29" i="116"/>
  <c r="G28" i="116"/>
  <c r="F28" i="116"/>
  <c r="E28" i="116"/>
  <c r="G27" i="116"/>
  <c r="F27" i="116"/>
  <c r="E27" i="116"/>
  <c r="F26" i="116"/>
  <c r="E26" i="116"/>
  <c r="F24" i="116"/>
  <c r="E24" i="116"/>
  <c r="G23" i="116"/>
  <c r="F23" i="116"/>
  <c r="E23" i="116"/>
  <c r="F22" i="116"/>
  <c r="E22" i="116"/>
  <c r="F21" i="116"/>
  <c r="E21" i="116"/>
  <c r="C10" i="116" l="1"/>
  <c r="O10" i="116" s="1"/>
  <c r="D10" i="116"/>
  <c r="P10" i="116" s="1"/>
  <c r="B10" i="116"/>
  <c r="B30" i="116" l="1"/>
  <c r="N10" i="116"/>
  <c r="C30" i="116"/>
  <c r="D30" i="116"/>
  <c r="D9" i="116"/>
  <c r="P9" i="116" s="1"/>
  <c r="B9" i="116"/>
  <c r="N9" i="116" s="1"/>
  <c r="C9" i="116"/>
  <c r="O9" i="116" s="1"/>
  <c r="D8" i="116" l="1"/>
  <c r="P8" i="116" s="1"/>
  <c r="C14" i="116"/>
  <c r="D29" i="117"/>
  <c r="D28" i="117"/>
  <c r="C28" i="117"/>
  <c r="B28" i="117"/>
  <c r="D27" i="117"/>
  <c r="C27" i="117"/>
  <c r="B27" i="117"/>
  <c r="D26" i="117"/>
  <c r="C26" i="117"/>
  <c r="B26" i="117"/>
  <c r="D25" i="117"/>
  <c r="C25" i="117"/>
  <c r="B25" i="117"/>
  <c r="D24" i="117"/>
  <c r="B24" i="117"/>
  <c r="D23" i="117"/>
  <c r="C23" i="117"/>
  <c r="B23" i="117"/>
  <c r="D22" i="117"/>
  <c r="C22" i="117"/>
  <c r="B22" i="117"/>
  <c r="C21" i="117"/>
  <c r="B21" i="117"/>
  <c r="C20" i="117"/>
  <c r="B20" i="117"/>
  <c r="B8" i="116" l="1"/>
  <c r="O14" i="116"/>
  <c r="D27" i="116"/>
  <c r="D26" i="116"/>
  <c r="D29" i="116"/>
  <c r="D24" i="116"/>
  <c r="D28" i="116"/>
  <c r="D23" i="116"/>
  <c r="D22" i="116"/>
  <c r="D21" i="116"/>
  <c r="C8" i="116"/>
  <c r="B21" i="116" l="1"/>
  <c r="B27" i="116"/>
  <c r="B23" i="116"/>
  <c r="B29" i="116"/>
  <c r="B24" i="116"/>
  <c r="B28" i="116"/>
  <c r="C29" i="116"/>
  <c r="C23" i="116"/>
  <c r="C28" i="116"/>
  <c r="C26" i="116"/>
  <c r="C24" i="116"/>
  <c r="C22" i="116"/>
  <c r="C21" i="116"/>
  <c r="B22" i="116"/>
  <c r="B26" i="116"/>
</calcChain>
</file>

<file path=xl/sharedStrings.xml><?xml version="1.0" encoding="utf-8"?>
<sst xmlns="http://schemas.openxmlformats.org/spreadsheetml/2006/main" count="116" uniqueCount="24">
  <si>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</si>
  <si>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</si>
  <si>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</si>
  <si>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</si>
  <si>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</si>
  <si>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</si>
  <si>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</si>
  <si>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</si>
  <si>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</si>
  <si>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</si>
  <si>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</si>
  <si>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</si>
  <si>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</si>
  <si>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</si>
  <si>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</si>
  <si>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</si>
  <si>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</si>
  <si>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 xml:space="preserve">                จังหวัดนราธิวาส</t>
  </si>
  <si>
    <t>อัตราการว่างงาน</t>
  </si>
  <si>
    <t>ตารางที่  1   จำนวนและร้อยละของประชากรจำแนกตามสถานภาพแรงงานและเพศ ไตรมาสที่ 1/2560</t>
  </si>
  <si>
    <t xml:space="preserve">       หมายเหตุ :  1. -  ไม่มีข้อมูล หรือข้อมูลมีค่าเป็น 0 หรือข้อมูลมีจำนวนน้อย</t>
  </si>
  <si>
    <t xml:space="preserve">                                                     จำนวนผู้อยู่ในกำลังแรงงานรวม</t>
  </si>
  <si>
    <t xml:space="preserve">                       2. อัตราการว่างงาน  =      จำนวนผู้ว่างงาน X 100</t>
  </si>
  <si>
    <t xml:space="preserve">ตารางที่  1   จำนวนและร้อยละของประชากรจำแนกตามสถานภาพแรงงานและเพศ พ.ศ. 2561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</si>
</sst>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/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2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/>
    </xf>
    <xf numFmtId="3" fontId="2" fillId="0" borderId="0" xfId="0" quotePrefix="1" applyNumberFormat="1" applyFont="1" applyAlignment="1">
      <alignment horizontal="right"/>
    </xf>
    <xf numFmtId="0" fontId="3" fillId="0" borderId="0" xfId="0" applyFont="1" applyAlignment="1">
      <alignment horizontal="center"/>
    </xf>
    <xf numFmtId="17" fontId="3" fillId="0" borderId="0" xfId="0" applyNumberFormat="1" applyFont="1" applyAlignment="1">
      <alignment horizontal="left"/>
    </xf>
    <xf numFmtId="0" fontId="2" fillId="2" borderId="0" xfId="0" applyFont="1" applyFill="1"/>
    <xf numFmtId="0" fontId="3" fillId="2" borderId="0" xfId="0" applyFont="1" applyFill="1"/>
    <xf numFmtId="17" fontId="3" fillId="2" borderId="0" xfId="0" applyNumberFormat="1" applyFont="1" applyFill="1" applyAlignment="1">
      <alignment horizontal="left"/>
    </xf>
    <xf numFmtId="0" fontId="1" fillId="2" borderId="0" xfId="0" applyFont="1" applyFill="1" applyAlignment="1"/>
    <xf numFmtId="0" fontId="3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3" fontId="4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right"/>
    </xf>
    <xf numFmtId="3" fontId="2" fillId="2" borderId="0" xfId="0" applyNumberFormat="1" applyFont="1" applyFill="1" applyAlignment="1">
      <alignment horizontal="right"/>
    </xf>
    <xf numFmtId="3" fontId="2" fillId="2" borderId="0" xfId="0" quotePrefix="1" applyNumberFormat="1" applyFont="1" applyFill="1" applyAlignment="1">
      <alignment horizontal="right"/>
    </xf>
    <xf numFmtId="2" fontId="3" fillId="2" borderId="0" xfId="0" applyNumberFormat="1" applyFont="1" applyFill="1" applyBorder="1" applyAlignment="1">
      <alignment horizontal="right" vertical="center"/>
    </xf>
    <xf numFmtId="2" fontId="3" fillId="2" borderId="0" xfId="0" applyNumberFormat="1" applyFont="1" applyFill="1" applyAlignment="1">
      <alignment vertical="center"/>
    </xf>
    <xf numFmtId="2" fontId="2" fillId="2" borderId="0" xfId="0" applyNumberFormat="1" applyFont="1" applyFill="1" applyBorder="1" applyAlignment="1">
      <alignment horizontal="right" vertical="center"/>
    </xf>
    <xf numFmtId="2" fontId="2" fillId="2" borderId="2" xfId="0" applyNumberFormat="1" applyFont="1" applyFill="1" applyBorder="1" applyAlignment="1">
      <alignment horizontal="right" vertical="center"/>
    </xf>
    <xf numFmtId="0" fontId="2" fillId="0" borderId="3" xfId="0" applyFont="1" applyBorder="1"/>
    <xf numFmtId="4" fontId="3" fillId="0" borderId="0" xfId="0" applyNumberFormat="1" applyFont="1" applyBorder="1" applyAlignment="1">
      <alignment vertical="center"/>
    </xf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2038350</xdr:colOff>
      <xdr:row>32</xdr:row>
      <xdr:rowOff>19050</xdr:rowOff>
    </xdr:from>
    <xdr:to>
      <xdr:col>1</xdr:col>
      <xdr:colOff>1114425</xdr:colOff>
      <xdr:row>32</xdr:row>
      <xdr:rowOff>19050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 bwMode="auto">
        <a:xfrm>
          <a:off x="2038350" y="8420100"/>
          <a:ext cx="1476375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33"/>
  <sheetViews>
    <sheetView showGridLines="0" tabSelected="1" view="pageBreakPreview" zoomScale="124" zoomScaleNormal="100" zoomScaleSheetLayoutView="124" workbookViewId="0">
      <selection activeCell="R4" sqref="R4"/>
    </sheetView>
  </sheetViews>
  <sheetFormatPr defaultColWidth="9.140625" defaultRowHeight="18.75" x14ac:dyDescent="0.3"/>
  <cols>
    <col min="1" max="1" width="25.140625" style="2" customWidth="1"/>
    <col min="2" max="2" width="12.85546875" style="2" hidden="1" customWidth="1"/>
    <col min="3" max="3" width="15.140625" style="2" hidden="1" customWidth="1"/>
    <col min="4" max="4" width="12.85546875" style="2" hidden="1" customWidth="1"/>
    <col min="5" max="7" width="19.140625" style="32" hidden="1" customWidth="1"/>
    <col min="8" max="10" width="19.140625" style="2" hidden="1" customWidth="1"/>
    <col min="11" max="13" width="19.140625" style="32" hidden="1" customWidth="1"/>
    <col min="14" max="16" width="21.85546875" style="2" customWidth="1"/>
    <col min="17" max="17" width="7.42578125" style="2" bestFit="1" customWidth="1"/>
    <col min="18" max="18" width="9.28515625" style="2" customWidth="1"/>
    <col min="19" max="19" width="9.140625" style="2"/>
    <col min="20" max="20" width="10" style="2" customWidth="1"/>
    <col min="21" max="16384" width="9.140625" style="2"/>
  </cols>
  <sheetData>
    <row r="2" spans="1:16" ht="24" customHeight="1" x14ac:dyDescent="0.35">
      <c r="A2" s="1" t="s">
        <v>23</v>
      </c>
      <c r="B2" s="5"/>
      <c r="C2" s="5"/>
      <c r="D2" s="31">
        <v>241428</v>
      </c>
      <c r="E2" s="33"/>
      <c r="F2" s="33"/>
      <c r="G2" s="34"/>
      <c r="H2" s="5"/>
      <c r="I2" s="5"/>
      <c r="J2" s="31"/>
      <c r="K2" s="33"/>
      <c r="L2" s="33"/>
      <c r="M2" s="34"/>
    </row>
    <row r="3" spans="1:16" ht="18" customHeight="1" x14ac:dyDescent="0.35">
      <c r="A3" s="12" t="s">
        <v>17</v>
      </c>
      <c r="B3" s="13"/>
      <c r="C3" s="5"/>
      <c r="D3" s="5"/>
      <c r="E3" s="35"/>
      <c r="F3" s="33"/>
      <c r="G3" s="33"/>
      <c r="H3" s="13"/>
      <c r="I3" s="5"/>
      <c r="J3" s="5"/>
      <c r="K3" s="35"/>
      <c r="L3" s="33"/>
      <c r="M3" s="33"/>
    </row>
    <row r="4" spans="1:16" ht="6.75" customHeight="1" x14ac:dyDescent="0.3">
      <c r="A4" s="10"/>
      <c r="B4" s="10"/>
      <c r="C4" s="10"/>
      <c r="D4" s="10"/>
      <c r="E4" s="36"/>
      <c r="F4" s="36"/>
      <c r="G4" s="36"/>
      <c r="H4" s="30"/>
      <c r="I4" s="30"/>
      <c r="J4" s="30"/>
      <c r="K4" s="36"/>
      <c r="L4" s="36"/>
      <c r="M4" s="36"/>
    </row>
    <row r="5" spans="1:16" s="5" customFormat="1" ht="31.5" customHeight="1" x14ac:dyDescent="0.3">
      <c r="A5" s="3" t="s">
        <v>0</v>
      </c>
      <c r="B5" s="4" t="s">
        <v>1</v>
      </c>
      <c r="C5" s="4" t="s">
        <v>2</v>
      </c>
      <c r="D5" s="4" t="s">
        <v>3</v>
      </c>
      <c r="E5" s="37" t="s">
        <v>1</v>
      </c>
      <c r="F5" s="37" t="s">
        <v>2</v>
      </c>
      <c r="G5" s="37" t="s">
        <v>3</v>
      </c>
      <c r="H5" s="4" t="s">
        <v>1</v>
      </c>
      <c r="I5" s="4" t="s">
        <v>2</v>
      </c>
      <c r="J5" s="4" t="s">
        <v>3</v>
      </c>
      <c r="K5" s="37" t="s">
        <v>1</v>
      </c>
      <c r="L5" s="37" t="s">
        <v>2</v>
      </c>
      <c r="M5" s="37" t="s">
        <v>3</v>
      </c>
      <c r="N5" s="4" t="s">
        <v>1</v>
      </c>
      <c r="O5" s="4" t="s">
        <v>2</v>
      </c>
      <c r="P5" s="4" t="s">
        <v>3</v>
      </c>
    </row>
    <row r="6" spans="1:16" s="5" customFormat="1" ht="18.75" hidden="1" customHeight="1" x14ac:dyDescent="0.3">
      <c r="A6" s="2"/>
      <c r="B6" s="52" t="s">
        <v>13</v>
      </c>
      <c r="C6" s="52"/>
      <c r="D6" s="52"/>
      <c r="E6" s="49" t="s">
        <v>13</v>
      </c>
      <c r="F6" s="49"/>
      <c r="G6" s="49"/>
      <c r="H6" s="52" t="s">
        <v>13</v>
      </c>
      <c r="I6" s="52"/>
      <c r="J6" s="52"/>
      <c r="K6" s="49" t="s">
        <v>13</v>
      </c>
      <c r="L6" s="49"/>
      <c r="M6" s="49"/>
      <c r="N6" s="6"/>
    </row>
    <row r="7" spans="1:16" s="16" customFormat="1" ht="6" customHeight="1" x14ac:dyDescent="0.3">
      <c r="A7" s="7"/>
      <c r="B7" s="23"/>
      <c r="C7" s="14"/>
      <c r="D7" s="14"/>
      <c r="E7" s="38"/>
      <c r="F7" s="39"/>
      <c r="G7" s="39"/>
      <c r="H7" s="23"/>
      <c r="I7" s="14"/>
      <c r="J7" s="14"/>
      <c r="K7" s="38"/>
      <c r="L7" s="39"/>
      <c r="M7" s="39"/>
      <c r="N7" s="15"/>
    </row>
    <row r="8" spans="1:16" s="8" customFormat="1" ht="26.25" customHeight="1" x14ac:dyDescent="0.3">
      <c r="A8" s="8" t="s">
        <v>4</v>
      </c>
      <c r="B8" s="25">
        <f>B9+B14</f>
        <v>334696</v>
      </c>
      <c r="C8" s="25">
        <f t="shared" ref="C8:D8" si="0">C9+C14</f>
        <v>249958</v>
      </c>
      <c r="D8" s="25">
        <f t="shared" si="0"/>
        <v>136945</v>
      </c>
      <c r="E8" s="40">
        <v>511896</v>
      </c>
      <c r="F8" s="40">
        <v>250527</v>
      </c>
      <c r="G8" s="40">
        <v>261369</v>
      </c>
      <c r="H8" s="25">
        <f>SUM(H9,H14)</f>
        <v>512729.50999999995</v>
      </c>
      <c r="I8" s="25">
        <f t="shared" ref="I8:J8" si="1">SUM(I9,I14)</f>
        <v>250931.31</v>
      </c>
      <c r="J8" s="25">
        <f t="shared" si="1"/>
        <v>261798.19999999998</v>
      </c>
      <c r="K8" s="40">
        <v>513609</v>
      </c>
      <c r="L8" s="40">
        <v>251338</v>
      </c>
      <c r="M8" s="40">
        <v>262271</v>
      </c>
      <c r="N8" s="15">
        <f>(B8+E8+H8+K8)/4</f>
        <v>468232.6275</v>
      </c>
      <c r="O8" s="15">
        <f>(C8+F8+I8+L8)/4</f>
        <v>250688.57750000001</v>
      </c>
      <c r="P8" s="15">
        <f t="shared" ref="P8" si="2">(D8+G8+J8+M8)/4</f>
        <v>230595.8</v>
      </c>
    </row>
    <row r="9" spans="1:16" s="8" customFormat="1" ht="26.25" customHeight="1" x14ac:dyDescent="0.3">
      <c r="A9" s="8" t="s">
        <v>5</v>
      </c>
      <c r="B9" s="24">
        <f>B10</f>
        <v>334696</v>
      </c>
      <c r="C9" s="24">
        <f t="shared" ref="C9:D9" si="3">C10</f>
        <v>197751</v>
      </c>
      <c r="D9" s="24">
        <f t="shared" si="3"/>
        <v>136945</v>
      </c>
      <c r="E9" s="41">
        <v>339781</v>
      </c>
      <c r="F9" s="41">
        <v>197091</v>
      </c>
      <c r="G9" s="41">
        <v>142690</v>
      </c>
      <c r="H9" s="24">
        <f>SUM(H11:H12)</f>
        <v>342203.47999999992</v>
      </c>
      <c r="I9" s="24">
        <f t="shared" ref="I9:J9" si="4">SUM(I11:I12)</f>
        <v>197148.4</v>
      </c>
      <c r="J9" s="24">
        <f t="shared" si="4"/>
        <v>145055.07999999999</v>
      </c>
      <c r="K9" s="41">
        <v>344791</v>
      </c>
      <c r="L9" s="41">
        <v>198753</v>
      </c>
      <c r="M9" s="41">
        <v>146038</v>
      </c>
      <c r="N9" s="15">
        <f t="shared" ref="N9:N17" si="5">(B9+E9+H9+K9)/4</f>
        <v>340367.87</v>
      </c>
      <c r="O9" s="15">
        <f t="shared" ref="O9:O17" si="6">(C9+F9+I9+L9)/4</f>
        <v>197685.85</v>
      </c>
      <c r="P9" s="15">
        <f t="shared" ref="P9:P17" si="7">(D9+G9+J9+M9)/4</f>
        <v>142682.01999999999</v>
      </c>
    </row>
    <row r="10" spans="1:16" s="8" customFormat="1" ht="26.25" customHeight="1" x14ac:dyDescent="0.3">
      <c r="A10" s="8" t="s">
        <v>7</v>
      </c>
      <c r="B10" s="24">
        <f>SUM(B11:B12)</f>
        <v>334696</v>
      </c>
      <c r="C10" s="24">
        <f t="shared" ref="C10:D10" si="8">SUM(C11:C12)</f>
        <v>197751</v>
      </c>
      <c r="D10" s="24">
        <f t="shared" si="8"/>
        <v>136945</v>
      </c>
      <c r="E10" s="41">
        <v>339781</v>
      </c>
      <c r="F10" s="41">
        <v>197091</v>
      </c>
      <c r="G10" s="41">
        <v>142690</v>
      </c>
      <c r="H10" s="24">
        <f>SUM(I10:J10)</f>
        <v>342203.48</v>
      </c>
      <c r="I10" s="24">
        <f>SUM(I11:I12)</f>
        <v>197148.4</v>
      </c>
      <c r="J10" s="24">
        <f>SUM(J11:J12)</f>
        <v>145055.07999999999</v>
      </c>
      <c r="K10" s="41">
        <v>344791</v>
      </c>
      <c r="L10" s="41">
        <v>198753</v>
      </c>
      <c r="M10" s="41">
        <v>146038</v>
      </c>
      <c r="N10" s="15">
        <f t="shared" si="5"/>
        <v>340367.87</v>
      </c>
      <c r="O10" s="15">
        <f t="shared" si="6"/>
        <v>197685.85</v>
      </c>
      <c r="P10" s="15">
        <f t="shared" si="7"/>
        <v>142682.01999999999</v>
      </c>
    </row>
    <row r="11" spans="1:16" s="8" customFormat="1" ht="26.25" customHeight="1" x14ac:dyDescent="0.3">
      <c r="A11" s="8" t="s">
        <v>8</v>
      </c>
      <c r="B11" s="24">
        <v>318032</v>
      </c>
      <c r="C11" s="24">
        <v>185122</v>
      </c>
      <c r="D11" s="24">
        <v>132910</v>
      </c>
      <c r="E11" s="41">
        <v>318505</v>
      </c>
      <c r="F11" s="41">
        <v>184933</v>
      </c>
      <c r="G11" s="41">
        <v>133572</v>
      </c>
      <c r="H11" s="24">
        <f>SUM(I11:J11)</f>
        <v>321767.56999999995</v>
      </c>
      <c r="I11" s="24">
        <v>183822.99</v>
      </c>
      <c r="J11" s="24">
        <v>137944.57999999999</v>
      </c>
      <c r="K11" s="41">
        <v>321474</v>
      </c>
      <c r="L11" s="41">
        <v>183428</v>
      </c>
      <c r="M11" s="41">
        <v>138046</v>
      </c>
      <c r="N11" s="15">
        <f>(B11+E11+H11+K11)/4</f>
        <v>319944.64249999996</v>
      </c>
      <c r="O11" s="15">
        <f t="shared" si="6"/>
        <v>184326.4975</v>
      </c>
      <c r="P11" s="15">
        <f t="shared" si="7"/>
        <v>135618.14499999999</v>
      </c>
    </row>
    <row r="12" spans="1:16" s="8" customFormat="1" ht="26.25" customHeight="1" x14ac:dyDescent="0.3">
      <c r="A12" s="8" t="s">
        <v>9</v>
      </c>
      <c r="B12" s="24">
        <v>16664</v>
      </c>
      <c r="C12" s="24">
        <v>12629</v>
      </c>
      <c r="D12" s="24">
        <v>4035</v>
      </c>
      <c r="E12" s="41">
        <v>21276</v>
      </c>
      <c r="F12" s="41">
        <v>12157</v>
      </c>
      <c r="G12" s="41">
        <v>9118</v>
      </c>
      <c r="H12" s="24">
        <f>SUM(I12:J12)</f>
        <v>20435.91</v>
      </c>
      <c r="I12" s="24">
        <v>13325.41</v>
      </c>
      <c r="J12" s="24">
        <v>7110.5</v>
      </c>
      <c r="K12" s="41">
        <v>23318</v>
      </c>
      <c r="L12" s="41">
        <v>15326</v>
      </c>
      <c r="M12" s="41">
        <v>7992</v>
      </c>
      <c r="N12" s="15">
        <f>(B12+E12+H12+K12)/4</f>
        <v>20423.477500000001</v>
      </c>
      <c r="O12" s="15">
        <f t="shared" si="6"/>
        <v>13359.352500000001</v>
      </c>
      <c r="P12" s="15">
        <f t="shared" si="7"/>
        <v>7063.875</v>
      </c>
    </row>
    <row r="13" spans="1:16" s="8" customFormat="1" ht="26.25" customHeight="1" x14ac:dyDescent="0.3">
      <c r="A13" s="8" t="s">
        <v>14</v>
      </c>
      <c r="B13" s="24">
        <v>139</v>
      </c>
      <c r="C13" s="24">
        <v>139</v>
      </c>
      <c r="D13" s="29" t="s">
        <v>16</v>
      </c>
      <c r="E13" s="41" t="s">
        <v>16</v>
      </c>
      <c r="F13" s="41" t="s">
        <v>16</v>
      </c>
      <c r="G13" s="42" t="s">
        <v>16</v>
      </c>
      <c r="H13" s="24" t="s">
        <v>16</v>
      </c>
      <c r="I13" s="24" t="s">
        <v>16</v>
      </c>
      <c r="J13" s="29" t="s">
        <v>16</v>
      </c>
      <c r="K13" s="41" t="s">
        <v>16</v>
      </c>
      <c r="L13" s="41" t="s">
        <v>16</v>
      </c>
      <c r="M13" s="42" t="s">
        <v>16</v>
      </c>
      <c r="N13" s="15" t="s">
        <v>16</v>
      </c>
      <c r="O13" s="15" t="s">
        <v>16</v>
      </c>
      <c r="P13" s="15" t="s">
        <v>16</v>
      </c>
    </row>
    <row r="14" spans="1:16" s="8" customFormat="1" ht="26.25" customHeight="1" x14ac:dyDescent="0.3">
      <c r="A14" s="8" t="s">
        <v>6</v>
      </c>
      <c r="B14" s="24">
        <v>0</v>
      </c>
      <c r="C14" s="24">
        <f>SUM(C15:C17)</f>
        <v>52207</v>
      </c>
      <c r="D14" s="24">
        <v>0</v>
      </c>
      <c r="E14" s="41">
        <v>172115</v>
      </c>
      <c r="F14" s="41">
        <v>53436</v>
      </c>
      <c r="G14" s="41">
        <v>118679</v>
      </c>
      <c r="H14" s="24">
        <f>SUM(H15:H17)</f>
        <v>170526.03000000003</v>
      </c>
      <c r="I14" s="24">
        <f>SUM(I15:I17)</f>
        <v>53782.91</v>
      </c>
      <c r="J14" s="24">
        <f t="shared" ref="J14" si="9">SUM(J15:J17)</f>
        <v>116743.12</v>
      </c>
      <c r="K14" s="41">
        <v>168818</v>
      </c>
      <c r="L14" s="41">
        <v>52584</v>
      </c>
      <c r="M14" s="41">
        <v>116233</v>
      </c>
      <c r="N14" s="15">
        <f>(B14+E14+H14+K14)/4</f>
        <v>127864.75750000001</v>
      </c>
      <c r="O14" s="15">
        <f t="shared" si="6"/>
        <v>53002.477500000001</v>
      </c>
      <c r="P14" s="15">
        <f t="shared" si="7"/>
        <v>87913.78</v>
      </c>
    </row>
    <row r="15" spans="1:16" s="8" customFormat="1" ht="26.25" customHeight="1" x14ac:dyDescent="0.3">
      <c r="A15" s="8" t="s">
        <v>10</v>
      </c>
      <c r="B15" s="24">
        <v>59836</v>
      </c>
      <c r="C15" s="29" t="s">
        <v>16</v>
      </c>
      <c r="D15" s="24">
        <v>59836</v>
      </c>
      <c r="E15" s="41">
        <v>60834</v>
      </c>
      <c r="F15" s="42">
        <v>714</v>
      </c>
      <c r="G15" s="41">
        <v>60120</v>
      </c>
      <c r="H15" s="24">
        <f>SUM(I15:J15)</f>
        <v>53388.87</v>
      </c>
      <c r="I15" s="29">
        <v>536.87</v>
      </c>
      <c r="J15" s="24">
        <v>52852</v>
      </c>
      <c r="K15" s="41">
        <v>54032</v>
      </c>
      <c r="L15" s="42"/>
      <c r="M15" s="41">
        <v>54032</v>
      </c>
      <c r="N15" s="15">
        <f>(B15+E15+H15+K15)/4</f>
        <v>57022.717499999999</v>
      </c>
      <c r="O15" s="24" t="s">
        <v>16</v>
      </c>
      <c r="P15" s="15">
        <f t="shared" si="7"/>
        <v>56710</v>
      </c>
    </row>
    <row r="16" spans="1:16" s="8" customFormat="1" ht="26.25" customHeight="1" x14ac:dyDescent="0.3">
      <c r="A16" s="8" t="s">
        <v>11</v>
      </c>
      <c r="B16" s="24">
        <v>45958</v>
      </c>
      <c r="C16" s="24">
        <v>17300</v>
      </c>
      <c r="D16" s="24">
        <v>28658</v>
      </c>
      <c r="E16" s="41">
        <v>39118</v>
      </c>
      <c r="F16" s="41">
        <v>15879</v>
      </c>
      <c r="G16" s="41">
        <v>23239</v>
      </c>
      <c r="H16" s="24">
        <f t="shared" ref="H16:H17" si="10">SUM(I16:J16)</f>
        <v>40520.86</v>
      </c>
      <c r="I16" s="24">
        <v>17968</v>
      </c>
      <c r="J16" s="24">
        <v>22552.86</v>
      </c>
      <c r="K16" s="41">
        <v>43711</v>
      </c>
      <c r="L16" s="41">
        <v>19753</v>
      </c>
      <c r="M16" s="41">
        <v>23958</v>
      </c>
      <c r="N16" s="15">
        <f t="shared" si="5"/>
        <v>42326.964999999997</v>
      </c>
      <c r="O16" s="15">
        <f t="shared" si="6"/>
        <v>17725</v>
      </c>
      <c r="P16" s="15">
        <f t="shared" si="7"/>
        <v>24601.965</v>
      </c>
    </row>
    <row r="17" spans="1:16" s="8" customFormat="1" ht="26.25" customHeight="1" x14ac:dyDescent="0.3">
      <c r="A17" s="9" t="s">
        <v>12</v>
      </c>
      <c r="B17" s="24">
        <v>70418</v>
      </c>
      <c r="C17" s="24">
        <v>34907</v>
      </c>
      <c r="D17" s="24">
        <v>35511</v>
      </c>
      <c r="E17" s="41">
        <v>72163</v>
      </c>
      <c r="F17" s="41">
        <v>36843</v>
      </c>
      <c r="G17" s="41">
        <v>35320</v>
      </c>
      <c r="H17" s="24">
        <f t="shared" si="10"/>
        <v>76616.3</v>
      </c>
      <c r="I17" s="24">
        <v>35278.04</v>
      </c>
      <c r="J17" s="24">
        <v>41338.26</v>
      </c>
      <c r="K17" s="41">
        <v>71074</v>
      </c>
      <c r="L17" s="41">
        <v>32831</v>
      </c>
      <c r="M17" s="41">
        <v>38243</v>
      </c>
      <c r="N17" s="15">
        <f t="shared" si="5"/>
        <v>72567.824999999997</v>
      </c>
      <c r="O17" s="15">
        <f t="shared" si="6"/>
        <v>34964.76</v>
      </c>
      <c r="P17" s="15">
        <f t="shared" si="7"/>
        <v>37603.065000000002</v>
      </c>
    </row>
    <row r="18" spans="1:16" s="8" customFormat="1" ht="28.5" customHeight="1" x14ac:dyDescent="0.3">
      <c r="A18" s="2"/>
      <c r="B18" s="51" t="s">
        <v>15</v>
      </c>
      <c r="C18" s="51"/>
      <c r="D18" s="51"/>
      <c r="E18" s="50" t="s">
        <v>15</v>
      </c>
      <c r="F18" s="50"/>
      <c r="G18" s="50"/>
      <c r="H18" s="51" t="s">
        <v>15</v>
      </c>
      <c r="I18" s="51"/>
      <c r="J18" s="51"/>
      <c r="K18" s="50" t="s">
        <v>15</v>
      </c>
      <c r="L18" s="50"/>
      <c r="M18" s="50"/>
      <c r="N18" s="51" t="s">
        <v>15</v>
      </c>
      <c r="O18" s="51"/>
      <c r="P18" s="51"/>
    </row>
    <row r="19" spans="1:16" s="16" customFormat="1" ht="6" customHeight="1" x14ac:dyDescent="0.5">
      <c r="A19" s="7"/>
      <c r="B19" s="11"/>
      <c r="C19" s="11"/>
      <c r="D19" s="11"/>
      <c r="E19" s="43"/>
      <c r="F19" s="43"/>
      <c r="G19" s="43"/>
      <c r="H19" s="11"/>
      <c r="I19" s="11"/>
      <c r="J19" s="11"/>
      <c r="K19" s="43"/>
      <c r="L19" s="43"/>
      <c r="M19" s="43"/>
      <c r="N19" s="15"/>
      <c r="O19" s="15"/>
      <c r="P19" s="15"/>
    </row>
    <row r="20" spans="1:16" s="8" customFormat="1" ht="26.25" customHeight="1" x14ac:dyDescent="0.5">
      <c r="A20" s="8" t="s">
        <v>4</v>
      </c>
      <c r="B20" s="18">
        <v>100</v>
      </c>
      <c r="C20" s="11">
        <v>100</v>
      </c>
      <c r="D20" s="11">
        <v>100</v>
      </c>
      <c r="E20" s="44">
        <v>100</v>
      </c>
      <c r="F20" s="43">
        <v>100</v>
      </c>
      <c r="G20" s="43">
        <v>100</v>
      </c>
      <c r="H20" s="18">
        <v>100</v>
      </c>
      <c r="I20" s="11">
        <v>100</v>
      </c>
      <c r="J20" s="11">
        <v>100</v>
      </c>
      <c r="K20" s="44">
        <v>100</v>
      </c>
      <c r="L20" s="43">
        <v>100</v>
      </c>
      <c r="M20" s="43">
        <v>100</v>
      </c>
      <c r="N20" s="48">
        <f>N21+N26</f>
        <v>99.999978275317162</v>
      </c>
      <c r="O20" s="48">
        <f t="shared" ref="O20:P20" si="11">O21+O26</f>
        <v>99.999731739326421</v>
      </c>
      <c r="P20" s="48">
        <f t="shared" si="11"/>
        <v>99.999913268226678</v>
      </c>
    </row>
    <row r="21" spans="1:16" s="8" customFormat="1" ht="26.25" customHeight="1" x14ac:dyDescent="0.5">
      <c r="A21" s="8" t="s">
        <v>5</v>
      </c>
      <c r="B21" s="19">
        <f t="shared" ref="B21:D21" si="12">SUM(B9/B$8)*100</f>
        <v>100</v>
      </c>
      <c r="C21" s="19">
        <f t="shared" si="12"/>
        <v>79.113691100104816</v>
      </c>
      <c r="D21" s="19">
        <f t="shared" si="12"/>
        <v>100</v>
      </c>
      <c r="E21" s="45">
        <f>SUM(E9/E$8)*100</f>
        <v>66.376959382374551</v>
      </c>
      <c r="F21" s="45">
        <f>SUM(F9/F$8)*100</f>
        <v>78.670562454346239</v>
      </c>
      <c r="G21" s="45">
        <v>54.6</v>
      </c>
      <c r="H21" s="19">
        <f>SUM(H9/H$8)*100</f>
        <v>66.741522250201655</v>
      </c>
      <c r="I21" s="19">
        <f>SUM(I9/I$8)*100</f>
        <v>78.566680260028136</v>
      </c>
      <c r="J21" s="19">
        <f>SUM(J9/J$8)*100</f>
        <v>55.407210591975044</v>
      </c>
      <c r="K21" s="45">
        <f>SUM(K9/K$8)*100</f>
        <v>67.131027688377728</v>
      </c>
      <c r="L21" s="45">
        <f>SUM(L9/L$8)*100</f>
        <v>79.077974679515236</v>
      </c>
      <c r="M21" s="45">
        <v>55.68</v>
      </c>
      <c r="N21" s="48">
        <f>N9*100/N8</f>
        <v>72.692044511571339</v>
      </c>
      <c r="O21" s="48">
        <f>O9*100/250689</f>
        <v>78.857010080218913</v>
      </c>
      <c r="P21" s="48">
        <f>P9*100/230596</f>
        <v>61.875323075855604</v>
      </c>
    </row>
    <row r="22" spans="1:16" s="8" customFormat="1" ht="26.25" customHeight="1" x14ac:dyDescent="0.5">
      <c r="A22" s="8" t="s">
        <v>7</v>
      </c>
      <c r="B22" s="19">
        <f t="shared" ref="B22:D24" si="13">SUM(B10/B$8)*100</f>
        <v>100</v>
      </c>
      <c r="C22" s="19">
        <f t="shared" si="13"/>
        <v>79.113691100104816</v>
      </c>
      <c r="D22" s="19">
        <f t="shared" si="13"/>
        <v>100</v>
      </c>
      <c r="E22" s="45">
        <f>SUM(E10/E$8)*100</f>
        <v>66.376959382374551</v>
      </c>
      <c r="F22" s="45">
        <f>SUM(F10/F$8)*100</f>
        <v>78.670562454346239</v>
      </c>
      <c r="G22" s="45">
        <v>54.6</v>
      </c>
      <c r="H22" s="19">
        <f t="shared" ref="H22:M24" si="14">SUM(H10/H$8)*100</f>
        <v>66.741522250201669</v>
      </c>
      <c r="I22" s="19">
        <f t="shared" si="14"/>
        <v>78.566680260028136</v>
      </c>
      <c r="J22" s="19">
        <f t="shared" si="14"/>
        <v>55.407210591975044</v>
      </c>
      <c r="K22" s="45">
        <f t="shared" si="14"/>
        <v>67.131027688377728</v>
      </c>
      <c r="L22" s="45">
        <f t="shared" si="14"/>
        <v>79.077974679515236</v>
      </c>
      <c r="M22" s="45">
        <v>55.68</v>
      </c>
      <c r="N22" s="48">
        <f>N10*100/N8</f>
        <v>72.692044511571339</v>
      </c>
      <c r="O22" s="48">
        <f>O10*100/250689</f>
        <v>78.857010080218913</v>
      </c>
      <c r="P22" s="48">
        <f t="shared" ref="P22:P29" si="15">P10*100/230596</f>
        <v>61.875323075855604</v>
      </c>
    </row>
    <row r="23" spans="1:16" s="8" customFormat="1" ht="26.25" customHeight="1" x14ac:dyDescent="0.5">
      <c r="A23" s="8" t="s">
        <v>8</v>
      </c>
      <c r="B23" s="19">
        <f t="shared" si="13"/>
        <v>95.02115352439229</v>
      </c>
      <c r="C23" s="19">
        <f t="shared" si="13"/>
        <v>74.061242288704506</v>
      </c>
      <c r="D23" s="19">
        <f t="shared" si="13"/>
        <v>97.053561648837132</v>
      </c>
      <c r="E23" s="45">
        <f t="shared" ref="E23:G23" si="16">SUM(E11/E$8)*100</f>
        <v>62.220646381296199</v>
      </c>
      <c r="F23" s="45">
        <f t="shared" si="16"/>
        <v>73.817592514978429</v>
      </c>
      <c r="G23" s="45">
        <f t="shared" si="16"/>
        <v>51.104759937100418</v>
      </c>
      <c r="H23" s="19">
        <f t="shared" si="14"/>
        <v>62.755812514087594</v>
      </c>
      <c r="I23" s="19">
        <f t="shared" si="14"/>
        <v>73.256298705809158</v>
      </c>
      <c r="J23" s="19">
        <f t="shared" si="14"/>
        <v>52.691187334366695</v>
      </c>
      <c r="K23" s="45">
        <f t="shared" si="14"/>
        <v>62.591192911339164</v>
      </c>
      <c r="L23" s="45">
        <f t="shared" si="14"/>
        <v>72.980607787123319</v>
      </c>
      <c r="M23" s="45">
        <v>52.63</v>
      </c>
      <c r="N23" s="48">
        <f>N11*100/N8</f>
        <v>68.330275104547255</v>
      </c>
      <c r="O23" s="48">
        <f>O11*100/250689</f>
        <v>73.52795595339245</v>
      </c>
      <c r="P23" s="48">
        <f t="shared" si="15"/>
        <v>58.812011049627912</v>
      </c>
    </row>
    <row r="24" spans="1:16" s="8" customFormat="1" ht="26.25" customHeight="1" x14ac:dyDescent="0.5">
      <c r="A24" s="8" t="s">
        <v>9</v>
      </c>
      <c r="B24" s="19">
        <f t="shared" si="13"/>
        <v>4.9788464756077158</v>
      </c>
      <c r="C24" s="19">
        <f t="shared" si="13"/>
        <v>5.052448811400315</v>
      </c>
      <c r="D24" s="19">
        <f t="shared" si="13"/>
        <v>2.9464383511628758</v>
      </c>
      <c r="E24" s="45">
        <f>SUM(E12/E$8)*100</f>
        <v>4.1563130010783444</v>
      </c>
      <c r="F24" s="45">
        <f>SUM(F12/F$8)*100</f>
        <v>4.8525707807940863</v>
      </c>
      <c r="G24" s="45">
        <v>3.5</v>
      </c>
      <c r="H24" s="19">
        <f t="shared" si="14"/>
        <v>3.9857097361140772</v>
      </c>
      <c r="I24" s="19">
        <f t="shared" si="14"/>
        <v>5.310381554218961</v>
      </c>
      <c r="J24" s="19">
        <f t="shared" si="14"/>
        <v>2.7160232576083412</v>
      </c>
      <c r="K24" s="45">
        <v>4.54</v>
      </c>
      <c r="L24" s="45">
        <f t="shared" si="14"/>
        <v>6.0977647629884855</v>
      </c>
      <c r="M24" s="45">
        <f t="shared" si="14"/>
        <v>3.0472297737836054</v>
      </c>
      <c r="N24" s="48">
        <f>N12*100/468233</f>
        <v>4.3618193292655576</v>
      </c>
      <c r="O24" s="48">
        <f>O12*100/250689</f>
        <v>5.329054126826466</v>
      </c>
      <c r="P24" s="48">
        <f t="shared" si="15"/>
        <v>3.0633120262276883</v>
      </c>
    </row>
    <row r="25" spans="1:16" s="8" customFormat="1" ht="26.25" customHeight="1" x14ac:dyDescent="0.5">
      <c r="A25" s="8" t="s">
        <v>14</v>
      </c>
      <c r="B25" s="19" t="s">
        <v>16</v>
      </c>
      <c r="C25" s="19" t="s">
        <v>16</v>
      </c>
      <c r="D25" s="19" t="s">
        <v>16</v>
      </c>
      <c r="E25" s="45" t="s">
        <v>16</v>
      </c>
      <c r="F25" s="45" t="s">
        <v>16</v>
      </c>
      <c r="G25" s="45" t="s">
        <v>16</v>
      </c>
      <c r="H25" s="19" t="s">
        <v>16</v>
      </c>
      <c r="I25" s="19" t="s">
        <v>16</v>
      </c>
      <c r="J25" s="19" t="s">
        <v>16</v>
      </c>
      <c r="K25" s="45" t="s">
        <v>16</v>
      </c>
      <c r="L25" s="45" t="s">
        <v>16</v>
      </c>
      <c r="M25" s="45" t="s">
        <v>16</v>
      </c>
      <c r="N25" s="48" t="s">
        <v>16</v>
      </c>
      <c r="O25" s="48" t="s">
        <v>16</v>
      </c>
      <c r="P25" s="48" t="s">
        <v>16</v>
      </c>
    </row>
    <row r="26" spans="1:16" s="8" customFormat="1" ht="26.25" customHeight="1" x14ac:dyDescent="0.5">
      <c r="A26" s="8" t="s">
        <v>6</v>
      </c>
      <c r="B26" s="19">
        <f t="shared" ref="B26" si="17">SUM(B14/B$8)*100</f>
        <v>0</v>
      </c>
      <c r="C26" s="19">
        <f t="shared" ref="C26:D26" si="18">SUM(C14/C$8)*100</f>
        <v>20.88630889989518</v>
      </c>
      <c r="D26" s="19">
        <f t="shared" si="18"/>
        <v>0</v>
      </c>
      <c r="E26" s="45">
        <f>SUM(E14/E$8)*100</f>
        <v>33.623040617625456</v>
      </c>
      <c r="F26" s="45">
        <f>SUM(F14/F$8)*100</f>
        <v>21.329437545653761</v>
      </c>
      <c r="G26" s="45">
        <v>45.4</v>
      </c>
      <c r="H26" s="19">
        <f>SUM(H14/H$8)*100</f>
        <v>33.258477749798338</v>
      </c>
      <c r="I26" s="19">
        <f>SUM(I14/I$8)*100</f>
        <v>21.433319739971868</v>
      </c>
      <c r="J26" s="19">
        <f>SUM(J14/J$8)*100</f>
        <v>44.592789408024963</v>
      </c>
      <c r="K26" s="45">
        <f>SUM(K14/K$8)*100</f>
        <v>32.868972311622265</v>
      </c>
      <c r="L26" s="45">
        <f t="shared" ref="L26:L29" si="19">SUM(L14/L$8)*100</f>
        <v>20.921627449888199</v>
      </c>
      <c r="M26" s="45">
        <v>44.32</v>
      </c>
      <c r="N26" s="48">
        <f t="shared" ref="N26:N29" si="20">N14*100/468233</f>
        <v>27.307933763745826</v>
      </c>
      <c r="O26" s="48">
        <f t="shared" ref="O26:O29" si="21">O14*100/250689</f>
        <v>21.142721659107501</v>
      </c>
      <c r="P26" s="48">
        <f t="shared" si="15"/>
        <v>38.124590192371073</v>
      </c>
    </row>
    <row r="27" spans="1:16" s="8" customFormat="1" ht="26.25" customHeight="1" x14ac:dyDescent="0.5">
      <c r="A27" s="8" t="s">
        <v>10</v>
      </c>
      <c r="B27" s="19">
        <f t="shared" ref="B27:F29" si="22">SUM(B15/B$8)*100</f>
        <v>17.877715897411381</v>
      </c>
      <c r="C27" s="19" t="s">
        <v>16</v>
      </c>
      <c r="D27" s="19">
        <f t="shared" si="22"/>
        <v>43.693453576253241</v>
      </c>
      <c r="E27" s="45">
        <f t="shared" si="22"/>
        <v>11.88405457358526</v>
      </c>
      <c r="F27" s="45">
        <f t="shared" si="22"/>
        <v>0.28499922164078123</v>
      </c>
      <c r="G27" s="45">
        <f>SUM(G15/G$8)*100</f>
        <v>23.001962742329809</v>
      </c>
      <c r="H27" s="19">
        <f t="shared" ref="H27:M29" si="23">SUM(H15/H$8)*100</f>
        <v>10.412677436880902</v>
      </c>
      <c r="I27" s="19">
        <f t="shared" si="23"/>
        <v>0.21395098124662085</v>
      </c>
      <c r="J27" s="19">
        <f t="shared" si="23"/>
        <v>20.188068519951628</v>
      </c>
      <c r="K27" s="45">
        <f t="shared" si="23"/>
        <v>10.520064874252592</v>
      </c>
      <c r="L27" s="45">
        <f t="shared" si="19"/>
        <v>0</v>
      </c>
      <c r="M27" s="45">
        <f t="shared" si="23"/>
        <v>20.60159148361809</v>
      </c>
      <c r="N27" s="48">
        <f t="shared" si="20"/>
        <v>12.178278229001373</v>
      </c>
      <c r="O27" s="48" t="s">
        <v>16</v>
      </c>
      <c r="P27" s="48">
        <f t="shared" si="15"/>
        <v>24.592794324272756</v>
      </c>
    </row>
    <row r="28" spans="1:16" s="8" customFormat="1" ht="26.25" customHeight="1" x14ac:dyDescent="0.5">
      <c r="A28" s="8" t="s">
        <v>11</v>
      </c>
      <c r="B28" s="19">
        <f t="shared" si="22"/>
        <v>13.731266582211918</v>
      </c>
      <c r="C28" s="19">
        <f t="shared" si="22"/>
        <v>6.9211627553428983</v>
      </c>
      <c r="D28" s="19">
        <f t="shared" si="22"/>
        <v>20.926649384789513</v>
      </c>
      <c r="E28" s="45">
        <f t="shared" si="22"/>
        <v>7.6417866129057463</v>
      </c>
      <c r="F28" s="45">
        <f t="shared" si="22"/>
        <v>6.3382389922044329</v>
      </c>
      <c r="G28" s="45">
        <f>SUM(G16/G$8)*100</f>
        <v>8.8912610141217971</v>
      </c>
      <c r="H28" s="19">
        <f t="shared" si="23"/>
        <v>7.9029701255151092</v>
      </c>
      <c r="I28" s="19">
        <f t="shared" si="23"/>
        <v>7.1605253246396394</v>
      </c>
      <c r="J28" s="19">
        <f t="shared" si="23"/>
        <v>8.6145970445938893</v>
      </c>
      <c r="K28" s="45">
        <v>8.51</v>
      </c>
      <c r="L28" s="45">
        <f t="shared" si="19"/>
        <v>7.8591378939913579</v>
      </c>
      <c r="M28" s="45">
        <v>9.14</v>
      </c>
      <c r="N28" s="48">
        <f t="shared" si="20"/>
        <v>9.0397227448727442</v>
      </c>
      <c r="O28" s="48">
        <f t="shared" si="21"/>
        <v>7.0705136643410764</v>
      </c>
      <c r="P28" s="48">
        <f t="shared" si="15"/>
        <v>10.668860257766831</v>
      </c>
    </row>
    <row r="29" spans="1:16" s="8" customFormat="1" ht="26.25" customHeight="1" x14ac:dyDescent="0.5">
      <c r="A29" s="9" t="s">
        <v>12</v>
      </c>
      <c r="B29" s="19">
        <f t="shared" si="22"/>
        <v>21.0393909697158</v>
      </c>
      <c r="C29" s="19">
        <f t="shared" si="22"/>
        <v>13.965146144552284</v>
      </c>
      <c r="D29" s="19">
        <f t="shared" si="22"/>
        <v>25.930848150717438</v>
      </c>
      <c r="E29" s="45">
        <f t="shared" si="22"/>
        <v>14.097199431134449</v>
      </c>
      <c r="F29" s="45">
        <f t="shared" si="22"/>
        <v>14.706199331808548</v>
      </c>
      <c r="G29" s="45">
        <f>SUM(G17/G$8)*100</f>
        <v>13.513461810696755</v>
      </c>
      <c r="H29" s="19">
        <f t="shared" si="23"/>
        <v>14.942830187402322</v>
      </c>
      <c r="I29" s="19">
        <f t="shared" si="23"/>
        <v>14.058843434085608</v>
      </c>
      <c r="J29" s="19">
        <f t="shared" si="23"/>
        <v>15.790123843479446</v>
      </c>
      <c r="K29" s="45">
        <f t="shared" si="23"/>
        <v>13.838153147627866</v>
      </c>
      <c r="L29" s="45">
        <f t="shared" si="19"/>
        <v>13.062489555896839</v>
      </c>
      <c r="M29" s="45">
        <f t="shared" si="23"/>
        <v>14.581482512363166</v>
      </c>
      <c r="N29" s="48">
        <f t="shared" si="20"/>
        <v>15.498229513938574</v>
      </c>
      <c r="O29" s="48">
        <f t="shared" si="21"/>
        <v>13.947464787046899</v>
      </c>
      <c r="P29" s="48">
        <f t="shared" si="15"/>
        <v>16.306902548179501</v>
      </c>
    </row>
    <row r="30" spans="1:16" s="8" customFormat="1" ht="26.25" customHeight="1" x14ac:dyDescent="0.5">
      <c r="A30" s="21" t="s">
        <v>18</v>
      </c>
      <c r="B30" s="22">
        <f>B12*100/B10</f>
        <v>4.9788464756077158</v>
      </c>
      <c r="C30" s="22">
        <f>C12*100/C10</f>
        <v>6.3863141020778658</v>
      </c>
      <c r="D30" s="22">
        <f>D12*100/D10</f>
        <v>2.9464383511628758</v>
      </c>
      <c r="E30" s="46">
        <f t="shared" ref="E30:F30" si="24">E12*100/E9</f>
        <v>6.2616803176163467</v>
      </c>
      <c r="F30" s="46">
        <f t="shared" si="24"/>
        <v>6.1682167120771627</v>
      </c>
      <c r="G30" s="46">
        <f>G12*100/G9</f>
        <v>6.3900763893755697</v>
      </c>
      <c r="H30" s="22">
        <f t="shared" ref="H30:J30" si="25">H12*100/H9</f>
        <v>5.9718591990940606</v>
      </c>
      <c r="I30" s="22">
        <f t="shared" si="25"/>
        <v>6.7590759042426924</v>
      </c>
      <c r="J30" s="22">
        <f t="shared" si="25"/>
        <v>4.9019310457793006</v>
      </c>
      <c r="K30" s="46">
        <f>K12*100/K9</f>
        <v>6.7629375476738085</v>
      </c>
      <c r="L30" s="46">
        <f>L12*100/L9</f>
        <v>7.7110785749145929</v>
      </c>
      <c r="M30" s="46">
        <f t="shared" ref="M30" si="26">M12*100/M9</f>
        <v>5.4725482408688153</v>
      </c>
      <c r="N30" s="48">
        <f>N12*100/340368</f>
        <v>6.0004105850138671</v>
      </c>
      <c r="O30" s="48">
        <f>O12*100/197686</f>
        <v>6.7578647451008163</v>
      </c>
      <c r="P30" s="48">
        <f>P12*100/142682</f>
        <v>4.9507821589268444</v>
      </c>
    </row>
    <row r="31" spans="1:16" x14ac:dyDescent="0.3">
      <c r="A31" s="2" t="s">
        <v>20</v>
      </c>
      <c r="N31" s="47"/>
      <c r="O31" s="47"/>
      <c r="P31" s="47"/>
    </row>
    <row r="32" spans="1:16" x14ac:dyDescent="0.3">
      <c r="A32" s="2" t="s">
        <v>22</v>
      </c>
    </row>
    <row r="33" spans="1:1" x14ac:dyDescent="0.3">
      <c r="A33" s="2" t="s">
        <v>21</v>
      </c>
    </row>
  </sheetData>
  <mergeCells count="9">
    <mergeCell ref="K6:M6"/>
    <mergeCell ref="K18:M18"/>
    <mergeCell ref="N18:P18"/>
    <mergeCell ref="B6:D6"/>
    <mergeCell ref="B18:D18"/>
    <mergeCell ref="E6:G6"/>
    <mergeCell ref="E18:G18"/>
    <mergeCell ref="H6:J6"/>
    <mergeCell ref="H18:J18"/>
  </mergeCells>
  <printOptions horizontalCentered="1"/>
  <pageMargins left="0.78740157480314965" right="0.19685039370078741" top="0.59055118110236227" bottom="0.19685039370078741" header="0.51181102362204722" footer="0.19685039370078741"/>
  <pageSetup paperSize="9" scale="82" orientation="portrait" r:id="rId1"/>
  <headerFooter>
    <oddHeader xml:space="preserve">&amp;R19
</oddHeader>
  </headerFooter>
  <colBreaks count="1" manualBreakCount="1">
    <brk id="10" max="3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9"/>
  <sheetViews>
    <sheetView workbookViewId="0">
      <selection activeCell="J14" sqref="J14"/>
    </sheetView>
  </sheetViews>
  <sheetFormatPr defaultColWidth="9.140625" defaultRowHeight="18.75" x14ac:dyDescent="0.3"/>
  <cols>
    <col min="1" max="1" width="30.5703125" style="2" customWidth="1"/>
    <col min="2" max="4" width="12.85546875" style="2" customWidth="1"/>
    <col min="5" max="7" width="9.140625" style="2"/>
    <col min="8" max="8" width="7.42578125" style="2" bestFit="1" customWidth="1"/>
    <col min="9" max="9" width="9.28515625" style="2" customWidth="1"/>
    <col min="10" max="10" width="9.140625" style="2"/>
    <col min="11" max="11" width="10" style="2" customWidth="1"/>
    <col min="12" max="16384" width="9.140625" style="2"/>
  </cols>
  <sheetData>
    <row r="1" spans="1:7" ht="21" x14ac:dyDescent="0.35">
      <c r="A1" s="1" t="s">
        <v>19</v>
      </c>
    </row>
    <row r="2" spans="1:7" ht="21" x14ac:dyDescent="0.35">
      <c r="A2" s="12" t="s">
        <v>17</v>
      </c>
      <c r="B2" s="13"/>
    </row>
    <row r="3" spans="1:7" x14ac:dyDescent="0.3">
      <c r="A3" s="28"/>
      <c r="B3" s="28"/>
      <c r="C3" s="28"/>
      <c r="D3" s="28"/>
    </row>
    <row r="4" spans="1:7" s="5" customFormat="1" x14ac:dyDescent="0.3">
      <c r="A4" s="3" t="s">
        <v>0</v>
      </c>
      <c r="B4" s="4" t="s">
        <v>1</v>
      </c>
      <c r="C4" s="4" t="s">
        <v>2</v>
      </c>
      <c r="D4" s="4" t="s">
        <v>3</v>
      </c>
      <c r="E4" s="6"/>
    </row>
    <row r="5" spans="1:7" s="5" customFormat="1" x14ac:dyDescent="0.3">
      <c r="A5" s="2"/>
      <c r="B5" s="52" t="s">
        <v>13</v>
      </c>
      <c r="C5" s="52"/>
      <c r="D5" s="52"/>
      <c r="E5" s="6"/>
    </row>
    <row r="6" spans="1:7" s="16" customFormat="1" x14ac:dyDescent="0.3">
      <c r="A6" s="7"/>
      <c r="B6" s="23"/>
      <c r="C6" s="14"/>
      <c r="D6" s="14"/>
      <c r="E6" s="15"/>
    </row>
    <row r="7" spans="1:7" s="8" customFormat="1" x14ac:dyDescent="0.3">
      <c r="A7" s="8" t="s">
        <v>4</v>
      </c>
      <c r="B7" s="25">
        <v>508372</v>
      </c>
      <c r="C7" s="24">
        <v>248770</v>
      </c>
      <c r="D7" s="24">
        <v>259602</v>
      </c>
      <c r="E7" s="15"/>
      <c r="G7" s="27"/>
    </row>
    <row r="8" spans="1:7" s="8" customFormat="1" x14ac:dyDescent="0.3">
      <c r="A8" s="8" t="s">
        <v>5</v>
      </c>
      <c r="B8" s="24">
        <v>335912</v>
      </c>
      <c r="C8" s="24">
        <v>191877</v>
      </c>
      <c r="D8" s="24">
        <v>144035</v>
      </c>
      <c r="E8" s="15"/>
    </row>
    <row r="9" spans="1:7" s="8" customFormat="1" x14ac:dyDescent="0.3">
      <c r="A9" s="8" t="s">
        <v>7</v>
      </c>
      <c r="B9" s="24">
        <v>335912</v>
      </c>
      <c r="C9" s="24">
        <v>191877</v>
      </c>
      <c r="D9" s="24">
        <v>144035</v>
      </c>
      <c r="E9" s="15"/>
    </row>
    <row r="10" spans="1:7" s="8" customFormat="1" x14ac:dyDescent="0.3">
      <c r="A10" s="8" t="s">
        <v>8</v>
      </c>
      <c r="B10" s="24">
        <v>319093</v>
      </c>
      <c r="C10" s="24">
        <v>180562</v>
      </c>
      <c r="D10" s="24">
        <v>138530</v>
      </c>
      <c r="E10" s="15"/>
    </row>
    <row r="11" spans="1:7" s="8" customFormat="1" x14ac:dyDescent="0.3">
      <c r="A11" s="8" t="s">
        <v>9</v>
      </c>
      <c r="B11" s="24">
        <v>16819</v>
      </c>
      <c r="C11" s="24">
        <v>11315</v>
      </c>
      <c r="D11" s="24">
        <v>5504</v>
      </c>
      <c r="E11" s="15"/>
    </row>
    <row r="12" spans="1:7" s="8" customFormat="1" x14ac:dyDescent="0.3">
      <c r="A12" s="8" t="s">
        <v>14</v>
      </c>
      <c r="B12" s="24" t="s">
        <v>16</v>
      </c>
      <c r="C12" s="24" t="s">
        <v>16</v>
      </c>
      <c r="D12" s="24" t="s">
        <v>16</v>
      </c>
      <c r="E12" s="15"/>
    </row>
    <row r="13" spans="1:7" s="8" customFormat="1" x14ac:dyDescent="0.3">
      <c r="A13" s="8" t="s">
        <v>6</v>
      </c>
      <c r="B13" s="24">
        <v>172460</v>
      </c>
      <c r="C13" s="24">
        <v>56893</v>
      </c>
      <c r="D13" s="24">
        <v>115567</v>
      </c>
      <c r="E13" s="15"/>
    </row>
    <row r="14" spans="1:7" s="8" customFormat="1" x14ac:dyDescent="0.3">
      <c r="A14" s="8" t="s">
        <v>10</v>
      </c>
      <c r="B14" s="24">
        <v>55647</v>
      </c>
      <c r="C14" s="24">
        <v>96</v>
      </c>
      <c r="D14" s="24">
        <v>55551</v>
      </c>
      <c r="E14" s="15"/>
    </row>
    <row r="15" spans="1:7" s="8" customFormat="1" x14ac:dyDescent="0.3">
      <c r="A15" s="8" t="s">
        <v>11</v>
      </c>
      <c r="B15" s="24">
        <v>42843</v>
      </c>
      <c r="C15" s="24">
        <v>18186</v>
      </c>
      <c r="D15" s="24">
        <v>24657</v>
      </c>
      <c r="E15" s="15"/>
    </row>
    <row r="16" spans="1:7" s="8" customFormat="1" x14ac:dyDescent="0.3">
      <c r="A16" s="9" t="s">
        <v>12</v>
      </c>
      <c r="B16" s="24">
        <v>73970</v>
      </c>
      <c r="C16" s="24">
        <v>38611</v>
      </c>
      <c r="D16" s="24">
        <v>35359</v>
      </c>
      <c r="E16" s="15"/>
    </row>
    <row r="17" spans="1:6" s="8" customFormat="1" x14ac:dyDescent="0.3">
      <c r="A17" s="2"/>
      <c r="B17" s="51" t="s">
        <v>15</v>
      </c>
      <c r="C17" s="51"/>
      <c r="D17" s="51"/>
      <c r="E17" s="9"/>
    </row>
    <row r="18" spans="1:6" s="16" customFormat="1" x14ac:dyDescent="0.5">
      <c r="A18" s="7"/>
      <c r="B18" s="11"/>
      <c r="C18" s="11"/>
      <c r="D18" s="11"/>
      <c r="E18" s="17"/>
    </row>
    <row r="19" spans="1:6" s="8" customFormat="1" x14ac:dyDescent="0.5">
      <c r="A19" s="8" t="s">
        <v>4</v>
      </c>
      <c r="B19" s="18">
        <v>100</v>
      </c>
      <c r="C19" s="11">
        <v>100</v>
      </c>
      <c r="D19" s="11">
        <v>100</v>
      </c>
      <c r="E19" s="9"/>
      <c r="F19" s="26"/>
    </row>
    <row r="20" spans="1:6" s="8" customFormat="1" x14ac:dyDescent="0.5">
      <c r="A20" s="8" t="s">
        <v>5</v>
      </c>
      <c r="B20" s="19">
        <f t="shared" ref="B20" si="0">SUM(B8/B$7)*100</f>
        <v>66.076023069720605</v>
      </c>
      <c r="C20" s="19">
        <f>SUM(C8/C$7)*100</f>
        <v>77.130280982433575</v>
      </c>
      <c r="D20" s="19">
        <v>54.75</v>
      </c>
      <c r="E20" s="9"/>
    </row>
    <row r="21" spans="1:6" s="8" customFormat="1" x14ac:dyDescent="0.5">
      <c r="A21" s="8" t="s">
        <v>7</v>
      </c>
      <c r="B21" s="19">
        <f t="shared" ref="B21:D28" si="1">SUM(B9/B$7)*100</f>
        <v>66.076023069720605</v>
      </c>
      <c r="C21" s="19">
        <f t="shared" si="1"/>
        <v>77.130280982433575</v>
      </c>
      <c r="D21" s="19">
        <v>54.75</v>
      </c>
      <c r="E21" s="20"/>
    </row>
    <row r="22" spans="1:6" s="8" customFormat="1" x14ac:dyDescent="0.5">
      <c r="A22" s="8" t="s">
        <v>8</v>
      </c>
      <c r="B22" s="19">
        <f t="shared" si="1"/>
        <v>62.767618987670446</v>
      </c>
      <c r="C22" s="19">
        <f t="shared" si="1"/>
        <v>72.581902962575867</v>
      </c>
      <c r="D22" s="19">
        <f>SUM(D10/D$7)*100</f>
        <v>53.362454834708515</v>
      </c>
      <c r="E22" s="20"/>
    </row>
    <row r="23" spans="1:6" s="8" customFormat="1" x14ac:dyDescent="0.3">
      <c r="A23" s="8" t="s">
        <v>9</v>
      </c>
      <c r="B23" s="19">
        <f t="shared" si="1"/>
        <v>3.3084040820501524</v>
      </c>
      <c r="C23" s="19">
        <f t="shared" si="1"/>
        <v>4.5483780198577</v>
      </c>
      <c r="D23" s="19">
        <f t="shared" si="1"/>
        <v>2.1201685657275369</v>
      </c>
      <c r="E23" s="20"/>
      <c r="F23" s="2"/>
    </row>
    <row r="24" spans="1:6" s="8" customFormat="1" x14ac:dyDescent="0.3">
      <c r="A24" s="8" t="s">
        <v>14</v>
      </c>
      <c r="B24" s="19" t="e">
        <f>SUM(B12/B$7)*100</f>
        <v>#VALUE!</v>
      </c>
      <c r="C24" s="19" t="s">
        <v>16</v>
      </c>
      <c r="D24" s="19" t="e">
        <f t="shared" si="1"/>
        <v>#VALUE!</v>
      </c>
      <c r="E24" s="20"/>
      <c r="F24" s="2"/>
    </row>
    <row r="25" spans="1:6" s="8" customFormat="1" x14ac:dyDescent="0.3">
      <c r="A25" s="8" t="s">
        <v>6</v>
      </c>
      <c r="B25" s="19">
        <f>SUM(B13/B$7)*100</f>
        <v>33.923976930279402</v>
      </c>
      <c r="C25" s="19">
        <f t="shared" ref="C25:C28" si="2">SUM(C13/C$7)*100</f>
        <v>22.869719017566425</v>
      </c>
      <c r="D25" s="19">
        <f t="shared" si="1"/>
        <v>44.516991394519302</v>
      </c>
      <c r="E25" s="9"/>
      <c r="F25" s="2"/>
    </row>
    <row r="26" spans="1:6" s="8" customFormat="1" x14ac:dyDescent="0.3">
      <c r="A26" s="8" t="s">
        <v>10</v>
      </c>
      <c r="B26" s="19">
        <f t="shared" ref="B26" si="3">SUM(B14/B$7)*100</f>
        <v>10.946118196910923</v>
      </c>
      <c r="C26" s="19">
        <f t="shared" si="2"/>
        <v>3.8589862121638459E-2</v>
      </c>
      <c r="D26" s="19">
        <f t="shared" si="1"/>
        <v>21.398525435089098</v>
      </c>
      <c r="E26" s="20"/>
      <c r="F26" s="2"/>
    </row>
    <row r="27" spans="1:6" s="8" customFormat="1" x14ac:dyDescent="0.3">
      <c r="A27" s="8" t="s">
        <v>11</v>
      </c>
      <c r="B27" s="19">
        <f>SUM(B15/B$7)*100</f>
        <v>8.4274901056706497</v>
      </c>
      <c r="C27" s="19">
        <f t="shared" si="2"/>
        <v>7.3103670056678869</v>
      </c>
      <c r="D27" s="19">
        <f t="shared" si="1"/>
        <v>9.4980007858182898</v>
      </c>
      <c r="E27" s="20"/>
      <c r="F27" s="2"/>
    </row>
    <row r="28" spans="1:6" s="8" customFormat="1" x14ac:dyDescent="0.3">
      <c r="A28" s="9" t="s">
        <v>12</v>
      </c>
      <c r="B28" s="19">
        <f>SUM(B16/B$7)*100</f>
        <v>14.550368627697827</v>
      </c>
      <c r="C28" s="19">
        <f t="shared" si="2"/>
        <v>15.520762149776901</v>
      </c>
      <c r="D28" s="19">
        <f t="shared" si="1"/>
        <v>13.620465173611915</v>
      </c>
      <c r="E28" s="20"/>
      <c r="F28" s="2"/>
    </row>
    <row r="29" spans="1:6" s="8" customFormat="1" x14ac:dyDescent="0.3">
      <c r="A29" s="21" t="s">
        <v>18</v>
      </c>
      <c r="B29" s="22">
        <v>3.41</v>
      </c>
      <c r="C29" s="22">
        <v>3.47</v>
      </c>
      <c r="D29" s="22">
        <f t="shared" ref="D29" si="4">D11*100/D8</f>
        <v>3.8212934356232862</v>
      </c>
      <c r="E29" s="20"/>
      <c r="F29" s="2"/>
    </row>
  </sheetData>
  <mergeCells count="2">
    <mergeCell ref="B5:D5"/>
    <mergeCell ref="B17:D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NaraCopy</cp:lastModifiedBy>
  <cp:lastPrinted>2018-01-24T04:25:59Z</cp:lastPrinted>
  <dcterms:created xsi:type="dcterms:W3CDTF">2000-11-20T04:06:35Z</dcterms:created>
  <dcterms:modified xsi:type="dcterms:W3CDTF">2019-10-02T04:41:25Z</dcterms:modified>
</cp:coreProperties>
</file>