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D:\Data_11-62\รายงานสถิติจังหวัดนนทบุรี\รายงานสถิติ2562\TableNON62-new\"/>
    </mc:Choice>
  </mc:AlternateContent>
  <xr:revisionPtr revIDLastSave="0" documentId="13_ncr:1_{E8C34E04-40CD-482F-9126-8B9F534C2799}" xr6:coauthVersionLast="45" xr6:coauthVersionMax="45" xr10:uidLastSave="{00000000-0000-0000-0000-000000000000}"/>
  <bookViews>
    <workbookView xWindow="-120" yWindow="-120" windowWidth="21840" windowHeight="13140" firstSheet="2" activeTab="2" xr2:uid="{00000000-000D-0000-FFFF-FFFF00000000}"/>
  </bookViews>
  <sheets>
    <sheet name="Sheet1" sheetId="4" state="hidden" r:id="rId1"/>
    <sheet name="Sheet2" sheetId="5" state="hidden" r:id="rId2"/>
    <sheet name="ตัวชี้วัด" sheetId="3" r:id="rId3"/>
    <sheet name="Sheet3" sheetId="6" state="hidden" r:id="rId4"/>
    <sheet name="Sheet4" sheetId="7" state="hidden" r:id="rId5"/>
  </sheets>
  <definedNames>
    <definedName name="_xlnm.Print_Area" localSheetId="2">ตัวชี้วัด!$A$1:$H$81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1" i="4" l="1"/>
  <c r="O11" i="4"/>
  <c r="P11" i="4"/>
  <c r="N11" i="4"/>
  <c r="Q11" i="4"/>
  <c r="R12" i="4"/>
  <c r="F22" i="4"/>
  <c r="N12" i="4" s="1"/>
  <c r="G22" i="4"/>
  <c r="O12" i="4" s="1"/>
  <c r="H22" i="4"/>
  <c r="P12" i="4" s="1"/>
  <c r="I22" i="4"/>
  <c r="J22" i="4"/>
  <c r="O14" i="4"/>
  <c r="N14" i="4"/>
  <c r="J24" i="4" l="1"/>
  <c r="I24" i="4"/>
  <c r="H24" i="4"/>
  <c r="P14" i="4" s="1"/>
  <c r="Q37" i="4"/>
  <c r="R37" i="4"/>
  <c r="R43" i="4" l="1"/>
  <c r="O35" i="4"/>
  <c r="O28" i="4"/>
  <c r="P28" i="4"/>
  <c r="Q28" i="4"/>
  <c r="R28" i="4"/>
  <c r="N28" i="4"/>
  <c r="R14" i="4"/>
  <c r="F32" i="4" l="1"/>
  <c r="I32" i="4"/>
  <c r="J32" i="4"/>
  <c r="R16" i="4" l="1"/>
  <c r="O33" i="4" l="1"/>
  <c r="P33" i="4"/>
  <c r="Q33" i="4"/>
  <c r="P35" i="4"/>
  <c r="Q35" i="4"/>
  <c r="P37" i="4"/>
  <c r="R35" i="4"/>
  <c r="R33" i="4"/>
  <c r="R32" i="4"/>
  <c r="R31" i="4"/>
  <c r="R30" i="4"/>
  <c r="Q27" i="4"/>
  <c r="Q26" i="4"/>
  <c r="N25" i="4"/>
  <c r="O25" i="4"/>
  <c r="P25" i="4"/>
  <c r="Q25" i="4"/>
  <c r="R17" i="4"/>
  <c r="N16" i="4"/>
  <c r="O16" i="4"/>
  <c r="P16" i="4"/>
  <c r="Q16" i="4"/>
  <c r="P15" i="4"/>
  <c r="Q15" i="4"/>
  <c r="R15" i="4"/>
  <c r="Q14" i="4"/>
  <c r="P13" i="4"/>
  <c r="Q13" i="4"/>
  <c r="R13" i="4"/>
  <c r="Q12" i="4"/>
  <c r="P10" i="4"/>
  <c r="Q10" i="4"/>
  <c r="R10" i="4"/>
  <c r="N9" i="4"/>
  <c r="O9" i="4"/>
  <c r="P9" i="4"/>
  <c r="Q9" i="4"/>
  <c r="R9" i="4"/>
  <c r="N8" i="4"/>
  <c r="O8" i="4"/>
  <c r="P8" i="4"/>
  <c r="Q8" i="4"/>
  <c r="R8" i="4"/>
  <c r="P7" i="4"/>
  <c r="Q7" i="4"/>
  <c r="P6" i="4" l="1"/>
  <c r="Q6" i="4"/>
  <c r="R6" i="4"/>
  <c r="R5" i="4"/>
  <c r="R3" i="4"/>
  <c r="O3" i="4"/>
  <c r="P3" i="4"/>
  <c r="Q3" i="4"/>
  <c r="N3" i="4"/>
  <c r="J17" i="4" l="1"/>
  <c r="R7" i="4" s="1"/>
  <c r="J6" i="4" l="1"/>
  <c r="R4" i="4" s="1"/>
</calcChain>
</file>

<file path=xl/sharedStrings.xml><?xml version="1.0" encoding="utf-8"?>
<sst xmlns="http://schemas.openxmlformats.org/spreadsheetml/2006/main" count="464" uniqueCount="203">
  <si>
    <t>ตัวชี้วัดที่สำคัญของจังหวัด</t>
  </si>
  <si>
    <t>ตัวชี้วัด</t>
  </si>
  <si>
    <t>(2014)</t>
  </si>
  <si>
    <t>อัตราส่วนนักเรียนต่อครู</t>
  </si>
  <si>
    <r>
      <t>อัตราเพิ่มของประชากร</t>
    </r>
    <r>
      <rPr>
        <vertAlign val="superscript"/>
        <sz val="14"/>
        <rFont val="TH SarabunPSK"/>
        <family val="2"/>
      </rPr>
      <t xml:space="preserve"> (1)</t>
    </r>
  </si>
  <si>
    <r>
      <t>Population growth rate</t>
    </r>
    <r>
      <rPr>
        <vertAlign val="superscript"/>
        <sz val="14"/>
        <rFont val="TH SarabunPSK"/>
        <family val="2"/>
      </rPr>
      <t xml:space="preserve"> (1)</t>
    </r>
  </si>
  <si>
    <t>Indicator</t>
  </si>
  <si>
    <t>Ratio of student per teacher</t>
  </si>
  <si>
    <t>ตัวชี้วัดที่สำคัญของจังหวัด (ต่อ)</t>
  </si>
  <si>
    <t>(2015)</t>
  </si>
  <si>
    <t>Provincial Key Indicators</t>
  </si>
  <si>
    <t>Provincial Key Indicators (Cont.)</t>
  </si>
  <si>
    <t>(2016)</t>
  </si>
  <si>
    <r>
      <t>ความหนาแน่นของประชากรต่อ ตร.กม.</t>
    </r>
    <r>
      <rPr>
        <vertAlign val="superscript"/>
        <sz val="14"/>
        <rFont val="TH SarabunPSK"/>
        <family val="2"/>
      </rPr>
      <t>(1)</t>
    </r>
  </si>
  <si>
    <r>
      <t>อัตราส่วนเพศ</t>
    </r>
    <r>
      <rPr>
        <vertAlign val="superscript"/>
        <sz val="14"/>
        <rFont val="TH SarabunPSK"/>
        <family val="2"/>
      </rPr>
      <t>(1)</t>
    </r>
  </si>
  <si>
    <t xml:space="preserve">     (1)   กรมการปกครอง</t>
  </si>
  <si>
    <t xml:space="preserve">     (1)   Department of Provincial Administration</t>
  </si>
  <si>
    <r>
      <t xml:space="preserve">อัตราเจริญพันธุ์ </t>
    </r>
    <r>
      <rPr>
        <vertAlign val="superscript"/>
        <sz val="14"/>
        <rFont val="TH SarabunPSK"/>
        <family val="2"/>
      </rPr>
      <t>(2)</t>
    </r>
  </si>
  <si>
    <r>
      <t xml:space="preserve">อัตราเกิดต่อประชากร 1,000 คน </t>
    </r>
    <r>
      <rPr>
        <vertAlign val="superscript"/>
        <sz val="14"/>
        <rFont val="TH SarabunPSK"/>
        <family val="2"/>
      </rPr>
      <t>(2)</t>
    </r>
  </si>
  <si>
    <r>
      <t>อัตราตายต่อประชากร 1,000 คน</t>
    </r>
    <r>
      <rPr>
        <vertAlign val="superscript"/>
        <sz val="14"/>
        <rFont val="TH SarabunPSK"/>
        <family val="2"/>
      </rPr>
      <t xml:space="preserve"> (2)</t>
    </r>
  </si>
  <si>
    <r>
      <t xml:space="preserve">อัตราการตายของทารกต่อการเกิดมีชีพ 1,000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</si>
  <si>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อัตราการตายของมารดาต่อการเกิดมีชีพ 100,000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</si>
  <si>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อัตราการว่างงาน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</si>
  <si>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</si>
  <si>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อัตราเพิ่มของผู้มีงานทำ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</si>
  <si>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อัตราการมีส่วนร่วมในกำลังแรงงาน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</si>
  <si>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อัตราค่าจ้างรายวัน </t>
    </r>
    <r>
      <rPr>
        <vertAlign val="superscript"/>
        <sz val="14"/>
        <rFont val="TH SarabunPSK"/>
        <family val="2"/>
      </rPr>
      <t>(4)</t>
    </r>
  </si>
  <si>
    <r>
      <t xml:space="preserve">อัตราการเข้าเรียนระดับมัธยมศึกษาปีที่ 1 </t>
    </r>
    <r>
      <rPr>
        <vertAlign val="superscript"/>
        <sz val="14"/>
        <rFont val="TH SarabunPSK"/>
        <family val="2"/>
      </rPr>
      <t>(5)</t>
    </r>
  </si>
  <si>
    <r>
      <t xml:space="preserve">   - ระดับประถมศึกษา </t>
    </r>
    <r>
      <rPr>
        <vertAlign val="superscript"/>
        <sz val="14"/>
        <rFont val="TH SarabunPSK"/>
        <family val="2"/>
      </rPr>
      <t>(5)</t>
    </r>
  </si>
  <si>
    <r>
      <t xml:space="preserve">   - ระดับมัธยมศึกษา </t>
    </r>
    <r>
      <rPr>
        <vertAlign val="superscript"/>
        <sz val="14"/>
        <rFont val="TH SarabunPSK"/>
        <family val="2"/>
      </rPr>
      <t>(5)</t>
    </r>
  </si>
  <si>
    <r>
      <t>อัตราส่วนของนักเรียนต่อประชากรในวัยเรียน</t>
    </r>
    <r>
      <rPr>
        <vertAlign val="superscript"/>
        <sz val="14"/>
        <rFont val="TH SarabunPSK"/>
        <family val="2"/>
      </rPr>
      <t xml:space="preserve"> (5)</t>
    </r>
  </si>
  <si>
    <r>
      <t xml:space="preserve">อัตราส่วนประชากรต่อแพทย์ 1 คน </t>
    </r>
    <r>
      <rPr>
        <vertAlign val="superscript"/>
        <sz val="14"/>
        <rFont val="TH SarabunPSK"/>
        <family val="2"/>
      </rPr>
      <t>(2)</t>
    </r>
  </si>
  <si>
    <r>
      <t xml:space="preserve">สัดส่วนพื้นที่ป่าไม้ต่อพื้นที่จังหวัด </t>
    </r>
    <r>
      <rPr>
        <vertAlign val="superscript"/>
        <sz val="14"/>
        <rFont val="TH SarabunPSK"/>
        <family val="2"/>
      </rPr>
      <t>(13)</t>
    </r>
  </si>
  <si>
    <r>
      <t xml:space="preserve">สัดส่วนของครัวเรือนที่มีโทรศัพท์พื้นฐาน </t>
    </r>
    <r>
      <rPr>
        <vertAlign val="superscript"/>
        <sz val="14"/>
        <rFont val="TH SarabunPSK"/>
        <family val="2"/>
      </rPr>
      <t xml:space="preserve">(10) </t>
    </r>
  </si>
  <si>
    <r>
      <t xml:space="preserve">สัดส่วนของครัวเรือนที่มีคอมพิวเตอร์ </t>
    </r>
    <r>
      <rPr>
        <vertAlign val="superscript"/>
        <sz val="14"/>
        <rFont val="TH SarabunPSK"/>
        <family val="2"/>
      </rPr>
      <t>(10)</t>
    </r>
  </si>
  <si>
    <r>
      <t xml:space="preserve">สัดส่วนของเนื้อที่ถือครองทำการเกษตรต่อเนื้อที่ทั้งหมด </t>
    </r>
    <r>
      <rPr>
        <vertAlign val="superscript"/>
        <sz val="14"/>
        <rFont val="TH SarabunPSK"/>
        <family val="2"/>
      </rPr>
      <t>(8)</t>
    </r>
  </si>
  <si>
    <r>
      <t xml:space="preserve">ค่าใช้จ่ายเฉลี่ยต่อคนต่อเดือน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</si>
  <si>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 xml:space="preserve">รายได้เฉลี่ยต่อคนต่อเดือน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</si>
  <si>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>Population density per Sq.Km.</t>
    </r>
    <r>
      <rPr>
        <vertAlign val="superscript"/>
        <sz val="14"/>
        <rFont val="TH SarabunPSK"/>
        <family val="2"/>
      </rPr>
      <t xml:space="preserve"> (1)</t>
    </r>
  </si>
  <si>
    <r>
      <t xml:space="preserve">Sex ratio </t>
    </r>
    <r>
      <rPr>
        <vertAlign val="superscript"/>
        <sz val="14"/>
        <rFont val="TH SarabunPSK"/>
        <family val="2"/>
      </rPr>
      <t>(1)</t>
    </r>
  </si>
  <si>
    <r>
      <t>Dependency ratio</t>
    </r>
    <r>
      <rPr>
        <vertAlign val="superscript"/>
        <sz val="14"/>
        <rFont val="TH SarabunPSK"/>
        <family val="2"/>
      </rPr>
      <t xml:space="preserve"> (1)</t>
    </r>
  </si>
  <si>
    <r>
      <t xml:space="preserve">Fertility rate </t>
    </r>
    <r>
      <rPr>
        <vertAlign val="superscript"/>
        <sz val="14"/>
        <rFont val="TH SarabunPSK"/>
        <family val="2"/>
      </rPr>
      <t>(2)</t>
    </r>
  </si>
  <si>
    <r>
      <t>Crude birth rate per 1,000 population</t>
    </r>
    <r>
      <rPr>
        <vertAlign val="superscript"/>
        <sz val="14"/>
        <rFont val="TH SarabunPSK"/>
        <family val="2"/>
      </rPr>
      <t xml:space="preserve"> (2)</t>
    </r>
  </si>
  <si>
    <r>
      <t xml:space="preserve">Crude death rate per 1,000 population </t>
    </r>
    <r>
      <rPr>
        <vertAlign val="superscript"/>
        <sz val="14"/>
        <rFont val="TH SarabunPSK"/>
        <family val="2"/>
      </rPr>
      <t>(2)</t>
    </r>
  </si>
  <si>
    <r>
      <t xml:space="preserve">Infant mortality rate per 1,000 livebirths </t>
    </r>
    <r>
      <rPr>
        <vertAlign val="superscript"/>
        <sz val="14"/>
        <rFont val="TH SarabunPSK"/>
        <family val="2"/>
      </rPr>
      <t>(2)</t>
    </r>
  </si>
  <si>
    <r>
      <t xml:space="preserve">Maternal mortality rate per 100,000 livebirths </t>
    </r>
    <r>
      <rPr>
        <vertAlign val="superscript"/>
        <sz val="14"/>
        <rFont val="TH SarabunPSK"/>
        <family val="2"/>
      </rPr>
      <t>(2)</t>
    </r>
  </si>
  <si>
    <r>
      <t>Ratio of population per physician</t>
    </r>
    <r>
      <rPr>
        <vertAlign val="superscript"/>
        <sz val="14"/>
        <rFont val="TH SarabunPSK"/>
        <family val="2"/>
      </rPr>
      <t xml:space="preserve"> (2)</t>
    </r>
  </si>
  <si>
    <r>
      <t xml:space="preserve">Unemployment rate </t>
    </r>
    <r>
      <rPr>
        <vertAlign val="superscript"/>
        <sz val="14"/>
        <rFont val="TH SarabunPSK"/>
        <family val="2"/>
      </rPr>
      <t>(3)</t>
    </r>
  </si>
  <si>
    <r>
      <t xml:space="preserve">Employment rate </t>
    </r>
    <r>
      <rPr>
        <vertAlign val="superscript"/>
        <sz val="14"/>
        <rFont val="TH SarabunPSK"/>
        <family val="2"/>
      </rPr>
      <t>(3)</t>
    </r>
  </si>
  <si>
    <r>
      <t xml:space="preserve">Growth rate of employed person </t>
    </r>
    <r>
      <rPr>
        <vertAlign val="superscript"/>
        <sz val="14"/>
        <rFont val="TH SarabunPSK"/>
        <family val="2"/>
      </rPr>
      <t>(3)</t>
    </r>
  </si>
  <si>
    <r>
      <t xml:space="preserve">Labour force participation rate </t>
    </r>
    <r>
      <rPr>
        <vertAlign val="superscript"/>
        <sz val="14"/>
        <rFont val="TH SarabunPSK"/>
        <family val="2"/>
      </rPr>
      <t>(3)</t>
    </r>
  </si>
  <si>
    <r>
      <t xml:space="preserve">Wage rate per day </t>
    </r>
    <r>
      <rPr>
        <vertAlign val="superscript"/>
        <sz val="14"/>
        <rFont val="TH SarabunPSK"/>
        <family val="2"/>
      </rPr>
      <t>(4)</t>
    </r>
  </si>
  <si>
    <r>
      <t xml:space="preserve">Transition rate of grade 7 </t>
    </r>
    <r>
      <rPr>
        <vertAlign val="superscript"/>
        <sz val="14"/>
        <rFont val="TH SarabunPSK"/>
        <family val="2"/>
      </rPr>
      <t>(5)</t>
    </r>
  </si>
  <si>
    <r>
      <t xml:space="preserve">   - Elementary level </t>
    </r>
    <r>
      <rPr>
        <vertAlign val="superscript"/>
        <sz val="14"/>
        <rFont val="TH SarabunPSK"/>
        <family val="2"/>
      </rPr>
      <t>(5)</t>
    </r>
  </si>
  <si>
    <r>
      <t xml:space="preserve">   - Secondary level </t>
    </r>
    <r>
      <rPr>
        <vertAlign val="superscript"/>
        <sz val="14"/>
        <rFont val="TH SarabunPSK"/>
        <family val="2"/>
      </rPr>
      <t>(5)</t>
    </r>
  </si>
  <si>
    <r>
      <t>Ratio of student to school - age population</t>
    </r>
    <r>
      <rPr>
        <vertAlign val="superscript"/>
        <sz val="14"/>
        <rFont val="TH SarabunPSK"/>
        <family val="2"/>
      </rPr>
      <t xml:space="preserve"> (5)</t>
    </r>
  </si>
  <si>
    <r>
      <t xml:space="preserve">Average monthly income per capita </t>
    </r>
    <r>
      <rPr>
        <vertAlign val="superscript"/>
        <sz val="14"/>
        <rFont val="TH SarabunPSK"/>
        <family val="2"/>
      </rPr>
      <t>(6)</t>
    </r>
  </si>
  <si>
    <r>
      <t>Average monthly expenditures per capita</t>
    </r>
    <r>
      <rPr>
        <vertAlign val="superscript"/>
        <sz val="14"/>
        <rFont val="TH SarabunPSK"/>
        <family val="2"/>
      </rPr>
      <t xml:space="preserve"> (6)</t>
    </r>
  </si>
  <si>
    <r>
      <t>Proportion of farm holding land per total land</t>
    </r>
    <r>
      <rPr>
        <vertAlign val="superscript"/>
        <sz val="14"/>
        <rFont val="TH SarabunPSK"/>
        <family val="2"/>
      </rPr>
      <t xml:space="preserve"> (8)</t>
    </r>
  </si>
  <si>
    <r>
      <t xml:space="preserve">Proportion of household accessing to computer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</si>
  <si>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internet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</si>
  <si>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telephone </t>
    </r>
    <r>
      <rPr>
        <vertAlign val="superscript"/>
        <sz val="14"/>
        <rFont val="TH SarabunPSK"/>
        <family val="2"/>
      </rPr>
      <t>(10)</t>
    </r>
  </si>
  <si>
    <t xml:space="preserve">     (3)   สำรวจภาวะการทำงานชองประชากร สำนักงานสถิติแห่งชาติ</t>
  </si>
  <si>
    <t>Growth rate of international tourist arrivals</t>
  </si>
  <si>
    <t xml:space="preserve">     (5)   กระทรวงศึกษาธิการ</t>
  </si>
  <si>
    <t xml:space="preserve">     (7)   สำนักงานคณะกรรมการพัฒนาการเศรษฐกิจและสังคมแห่งชาติ</t>
  </si>
  <si>
    <t xml:space="preserve">     (7)   Office of the National Economic and Social Development Board</t>
  </si>
  <si>
    <t xml:space="preserve">     (8)   สำนักงานเศรษฐกิจการเกษตร</t>
  </si>
  <si>
    <t xml:space="preserve">     (8)   Office of Agricultural Economics</t>
  </si>
  <si>
    <r>
      <t xml:space="preserve">   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</si>
  <si>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r>
      <t xml:space="preserve">   to mobile phone</t>
    </r>
    <r>
      <rPr>
        <vertAlign val="superscript"/>
        <sz val="14"/>
        <rFont val="TH SarabunPSK"/>
        <family val="2"/>
      </rPr>
      <t xml:space="preserve"> (10)</t>
    </r>
  </si>
  <si>
    <r>
      <t>Growth rate of domestic tourist arrivals in province</t>
    </r>
    <r>
      <rPr>
        <vertAlign val="superscript"/>
        <sz val="14"/>
        <rFont val="TH SarabunPSK"/>
        <family val="2"/>
      </rPr>
      <t xml:space="preserve"> (11)</t>
    </r>
  </si>
  <si>
    <r>
      <t xml:space="preserve">   in province </t>
    </r>
    <r>
      <rPr>
        <vertAlign val="superscript"/>
        <sz val="14"/>
        <rFont val="TH SarabunPSK"/>
        <family val="2"/>
      </rPr>
      <t>(11)</t>
    </r>
  </si>
  <si>
    <r>
      <t>Growth rate of registered of juristic person</t>
    </r>
    <r>
      <rPr>
        <vertAlign val="superscript"/>
        <sz val="14"/>
        <rFont val="TH SarabunPSK"/>
        <family val="2"/>
      </rPr>
      <t xml:space="preserve"> (12)</t>
    </r>
  </si>
  <si>
    <r>
      <t xml:space="preserve">Proportion area of forest land per area province </t>
    </r>
    <r>
      <rPr>
        <vertAlign val="superscript"/>
        <sz val="14"/>
        <rFont val="TH SarabunPSK"/>
        <family val="2"/>
      </rPr>
      <t>(13)</t>
    </r>
  </si>
  <si>
    <t xml:space="preserve">     (10)   The Information and Communication Technology Survey on Household,</t>
  </si>
  <si>
    <t xml:space="preserve">             Naional Statistical Office.</t>
  </si>
  <si>
    <t xml:space="preserve">     (11)   กรมการท่องเที่ยว</t>
  </si>
  <si>
    <t xml:space="preserve">     (11)   Department of Tourism</t>
  </si>
  <si>
    <t xml:space="preserve">     (13)   กรมป่าไม้</t>
  </si>
  <si>
    <t xml:space="preserve">     (13)   Royal Forest Development</t>
  </si>
  <si>
    <t xml:space="preserve">     (3)   The Labour Force Survey, Provincial level, National Statistics Office</t>
  </si>
  <si>
    <t xml:space="preserve">            National Statistics Office</t>
  </si>
  <si>
    <t xml:space="preserve">     (5)   Ministry of Education</t>
  </si>
  <si>
    <r>
      <t xml:space="preserve">อัตราการขยายตัวของผลิตภัณฑ์มวลรวมจังหวัด ณ ราคาประจำปี </t>
    </r>
    <r>
      <rPr>
        <vertAlign val="superscript"/>
        <sz val="14"/>
        <rFont val="TH SarabunPSK"/>
        <family val="2"/>
      </rPr>
      <t>(7)</t>
    </r>
  </si>
  <si>
    <r>
      <t xml:space="preserve">Growth rate of GPP at current market prices </t>
    </r>
    <r>
      <rPr>
        <vertAlign val="superscript"/>
        <sz val="14"/>
        <rFont val="TH SarabunPSK"/>
        <family val="2"/>
      </rPr>
      <t>(7)</t>
    </r>
  </si>
  <si>
    <t>Indicators</t>
  </si>
  <si>
    <r>
      <t xml:space="preserve">ผลิตภัณฑ์มวลรวมจังหวัดต่อหัว (ณ ราคาประจำปี) </t>
    </r>
    <r>
      <rPr>
        <vertAlign val="superscript"/>
        <sz val="14"/>
        <rFont val="TH SarabunPSK"/>
        <family val="2"/>
      </rPr>
      <t>(7)</t>
    </r>
  </si>
  <si>
    <r>
      <t xml:space="preserve">GPP per capita (at current market prices) </t>
    </r>
    <r>
      <rPr>
        <vertAlign val="superscript"/>
        <sz val="14"/>
        <rFont val="TH SarabunPSK"/>
        <family val="2"/>
      </rPr>
      <t>(7)</t>
    </r>
  </si>
  <si>
    <r>
      <t xml:space="preserve">สัดส่วนของครัวเรือนที่เข้าถึงอินเทอร์เน็ต </t>
    </r>
    <r>
      <rPr>
        <vertAlign val="superscript"/>
        <sz val="14"/>
        <rFont val="TH SarabunPSK"/>
        <family val="2"/>
      </rPr>
      <t>(10)</t>
    </r>
  </si>
  <si>
    <t>ร้อยละของประชากรอายุ 6 ปีขึ้นไปที่ใช้อินเทอร์เน็ต</t>
  </si>
  <si>
    <r>
      <t xml:space="preserve">   ต่อประชากร 100 คน </t>
    </r>
    <r>
      <rPr>
        <vertAlign val="superscript"/>
        <sz val="14"/>
        <rFont val="TH SarabunPSK"/>
        <family val="2"/>
      </rPr>
      <t>(10)</t>
    </r>
  </si>
  <si>
    <t>ร้อยละของประชากรอายุ 6 ปีขึ้นไปที่ใช้คอมพิวเตอร์</t>
  </si>
  <si>
    <t xml:space="preserve">Percentage of population 6 years and over accessing </t>
  </si>
  <si>
    <r>
      <t xml:space="preserve">   per 100 population</t>
    </r>
    <r>
      <rPr>
        <vertAlign val="superscript"/>
        <sz val="14"/>
        <rFont val="TH SarabunPSK"/>
        <family val="2"/>
      </rPr>
      <t xml:space="preserve"> (10)</t>
    </r>
  </si>
  <si>
    <t>Percentage of population 6 years of using computer</t>
  </si>
  <si>
    <t>Percentage of population 6 years of internet user</t>
  </si>
  <si>
    <t>ร้อยละของประชากรอายุ 6 ปีขึ้นไปที่มีโทรศัพท์มือถือ</t>
  </si>
  <si>
    <t>จน ปชก ปีที่</t>
  </si>
  <si>
    <t>จน ช่วงห่าง</t>
  </si>
  <si>
    <t>จน ปชก ชาย</t>
  </si>
  <si>
    <t>จน ปชก หญิง</t>
  </si>
  <si>
    <t>จน คู่สมรส</t>
  </si>
  <si>
    <t>จน คู่หย่าร้าง</t>
  </si>
  <si>
    <t>จน ปชก กลางปี</t>
  </si>
  <si>
    <t>จน ปชก0-14</t>
  </si>
  <si>
    <t>จน ปชก 60 ปีขึ้นไป</t>
  </si>
  <si>
    <t>จน ปชก15-59</t>
  </si>
  <si>
    <t>จน เด็กเกิดมีชีพ</t>
  </si>
  <si>
    <t>จน ปชก หญิงกลางปี15-49 ปี</t>
  </si>
  <si>
    <t>จน คนตาย</t>
  </si>
  <si>
    <t>จน เด็ก ต่ำกว่า 1 ปีตาย</t>
  </si>
  <si>
    <t>จน มารดาตายเนื่องจากตั้งครรภ์</t>
  </si>
  <si>
    <t>จน แพทย์</t>
  </si>
  <si>
    <t>จน มีงานทำ</t>
  </si>
  <si>
    <t>ค่าจ้างรายวันจังหวัด</t>
  </si>
  <si>
    <t>จน นร. ป6  ปีก่อนหน้า</t>
  </si>
  <si>
    <t>จน เด็กออกกลางคัน ปีก่อนหน้า</t>
  </si>
  <si>
    <t>จน นร ม.1 เข้าใหม่</t>
  </si>
  <si>
    <t>จน นร ประถม</t>
  </si>
  <si>
    <t>จน ครู ประถม</t>
  </si>
  <si>
    <t>จน นร มัธยม</t>
  </si>
  <si>
    <t>จน ครู มัธยม</t>
  </si>
  <si>
    <t>จน นร ในระบบ รร</t>
  </si>
  <si>
    <t>จน ปชก ในวัยเรียน</t>
  </si>
  <si>
    <t>รายได้เฉลี่ยต่อคนต่อเดือน</t>
  </si>
  <si>
    <t>ค่าใช้จ่ายเฉลี่ยต่อคนต่อเดือน</t>
  </si>
  <si>
    <t>gpp ประจำปี</t>
  </si>
  <si>
    <t>gpp per capita</t>
  </si>
  <si>
    <t>เนื้อที่ถือครองทำเกษตร</t>
  </si>
  <si>
    <t>เนื้อที่ทั้งหมด</t>
  </si>
  <si>
    <t>จน คร เกษตร</t>
  </si>
  <si>
    <t>จน คร ทั้งสิ้น</t>
  </si>
  <si>
    <t>จน คร มีคอม</t>
  </si>
  <si>
    <t>จน คร เข้าถึงอินเทอร์เน็ต</t>
  </si>
  <si>
    <t>จน คร มีโทรศัพท์พื้นฐาน</t>
  </si>
  <si>
    <t>จน ปชก 6 ปีขึ้นไป ใช้คอม</t>
  </si>
  <si>
    <t>จน ปชก 6 ปีขึ้นไป</t>
  </si>
  <si>
    <t>จน ปชก 6 ปีขึ้นไป ใช้อินเทอร์เน็ต</t>
  </si>
  <si>
    <t>จน ปชก 6 ปีขึ้นไป มีมือถือ</t>
  </si>
  <si>
    <t>จน รร รีสอร์ท</t>
  </si>
  <si>
    <t>จน ทท ตปท</t>
  </si>
  <si>
    <t>จน ทะเบียนิติบุคคลคงอยู่</t>
  </si>
  <si>
    <t>พื้นที่ป่าไม้ ตร.กม.</t>
  </si>
  <si>
    <t>พื้นที่ จ ตร.กม.</t>
  </si>
  <si>
    <t xml:space="preserve"> จน ปชก หญิง15-49 ปี</t>
  </si>
  <si>
    <t>จน ว่างงาน</t>
  </si>
  <si>
    <t>not completed</t>
  </si>
  <si>
    <t>…</t>
  </si>
  <si>
    <t>n/a</t>
  </si>
  <si>
    <t>(2017)</t>
  </si>
  <si>
    <t xml:space="preserve">อัตราค่าจ้างขั้นต่ำ (บาท) </t>
  </si>
  <si>
    <t xml:space="preserve">GPP per capita (บาท/คน) </t>
  </si>
  <si>
    <t>สถานประกอบการ (แห่ง)</t>
  </si>
  <si>
    <t>ประชากร (คน)</t>
  </si>
  <si>
    <t>ปริมาณฝน (mm.)</t>
  </si>
  <si>
    <t>Changing</t>
  </si>
  <si>
    <t>แรงงานต่างด้าว (คน)</t>
  </si>
  <si>
    <t>จำนวนอุบัติเหตุ</t>
  </si>
  <si>
    <t>ขยะมูลฝอย (ตัน)</t>
  </si>
  <si>
    <t>หนี้สินต่อครัวเรือน (บาท)</t>
  </si>
  <si>
    <t>ผู้ป่วยนอก (ราย)</t>
  </si>
  <si>
    <t>รถที่จดทะเบียน (คัน)</t>
  </si>
  <si>
    <t xml:space="preserve">จำนวนโรงเรียน (แห่ง) </t>
  </si>
  <si>
    <t xml:space="preserve">สถานพยาบาล (แห่ง) </t>
  </si>
  <si>
    <t>เนื้อที่ปลูกข้าวนาปี (ไร่)</t>
  </si>
  <si>
    <t>จำหน่ายไฟฟ้า (Gwh.)</t>
  </si>
  <si>
    <t>น้ำประปาที่จำหน่าย (Cu.M.)</t>
  </si>
  <si>
    <t>ประเด็น</t>
  </si>
  <si>
    <t>มุมมอง</t>
  </si>
  <si>
    <t>+</t>
  </si>
  <si>
    <t>0/-</t>
  </si>
  <si>
    <t>นักท่องเที่ยว (คน)</t>
  </si>
  <si>
    <t>จน ทท ไทย</t>
  </si>
  <si>
    <t>(2018)</t>
  </si>
  <si>
    <t>..</t>
  </si>
  <si>
    <r>
      <t xml:space="preserve">อัตราส่วนพึ่งพิงรวม </t>
    </r>
    <r>
      <rPr>
        <vertAlign val="superscript"/>
        <sz val="14"/>
        <rFont val="TH SarabunPSK"/>
        <family val="2"/>
      </rPr>
      <t>(1)</t>
    </r>
  </si>
  <si>
    <t>อัตราการเปลี่ยนแปลงของรถจดทะเบียน (สะสม)</t>
  </si>
  <si>
    <r>
      <t xml:space="preserve">  ตาม พรบ.รถยนต์ พ.ศ. 2522 </t>
    </r>
    <r>
      <rPr>
        <vertAlign val="superscript"/>
        <sz val="14"/>
        <rFont val="TH SarabunPSK"/>
        <family val="2"/>
      </rPr>
      <t>(9)</t>
    </r>
  </si>
  <si>
    <r>
      <t xml:space="preserve">อัตราการขยายตัวของรายได้จากการท่องเที่ยว </t>
    </r>
    <r>
      <rPr>
        <vertAlign val="superscript"/>
        <sz val="14"/>
        <rFont val="TH SarabunPSK"/>
        <family val="2"/>
      </rPr>
      <t>(11)</t>
    </r>
  </si>
  <si>
    <r>
      <t xml:space="preserve">อัตราการเปลี่ยนแปลงของนักท่องเที่ยวไทยที่เดินทางมายังจังหวัด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</si>
  <si>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t>อัตราการเปลี่ยนแปลงของนักท่องเที่ยวต่างประเทศ</t>
  </si>
  <si>
    <r>
      <t xml:space="preserve">อัตราการเปลี่ยนแปลงของผู้จดทะเบียนนิติบุคคลที่คงอยู่ </t>
    </r>
    <r>
      <rPr>
        <vertAlign val="superscript"/>
        <sz val="14"/>
        <rFont val="TH SarabunPSK"/>
        <family val="2"/>
      </rPr>
      <t>(12)</t>
    </r>
  </si>
  <si>
    <t xml:space="preserve">Growth rate of vehicle registered </t>
  </si>
  <si>
    <r>
      <t xml:space="preserve">  under Motor vehicle act B.E. 1979 </t>
    </r>
    <r>
      <rPr>
        <vertAlign val="superscript"/>
        <sz val="14"/>
        <rFont val="TH SarabunPSK"/>
        <family val="2"/>
      </rPr>
      <t>(9)</t>
    </r>
  </si>
  <si>
    <r>
      <t>Growth rate of tourism receipt</t>
    </r>
    <r>
      <rPr>
        <vertAlign val="superscript"/>
        <sz val="14"/>
        <rFont val="TH SarabunPSK"/>
        <family val="2"/>
      </rPr>
      <t xml:space="preserve"> (11)</t>
    </r>
  </si>
  <si>
    <r>
      <t xml:space="preserve">Source: </t>
    </r>
    <r>
      <rPr>
        <sz val="14"/>
        <rFont val="TH SarabunPSK"/>
        <family val="2"/>
      </rPr>
      <t xml:space="preserve">Calculated by The National Statistical Office from </t>
    </r>
  </si>
  <si>
    <r>
      <t xml:space="preserve">ที่มา: </t>
    </r>
    <r>
      <rPr>
        <sz val="14"/>
        <rFont val="TH SarabunPSK"/>
        <family val="2"/>
      </rPr>
      <t>คำนวณโดยสำนักงานสถิติแห่งชาติจากแหล่งที่มาต่าง ๆ ดังนี้</t>
    </r>
  </si>
  <si>
    <t xml:space="preserve">            related agencies as follows:</t>
  </si>
  <si>
    <t xml:space="preserve">     (10)   สำรวจการมีการใช้เทคโนโลยีสารสนเทศและการสื่อสารในครัวเรือน สำนักงานสถิติแห่งชาติ</t>
  </si>
  <si>
    <t xml:space="preserve">     (2)   สำนักงานสาธารณสุขจังหวัด นนทบุรี</t>
  </si>
  <si>
    <t xml:space="preserve">     (6)   สำรวจภาวะเศรษฐกิจและสังคมของครัวเรือนจังหวัดนนทบุรี สำนักงานสถิติแห่งชาติ</t>
  </si>
  <si>
    <t xml:space="preserve">     (9)   สำนักงานขนส่งจังหวัดนนทบุรี</t>
  </si>
  <si>
    <t xml:space="preserve">     (2)   Nonthaburi Provincial Health Office</t>
  </si>
  <si>
    <t xml:space="preserve">     (4)   Nonthaburi Provincial Labour Protection and Welfare Office</t>
  </si>
  <si>
    <t xml:space="preserve">     (6)   The Household Socio-Economic Survey, Nonthaburi Province, </t>
  </si>
  <si>
    <t xml:space="preserve">     (9)   Nonthaburi Provincial Transport Office</t>
  </si>
  <si>
    <t xml:space="preserve">     (12)   Nonthaburi Provincial Business Development Office</t>
  </si>
  <si>
    <t xml:space="preserve">     (12)   สำนักงานพัฒนาธุรกิจการค้าจังหวัดนนทบุรี</t>
  </si>
  <si>
    <t xml:space="preserve">     (4)   สำนักงานสวัสดิการและคุ้มครองแรงงานจังหวัดนนทบุรี</t>
  </si>
  <si>
    <t>….</t>
  </si>
  <si>
    <t>จน รถ จดทะเบียน</t>
  </si>
  <si>
    <t>จน ปชก.15 ปี ขึ้นไป สสช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</si>
</sst>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_-* #,##0.000_-;\-* #,##0.000_-;_-* &quot;-&quot;??_-;_-@_-"/>
    <numFmt numFmtId="166" formatCode="_-* #,##0.0_-;\-* #,##0.0_-;_-* &quot;-&quot;??_-;_-@_-"/>
    <numFmt numFmtId="167" formatCode="#,##0.0_ ;\-#,##0.0\ "/>
  </numFmts>
  <fonts count="16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vertAlign val="superscript"/>
      <sz val="14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2"/>
      <name val="Cordia New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Cordia New"/>
      <family val="2"/>
    </font>
    <font>
      <sz val="12"/>
      <color rgb="FFFF0000"/>
      <name val="Cordia New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2" fillId="0" borderId="3" xfId="0" applyFont="1" applyFill="1" applyBorder="1"/>
    <xf numFmtId="0" fontId="2" fillId="0" borderId="4" xfId="0" applyFont="1" applyFill="1" applyBorder="1"/>
    <xf numFmtId="0" fontId="2" fillId="0" borderId="4" xfId="0" applyFont="1" applyBorder="1"/>
    <xf numFmtId="0" fontId="2" fillId="0" borderId="4" xfId="0" applyFont="1" applyFill="1" applyBorder="1" applyAlignment="1">
      <alignment shrinkToFit="1"/>
    </xf>
    <xf numFmtId="0" fontId="2" fillId="0" borderId="5" xfId="0" applyFont="1" applyFill="1" applyBorder="1" applyAlignment="1">
      <alignment shrinkToFit="1"/>
    </xf>
    <xf numFmtId="0" fontId="1" fillId="0" borderId="8" xfId="0" applyFont="1" applyBorder="1" applyAlignment="1">
      <alignment horizontal="center" vertical="center"/>
    </xf>
    <xf numFmtId="0" fontId="1" fillId="0" borderId="11" xfId="0" quotePrefix="1" applyFont="1" applyBorder="1" applyAlignment="1">
      <alignment horizontal="center" vertical="center"/>
    </xf>
    <xf numFmtId="0" fontId="2" fillId="0" borderId="14" xfId="0" applyFont="1" applyBorder="1"/>
    <xf numFmtId="0" fontId="2" fillId="0" borderId="17" xfId="0" applyFont="1" applyBorder="1"/>
    <xf numFmtId="0" fontId="2" fillId="0" borderId="4" xfId="0" applyFont="1" applyBorder="1" applyAlignment="1">
      <alignment horizontal="center"/>
    </xf>
    <xf numFmtId="0" fontId="5" fillId="0" borderId="6" xfId="0" applyFont="1" applyBorder="1"/>
    <xf numFmtId="0" fontId="5" fillId="0" borderId="0" xfId="0" applyFont="1"/>
    <xf numFmtId="4" fontId="5" fillId="0" borderId="0" xfId="0" applyNumberFormat="1" applyFont="1"/>
    <xf numFmtId="0" fontId="5" fillId="2" borderId="6" xfId="0" applyFont="1" applyFill="1" applyBorder="1"/>
    <xf numFmtId="0" fontId="5" fillId="0" borderId="6" xfId="0" applyFont="1" applyFill="1" applyBorder="1"/>
    <xf numFmtId="0" fontId="5" fillId="0" borderId="0" xfId="0" applyFont="1" applyFill="1"/>
    <xf numFmtId="0" fontId="5" fillId="3" borderId="6" xfId="0" applyFont="1" applyFill="1" applyBorder="1"/>
    <xf numFmtId="164" fontId="7" fillId="3" borderId="6" xfId="1" applyNumberFormat="1" applyFont="1" applyFill="1" applyBorder="1" applyAlignment="1">
      <alignment horizontal="center"/>
    </xf>
    <xf numFmtId="164" fontId="7" fillId="0" borderId="6" xfId="1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6" xfId="0" applyFont="1" applyBorder="1" applyAlignment="1">
      <alignment horizontal="center"/>
    </xf>
    <xf numFmtId="0" fontId="8" fillId="0" borderId="6" xfId="0" applyFont="1" applyBorder="1" applyAlignment="1">
      <alignment horizontal="left" vertical="center" readingOrder="1"/>
    </xf>
    <xf numFmtId="3" fontId="8" fillId="0" borderId="6" xfId="0" applyNumberFormat="1" applyFont="1" applyBorder="1" applyAlignment="1">
      <alignment horizontal="center" vertical="center" readingOrder="1"/>
    </xf>
    <xf numFmtId="10" fontId="8" fillId="0" borderId="6" xfId="0" applyNumberFormat="1" applyFont="1" applyBorder="1" applyAlignment="1">
      <alignment horizontal="center" vertical="center" readingOrder="1"/>
    </xf>
    <xf numFmtId="0" fontId="8" fillId="0" borderId="6" xfId="0" applyFont="1" applyBorder="1" applyAlignment="1">
      <alignment horizontal="center" vertical="center" readingOrder="1"/>
    </xf>
    <xf numFmtId="4" fontId="8" fillId="0" borderId="6" xfId="0" applyNumberFormat="1" applyFont="1" applyBorder="1" applyAlignment="1">
      <alignment horizontal="center" vertical="center" readingOrder="1"/>
    </xf>
    <xf numFmtId="0" fontId="3" fillId="0" borderId="6" xfId="0" applyFont="1" applyBorder="1" applyAlignment="1">
      <alignment horizontal="center"/>
    </xf>
    <xf numFmtId="164" fontId="5" fillId="0" borderId="0" xfId="0" applyNumberFormat="1" applyFont="1"/>
    <xf numFmtId="43" fontId="5" fillId="0" borderId="0" xfId="0" applyNumberFormat="1" applyFont="1"/>
    <xf numFmtId="165" fontId="5" fillId="0" borderId="0" xfId="0" applyNumberFormat="1" applyFont="1"/>
    <xf numFmtId="166" fontId="2" fillId="0" borderId="4" xfId="1" applyNumberFormat="1" applyFont="1" applyBorder="1" applyAlignment="1">
      <alignment horizontal="right"/>
    </xf>
    <xf numFmtId="167" fontId="2" fillId="0" borderId="4" xfId="1" applyNumberFormat="1" applyFont="1" applyBorder="1" applyAlignment="1">
      <alignment horizontal="right"/>
    </xf>
    <xf numFmtId="167" fontId="2" fillId="0" borderId="5" xfId="1" applyNumberFormat="1" applyFont="1" applyBorder="1" applyAlignment="1">
      <alignment horizontal="right"/>
    </xf>
    <xf numFmtId="166" fontId="2" fillId="0" borderId="3" xfId="1" applyNumberFormat="1" applyFont="1" applyBorder="1" applyAlignment="1">
      <alignment horizontal="right"/>
    </xf>
    <xf numFmtId="43" fontId="2" fillId="0" borderId="0" xfId="0" applyNumberFormat="1" applyFont="1"/>
    <xf numFmtId="166" fontId="2" fillId="0" borderId="4" xfId="1" applyNumberFormat="1" applyFont="1" applyFill="1" applyBorder="1" applyAlignment="1">
      <alignment horizontal="right"/>
    </xf>
    <xf numFmtId="0" fontId="2" fillId="0" borderId="14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2" fillId="0" borderId="15" xfId="0" applyFont="1" applyFill="1" applyBorder="1" applyAlignment="1"/>
    <xf numFmtId="0" fontId="0" fillId="0" borderId="0" xfId="0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Fill="1" applyBorder="1" applyAlignment="1">
      <alignment vertical="center" shrinkToFit="1"/>
    </xf>
    <xf numFmtId="0" fontId="2" fillId="0" borderId="5" xfId="0" applyFont="1" applyFill="1" applyBorder="1" applyAlignment="1">
      <alignment vertical="center"/>
    </xf>
    <xf numFmtId="166" fontId="2" fillId="3" borderId="4" xfId="1" applyNumberFormat="1" applyFont="1" applyFill="1" applyBorder="1" applyAlignment="1">
      <alignment horizontal="right"/>
    </xf>
    <xf numFmtId="0" fontId="1" fillId="0" borderId="22" xfId="0" applyFont="1" applyBorder="1"/>
    <xf numFmtId="0" fontId="7" fillId="3" borderId="6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164" fontId="7" fillId="3" borderId="19" xfId="1" applyNumberFormat="1" applyFont="1" applyFill="1" applyBorder="1"/>
    <xf numFmtId="164" fontId="7" fillId="0" borderId="19" xfId="1" applyNumberFormat="1" applyFont="1" applyBorder="1"/>
    <xf numFmtId="164" fontId="7" fillId="3" borderId="20" xfId="1" applyNumberFormat="1" applyFont="1" applyFill="1" applyBorder="1"/>
    <xf numFmtId="164" fontId="7" fillId="0" borderId="20" xfId="1" applyNumberFormat="1" applyFont="1" applyBorder="1"/>
    <xf numFmtId="164" fontId="7" fillId="0" borderId="1" xfId="1" applyNumberFormat="1" applyFont="1" applyBorder="1"/>
    <xf numFmtId="164" fontId="7" fillId="2" borderId="6" xfId="1" applyNumberFormat="1" applyFont="1" applyFill="1" applyBorder="1" applyAlignment="1">
      <alignment horizontal="center"/>
    </xf>
    <xf numFmtId="164" fontId="7" fillId="3" borderId="1" xfId="1" applyNumberFormat="1" applyFont="1" applyFill="1" applyBorder="1"/>
    <xf numFmtId="164" fontId="7" fillId="0" borderId="7" xfId="1" applyNumberFormat="1" applyFont="1" applyBorder="1"/>
    <xf numFmtId="164" fontId="7" fillId="3" borderId="21" xfId="1" quotePrefix="1" applyNumberFormat="1" applyFont="1" applyFill="1" applyBorder="1" applyAlignment="1">
      <alignment horizontal="center" vertical="center" shrinkToFit="1"/>
    </xf>
    <xf numFmtId="164" fontId="7" fillId="0" borderId="0" xfId="1" applyNumberFormat="1" applyFont="1" applyAlignment="1">
      <alignment horizontal="center"/>
    </xf>
    <xf numFmtId="164" fontId="7" fillId="0" borderId="6" xfId="1" applyNumberFormat="1" applyFont="1" applyFill="1" applyBorder="1" applyAlignment="1">
      <alignment horizontal="center"/>
    </xf>
    <xf numFmtId="0" fontId="7" fillId="3" borderId="6" xfId="1" applyNumberFormat="1" applyFont="1" applyFill="1" applyBorder="1" applyAlignment="1">
      <alignment horizontal="center"/>
    </xf>
    <xf numFmtId="0" fontId="7" fillId="0" borderId="6" xfId="1" applyNumberFormat="1" applyFont="1" applyBorder="1" applyAlignment="1">
      <alignment horizontal="center"/>
    </xf>
    <xf numFmtId="3" fontId="10" fillId="4" borderId="0" xfId="0" applyNumberFormat="1" applyFont="1" applyFill="1" applyBorder="1" applyAlignment="1">
      <alignment horizontal="right" vertical="center" wrapText="1"/>
    </xf>
    <xf numFmtId="164" fontId="11" fillId="3" borderId="19" xfId="1" applyNumberFormat="1" applyFont="1" applyFill="1" applyBorder="1"/>
    <xf numFmtId="164" fontId="11" fillId="3" borderId="19" xfId="2" applyNumberFormat="1" applyFont="1" applyFill="1" applyBorder="1"/>
    <xf numFmtId="164" fontId="11" fillId="0" borderId="19" xfId="1" applyNumberFormat="1" applyFont="1" applyBorder="1"/>
    <xf numFmtId="164" fontId="10" fillId="0" borderId="19" xfId="1" applyNumberFormat="1" applyFont="1" applyBorder="1"/>
    <xf numFmtId="0" fontId="7" fillId="3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2" fillId="3" borderId="4" xfId="0" applyFont="1" applyFill="1" applyBorder="1" applyAlignment="1">
      <alignment vertical="center"/>
    </xf>
    <xf numFmtId="0" fontId="12" fillId="0" borderId="0" xfId="0" applyFont="1"/>
    <xf numFmtId="164" fontId="13" fillId="3" borderId="6" xfId="1" applyNumberFormat="1" applyFont="1" applyFill="1" applyBorder="1" applyAlignment="1">
      <alignment horizontal="center"/>
    </xf>
    <xf numFmtId="164" fontId="13" fillId="0" borderId="6" xfId="1" applyNumberFormat="1" applyFont="1" applyBorder="1" applyAlignment="1">
      <alignment horizontal="center"/>
    </xf>
    <xf numFmtId="3" fontId="14" fillId="3" borderId="0" xfId="0" applyNumberFormat="1" applyFont="1" applyFill="1" applyBorder="1" applyAlignment="1">
      <alignment horizontal="right" vertical="top" wrapText="1"/>
    </xf>
    <xf numFmtId="3" fontId="14" fillId="3" borderId="23" xfId="0" applyNumberFormat="1" applyFont="1" applyFill="1" applyBorder="1" applyAlignment="1">
      <alignment horizontal="right" vertical="top" wrapText="1"/>
    </xf>
    <xf numFmtId="164" fontId="13" fillId="5" borderId="6" xfId="1" applyNumberFormat="1" applyFont="1" applyFill="1" applyBorder="1" applyAlignment="1">
      <alignment horizontal="center"/>
    </xf>
    <xf numFmtId="166" fontId="15" fillId="0" borderId="4" xfId="1" applyNumberFormat="1" applyFont="1" applyBorder="1" applyAlignment="1">
      <alignment horizontal="right"/>
    </xf>
    <xf numFmtId="0" fontId="1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ตัวชี้วัด!$A$6</c:f>
              <c:strCache>
                <c:ptCount val="1"/>
                <c:pt idx="0">
                  <c:v>อัตราเพิ่มของประชากร (1)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ตัวชี้วัด!$B$4:$F$5</c:f>
              <c:multiLvlStrCache>
                <c:ptCount val="5"/>
                <c:lvl>
                  <c:pt idx="0">
                    <c:v>(2014)</c:v>
                  </c:pt>
                  <c:pt idx="1">
                    <c:v>(2015)</c:v>
                  </c:pt>
                  <c:pt idx="2">
                    <c:v>(2016)</c:v>
                  </c:pt>
                  <c:pt idx="3">
                    <c:v>(2017)</c:v>
                  </c:pt>
                  <c:pt idx="4">
                    <c:v>(2018)</c:v>
                  </c:pt>
                </c:lvl>
                <c:lvl>
                  <c:pt idx="0">
                    <c:v>2557</c:v>
                  </c:pt>
                  <c:pt idx="1">
                    <c:v>2558</c:v>
                  </c:pt>
                  <c:pt idx="2">
                    <c:v>2559</c:v>
                  </c:pt>
                  <c:pt idx="3">
                    <c:v>2560</c:v>
                  </c:pt>
                  <c:pt idx="4">
                    <c:v>2561</c:v>
                  </c:pt>
                </c:lvl>
              </c:multiLvlStrCache>
            </c:multiLvlStrRef>
          </c:cat>
          <c:val>
            <c:numRef>
              <c:f>ตัวชี้วัด!$B$6:$F$6</c:f>
              <c:numCache>
                <c:formatCode>_-* #,##0.0_-;\-* #,##0.0_-;_-* "-"??_-;_-@_-</c:formatCode>
                <c:ptCount val="5"/>
                <c:pt idx="0">
                  <c:v>1.5105810894544029</c:v>
                </c:pt>
                <c:pt idx="1">
                  <c:v>1.6760959385779581</c:v>
                </c:pt>
                <c:pt idx="2">
                  <c:v>1.5142237288321501</c:v>
                </c:pt>
                <c:pt idx="3">
                  <c:v>1.4589519607407004</c:v>
                </c:pt>
                <c:pt idx="4">
                  <c:v>1.3376450949213634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34-4DAF-B7BC-C5B39C966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2181680"/>
        <c:axId val="762182072"/>
      </c:lineChart>
      <c:catAx>
        <c:axId val="762181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2182072"/>
        <c:crosses val="autoZero"/>
        <c:auto val="1"/>
        <c:lblAlgn val="ctr"/>
        <c:lblOffset val="100"/>
        <c:noMultiLvlLbl val="0"/>
      </c:catAx>
      <c:valAx>
        <c:axId val="762182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2181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ตัวชี้วัด!$A$38</c:f>
              <c:strCache>
                <c:ptCount val="1"/>
                <c:pt idx="0">
                  <c:v>อัตราการเปลี่ยนแปลงของรถจดทะเบียน (สะสม)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ตัวชี้วัด!$B$4:$F$5</c:f>
              <c:multiLvlStrCache>
                <c:ptCount val="5"/>
                <c:lvl>
                  <c:pt idx="0">
                    <c:v>(2014)</c:v>
                  </c:pt>
                  <c:pt idx="1">
                    <c:v>(2015)</c:v>
                  </c:pt>
                  <c:pt idx="2">
                    <c:v>(2016)</c:v>
                  </c:pt>
                  <c:pt idx="3">
                    <c:v>(2017)</c:v>
                  </c:pt>
                  <c:pt idx="4">
                    <c:v>(2018)</c:v>
                  </c:pt>
                </c:lvl>
                <c:lvl>
                  <c:pt idx="0">
                    <c:v>2557</c:v>
                  </c:pt>
                  <c:pt idx="1">
                    <c:v>2558</c:v>
                  </c:pt>
                  <c:pt idx="2">
                    <c:v>2559</c:v>
                  </c:pt>
                  <c:pt idx="3">
                    <c:v>2560</c:v>
                  </c:pt>
                  <c:pt idx="4">
                    <c:v>2561</c:v>
                  </c:pt>
                </c:lvl>
              </c:multiLvlStrCache>
            </c:multiLvlStrRef>
          </c:cat>
          <c:val>
            <c:numRef>
              <c:f>ตัวชี้วัด!$B$38:$F$38</c:f>
              <c:numCache>
                <c:formatCode>_-* #,##0.0_-;\-* #,##0.0_-;_-* "-"??_-;_-@_-</c:formatCode>
                <c:ptCount val="5"/>
                <c:pt idx="0">
                  <c:v>1.827038595615895</c:v>
                </c:pt>
                <c:pt idx="1">
                  <c:v>3.8580067824584479</c:v>
                </c:pt>
                <c:pt idx="2">
                  <c:v>2.7649140232168352</c:v>
                </c:pt>
                <c:pt idx="3">
                  <c:v>0.85959019958440053</c:v>
                </c:pt>
                <c:pt idx="4">
                  <c:v>1.8620445956386591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78-4575-80B4-FB41F0143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6370304"/>
        <c:axId val="764736112"/>
      </c:lineChart>
      <c:catAx>
        <c:axId val="76637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36112"/>
        <c:crosses val="autoZero"/>
        <c:auto val="1"/>
        <c:lblAlgn val="ctr"/>
        <c:lblOffset val="100"/>
        <c:noMultiLvlLbl val="0"/>
      </c:catAx>
      <c:valAx>
        <c:axId val="764736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6370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ตัวชี้วัด!$A$41</c:f>
              <c:strCache>
                <c:ptCount val="1"/>
                <c:pt idx="0">
                  <c:v>สัดส่วนของครัวเรือนที่เข้าถึงอินเทอร์เน็ต (10)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ตัวชี้วัด!$B$4:$F$5</c:f>
              <c:multiLvlStrCache>
                <c:ptCount val="5"/>
                <c:lvl>
                  <c:pt idx="0">
                    <c:v>(2014)</c:v>
                  </c:pt>
                  <c:pt idx="1">
                    <c:v>(2015)</c:v>
                  </c:pt>
                  <c:pt idx="2">
                    <c:v>(2016)</c:v>
                  </c:pt>
                  <c:pt idx="3">
                    <c:v>(2017)</c:v>
                  </c:pt>
                  <c:pt idx="4">
                    <c:v>(2018)</c:v>
                  </c:pt>
                </c:lvl>
                <c:lvl>
                  <c:pt idx="0">
                    <c:v>2557</c:v>
                  </c:pt>
                  <c:pt idx="1">
                    <c:v>2558</c:v>
                  </c:pt>
                  <c:pt idx="2">
                    <c:v>2559</c:v>
                  </c:pt>
                  <c:pt idx="3">
                    <c:v>2560</c:v>
                  </c:pt>
                  <c:pt idx="4">
                    <c:v>2561</c:v>
                  </c:pt>
                </c:lvl>
              </c:multiLvlStrCache>
            </c:multiLvlStrRef>
          </c:cat>
          <c:val>
            <c:numRef>
              <c:f>ตัวชี้วัด!$B$41:$F$41</c:f>
              <c:numCache>
                <c:formatCode>_-* #,##0.0_-;\-* #,##0.0_-;_-* "-"??_-;_-@_-</c:formatCode>
                <c:ptCount val="5"/>
                <c:pt idx="0">
                  <c:v>57.83</c:v>
                </c:pt>
                <c:pt idx="1">
                  <c:v>68.2</c:v>
                </c:pt>
                <c:pt idx="2">
                  <c:v>78.52</c:v>
                </c:pt>
                <c:pt idx="3">
                  <c:v>79.28</c:v>
                </c:pt>
                <c:pt idx="4">
                  <c:v>83.640218631860037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42-4D37-AF1E-478B354A5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4736896"/>
        <c:axId val="764737288"/>
      </c:lineChart>
      <c:catAx>
        <c:axId val="76473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37288"/>
        <c:crosses val="autoZero"/>
        <c:auto val="1"/>
        <c:lblAlgn val="ctr"/>
        <c:lblOffset val="100"/>
        <c:noMultiLvlLbl val="0"/>
      </c:catAx>
      <c:valAx>
        <c:axId val="7647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36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ตัวชี้วัด!$A$45:$A$46</c:f>
              <c:strCache>
                <c:ptCount val="1"/>
                <c:pt idx="0">
                  <c:v>ร้อยละของประชากรอายุ 6 ปีขึ้นไปที่ใช้อินเทอร์เน็ต    ต่อประชากร 100 คน (10)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ตัวชี้วัด!$B$4:$F$5</c:f>
              <c:multiLvlStrCache>
                <c:ptCount val="5"/>
                <c:lvl>
                  <c:pt idx="0">
                    <c:v>(2014)</c:v>
                  </c:pt>
                  <c:pt idx="1">
                    <c:v>(2015)</c:v>
                  </c:pt>
                  <c:pt idx="2">
                    <c:v>(2016)</c:v>
                  </c:pt>
                  <c:pt idx="3">
                    <c:v>(2017)</c:v>
                  </c:pt>
                  <c:pt idx="4">
                    <c:v>(2018)</c:v>
                  </c:pt>
                </c:lvl>
                <c:lvl>
                  <c:pt idx="0">
                    <c:v>2557</c:v>
                  </c:pt>
                  <c:pt idx="1">
                    <c:v>2558</c:v>
                  </c:pt>
                  <c:pt idx="2">
                    <c:v>2559</c:v>
                  </c:pt>
                  <c:pt idx="3">
                    <c:v>2560</c:v>
                  </c:pt>
                  <c:pt idx="4">
                    <c:v>2561</c:v>
                  </c:pt>
                </c:lvl>
              </c:multiLvlStrCache>
            </c:multiLvlStrRef>
          </c:cat>
          <c:val>
            <c:numRef>
              <c:f>ตัวชี้วัด!$B$45:$F$45</c:f>
              <c:numCache>
                <c:formatCode>_-* #,##0.0_-;\-* #,##0.0_-;_-* "-"??_-;_-@_-</c:formatCode>
                <c:ptCount val="5"/>
                <c:pt idx="0">
                  <c:v>54.12</c:v>
                </c:pt>
                <c:pt idx="1">
                  <c:v>56.731447278259836</c:v>
                </c:pt>
                <c:pt idx="2">
                  <c:v>64.880494791049003</c:v>
                </c:pt>
                <c:pt idx="3">
                  <c:v>66.917625915491413</c:v>
                </c:pt>
                <c:pt idx="4">
                  <c:v>71.461090525502343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E7-4108-A7F3-D2556A5D6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4738072"/>
        <c:axId val="764738464"/>
      </c:lineChart>
      <c:catAx>
        <c:axId val="764738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38464"/>
        <c:crosses val="autoZero"/>
        <c:auto val="1"/>
        <c:lblAlgn val="ctr"/>
        <c:lblOffset val="100"/>
        <c:noMultiLvlLbl val="0"/>
      </c:catAx>
      <c:valAx>
        <c:axId val="764738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38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ตัวชี้วัด!$A$50</c:f>
              <c:strCache>
                <c:ptCount val="1"/>
                <c:pt idx="0">
                  <c:v>อัตราการเปลี่ยนแปลงของนักท่องเที่ยวไทยที่เดินทางมายังจังหวัด (11)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ตัวชี้วัด!$B$4:$F$5</c:f>
              <c:multiLvlStrCache>
                <c:ptCount val="5"/>
                <c:lvl>
                  <c:pt idx="0">
                    <c:v>(2014)</c:v>
                  </c:pt>
                  <c:pt idx="1">
                    <c:v>(2015)</c:v>
                  </c:pt>
                  <c:pt idx="2">
                    <c:v>(2016)</c:v>
                  </c:pt>
                  <c:pt idx="3">
                    <c:v>(2017)</c:v>
                  </c:pt>
                  <c:pt idx="4">
                    <c:v>(2018)</c:v>
                  </c:pt>
                </c:lvl>
                <c:lvl>
                  <c:pt idx="0">
                    <c:v>2557</c:v>
                  </c:pt>
                  <c:pt idx="1">
                    <c:v>2558</c:v>
                  </c:pt>
                  <c:pt idx="2">
                    <c:v>2559</c:v>
                  </c:pt>
                  <c:pt idx="3">
                    <c:v>2560</c:v>
                  </c:pt>
                  <c:pt idx="4">
                    <c:v>2561</c:v>
                  </c:pt>
                </c:lvl>
              </c:multiLvlStrCache>
            </c:multiLvlStrRef>
          </c:cat>
          <c:val>
            <c:numRef>
              <c:f>ตัวชี้วัด!$B$50:$E$50</c:f>
              <c:numCache>
                <c:formatCode>_-* #,##0.0_-;\-* #,##0.0_-;_-* "-"??_-;_-@_-</c:formatCode>
                <c:ptCount val="4"/>
                <c:pt idx="0">
                  <c:v>1.6049176632151014</c:v>
                </c:pt>
                <c:pt idx="1">
                  <c:v>16.632030012787617</c:v>
                </c:pt>
                <c:pt idx="2">
                  <c:v>1.2379957973491642</c:v>
                </c:pt>
                <c:pt idx="3">
                  <c:v>17.135201351812697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85-402D-912A-6C32ED21B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1575600"/>
        <c:axId val="821575992"/>
      </c:lineChart>
      <c:catAx>
        <c:axId val="82157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1575992"/>
        <c:crosses val="autoZero"/>
        <c:auto val="1"/>
        <c:lblAlgn val="ctr"/>
        <c:lblOffset val="100"/>
        <c:noMultiLvlLbl val="0"/>
      </c:catAx>
      <c:valAx>
        <c:axId val="821575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1575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ตัวชี้วัด!$A$51:$A$52</c:f>
              <c:strCache>
                <c:ptCount val="1"/>
                <c:pt idx="0">
                  <c:v>อัตราการเปลี่ยนแปลงของนักท่องเที่ยวต่างประเทศ    ที่เดินทางมายังจังหวัด (11)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ตัวชี้วัด!$B$4:$F$5</c:f>
              <c:multiLvlStrCache>
                <c:ptCount val="5"/>
                <c:lvl>
                  <c:pt idx="0">
                    <c:v>(2014)</c:v>
                  </c:pt>
                  <c:pt idx="1">
                    <c:v>(2015)</c:v>
                  </c:pt>
                  <c:pt idx="2">
                    <c:v>(2016)</c:v>
                  </c:pt>
                  <c:pt idx="3">
                    <c:v>(2017)</c:v>
                  </c:pt>
                  <c:pt idx="4">
                    <c:v>(2018)</c:v>
                  </c:pt>
                </c:lvl>
                <c:lvl>
                  <c:pt idx="0">
                    <c:v>2557</c:v>
                  </c:pt>
                  <c:pt idx="1">
                    <c:v>2558</c:v>
                  </c:pt>
                  <c:pt idx="2">
                    <c:v>2559</c:v>
                  </c:pt>
                  <c:pt idx="3">
                    <c:v>2560</c:v>
                  </c:pt>
                  <c:pt idx="4">
                    <c:v>2561</c:v>
                  </c:pt>
                </c:lvl>
              </c:multiLvlStrCache>
            </c:multiLvlStrRef>
          </c:cat>
          <c:val>
            <c:numRef>
              <c:f>ตัวชี้วัด!$B$51:$E$51</c:f>
              <c:numCache>
                <c:formatCode>_-* #,##0.0_-;\-* #,##0.0_-;_-* "-"??_-;_-@_-</c:formatCode>
                <c:ptCount val="4"/>
                <c:pt idx="0" formatCode="#,##0.0_ ;\-#,##0.0\ ">
                  <c:v>-4.6732369335164394</c:v>
                </c:pt>
                <c:pt idx="1">
                  <c:v>20.6022343686002</c:v>
                </c:pt>
                <c:pt idx="2">
                  <c:v>1.7742124370535191</c:v>
                </c:pt>
                <c:pt idx="3">
                  <c:v>19.255508889016742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5-4C3F-9F8C-DD01575AD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1576776"/>
        <c:axId val="821577168"/>
      </c:lineChart>
      <c:catAx>
        <c:axId val="821576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1577168"/>
        <c:crosses val="autoZero"/>
        <c:auto val="1"/>
        <c:lblAlgn val="ctr"/>
        <c:lblOffset val="100"/>
        <c:noMultiLvlLbl val="0"/>
      </c:catAx>
      <c:valAx>
        <c:axId val="82157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_ ;\-#,##0.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157677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ตัวชี้วัด!$A$7</c:f>
              <c:strCache>
                <c:ptCount val="1"/>
                <c:pt idx="0">
                  <c:v>ความหนาแน่นของประชากรต่อ ตร.กม.(1)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ตัวชี้วัด!$B$4:$F$5</c:f>
              <c:multiLvlStrCache>
                <c:ptCount val="5"/>
                <c:lvl>
                  <c:pt idx="0">
                    <c:v>(2014)</c:v>
                  </c:pt>
                  <c:pt idx="1">
                    <c:v>(2015)</c:v>
                  </c:pt>
                  <c:pt idx="2">
                    <c:v>(2016)</c:v>
                  </c:pt>
                  <c:pt idx="3">
                    <c:v>(2017)</c:v>
                  </c:pt>
                  <c:pt idx="4">
                    <c:v>(2018)</c:v>
                  </c:pt>
                </c:lvl>
                <c:lvl>
                  <c:pt idx="0">
                    <c:v>2557</c:v>
                  </c:pt>
                  <c:pt idx="1">
                    <c:v>2558</c:v>
                  </c:pt>
                  <c:pt idx="2">
                    <c:v>2559</c:v>
                  </c:pt>
                  <c:pt idx="3">
                    <c:v>2560</c:v>
                  </c:pt>
                  <c:pt idx="4">
                    <c:v>2561</c:v>
                  </c:pt>
                </c:lvl>
              </c:multiLvlStrCache>
            </c:multiLvlStrRef>
          </c:cat>
          <c:val>
            <c:numRef>
              <c:f>ตัวชี้วัด!$B$7:$F$7</c:f>
              <c:numCache>
                <c:formatCode>_-* #,##0.0_-;\-* #,##0.0_-;_-* "-"??_-;_-@_-</c:formatCode>
                <c:ptCount val="5"/>
                <c:pt idx="0">
                  <c:v>1886.33</c:v>
                </c:pt>
                <c:pt idx="1">
                  <c:v>1918.22</c:v>
                </c:pt>
                <c:pt idx="2">
                  <c:v>1947.48</c:v>
                </c:pt>
                <c:pt idx="3">
                  <c:v>1976.1</c:v>
                </c:pt>
                <c:pt idx="4">
                  <c:v>2002.7141119358255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A6-4789-8D7B-66D9245EF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2182856"/>
        <c:axId val="762183248"/>
      </c:lineChart>
      <c:catAx>
        <c:axId val="762182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2183248"/>
        <c:crosses val="autoZero"/>
        <c:auto val="1"/>
        <c:lblAlgn val="ctr"/>
        <c:lblOffset val="100"/>
        <c:noMultiLvlLbl val="0"/>
      </c:catAx>
      <c:valAx>
        <c:axId val="762183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2182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ตัวชี้วัด!$A$9</c:f>
              <c:strCache>
                <c:ptCount val="1"/>
                <c:pt idx="0">
                  <c:v>อัตราส่วนพึ่งพิงรวม (1)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ตัวชี้วัด!$B$4:$F$5</c:f>
              <c:multiLvlStrCache>
                <c:ptCount val="5"/>
                <c:lvl>
                  <c:pt idx="0">
                    <c:v>(2014)</c:v>
                  </c:pt>
                  <c:pt idx="1">
                    <c:v>(2015)</c:v>
                  </c:pt>
                  <c:pt idx="2">
                    <c:v>(2016)</c:v>
                  </c:pt>
                  <c:pt idx="3">
                    <c:v>(2017)</c:v>
                  </c:pt>
                  <c:pt idx="4">
                    <c:v>(2018)</c:v>
                  </c:pt>
                </c:lvl>
                <c:lvl>
                  <c:pt idx="0">
                    <c:v>2557</c:v>
                  </c:pt>
                  <c:pt idx="1">
                    <c:v>2558</c:v>
                  </c:pt>
                  <c:pt idx="2">
                    <c:v>2559</c:v>
                  </c:pt>
                  <c:pt idx="3">
                    <c:v>2560</c:v>
                  </c:pt>
                  <c:pt idx="4">
                    <c:v>2561</c:v>
                  </c:pt>
                </c:lvl>
              </c:multiLvlStrCache>
            </c:multiLvlStrRef>
          </c:cat>
          <c:val>
            <c:numRef>
              <c:f>ตัวชี้วัด!$B$9:$F$9</c:f>
              <c:numCache>
                <c:formatCode>_-* #,##0.0_-;\-* #,##0.0_-;_-* "-"??_-;_-@_-</c:formatCode>
                <c:ptCount val="5"/>
                <c:pt idx="0">
                  <c:v>45.92</c:v>
                </c:pt>
                <c:pt idx="1">
                  <c:v>46.63</c:v>
                </c:pt>
                <c:pt idx="2">
                  <c:v>47.374634765620179</c:v>
                </c:pt>
                <c:pt idx="3">
                  <c:v>48.378724787352127</c:v>
                </c:pt>
                <c:pt idx="4">
                  <c:v>49.316869319427866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37-46FF-8F81-E7C877E8C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6370696"/>
        <c:axId val="766371088"/>
      </c:lineChart>
      <c:catAx>
        <c:axId val="766370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6371088"/>
        <c:crosses val="autoZero"/>
        <c:auto val="1"/>
        <c:lblAlgn val="ctr"/>
        <c:lblOffset val="100"/>
        <c:noMultiLvlLbl val="0"/>
      </c:catAx>
      <c:valAx>
        <c:axId val="76637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6370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ตัวชี้วัด!$A$10</c:f>
              <c:strCache>
                <c:ptCount val="1"/>
                <c:pt idx="0">
                  <c:v>อัตราเจริญพันธุ์ (2)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ตัวชี้วัด!$B$4:$F$5</c:f>
              <c:multiLvlStrCache>
                <c:ptCount val="5"/>
                <c:lvl>
                  <c:pt idx="0">
                    <c:v>(2014)</c:v>
                  </c:pt>
                  <c:pt idx="1">
                    <c:v>(2015)</c:v>
                  </c:pt>
                  <c:pt idx="2">
                    <c:v>(2016)</c:v>
                  </c:pt>
                  <c:pt idx="3">
                    <c:v>(2017)</c:v>
                  </c:pt>
                  <c:pt idx="4">
                    <c:v>(2018)</c:v>
                  </c:pt>
                </c:lvl>
                <c:lvl>
                  <c:pt idx="0">
                    <c:v>2557</c:v>
                  </c:pt>
                  <c:pt idx="1">
                    <c:v>2558</c:v>
                  </c:pt>
                  <c:pt idx="2">
                    <c:v>2559</c:v>
                  </c:pt>
                  <c:pt idx="3">
                    <c:v>2560</c:v>
                  </c:pt>
                  <c:pt idx="4">
                    <c:v>2561</c:v>
                  </c:pt>
                </c:lvl>
              </c:multiLvlStrCache>
            </c:multiLvlStrRef>
          </c:cat>
          <c:val>
            <c:numRef>
              <c:f>ตัวชี้วัด!$B$10:$F$10</c:f>
              <c:numCache>
                <c:formatCode>_-* #,##0.0_-;\-* #,##0.0_-;_-* "-"??_-;_-@_-</c:formatCode>
                <c:ptCount val="5"/>
                <c:pt idx="0">
                  <c:v>27.74</c:v>
                </c:pt>
                <c:pt idx="1">
                  <c:v>26.97</c:v>
                </c:pt>
                <c:pt idx="2">
                  <c:v>27.625928847066216</c:v>
                </c:pt>
                <c:pt idx="3">
                  <c:v>24.782216881946528</c:v>
                </c:pt>
                <c:pt idx="4">
                  <c:v>23.069863166091888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3F-44DF-B698-7F5BF93BE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6371872"/>
        <c:axId val="766372264"/>
      </c:lineChart>
      <c:catAx>
        <c:axId val="76637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6372264"/>
        <c:crosses val="autoZero"/>
        <c:auto val="1"/>
        <c:lblAlgn val="ctr"/>
        <c:lblOffset val="100"/>
        <c:noMultiLvlLbl val="0"/>
      </c:catAx>
      <c:valAx>
        <c:axId val="766372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6371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ตัวชี้วัด!$A$16</c:f>
              <c:strCache>
                <c:ptCount val="1"/>
                <c:pt idx="0">
                  <c:v>อัตราการว่างงาน (3)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ตัวชี้วัด!$B$4:$F$5</c:f>
              <c:multiLvlStrCache>
                <c:ptCount val="5"/>
                <c:lvl>
                  <c:pt idx="0">
                    <c:v>(2014)</c:v>
                  </c:pt>
                  <c:pt idx="1">
                    <c:v>(2015)</c:v>
                  </c:pt>
                  <c:pt idx="2">
                    <c:v>(2016)</c:v>
                  </c:pt>
                  <c:pt idx="3">
                    <c:v>(2017)</c:v>
                  </c:pt>
                  <c:pt idx="4">
                    <c:v>(2018)</c:v>
                  </c:pt>
                </c:lvl>
                <c:lvl>
                  <c:pt idx="0">
                    <c:v>2557</c:v>
                  </c:pt>
                  <c:pt idx="1">
                    <c:v>2558</c:v>
                  </c:pt>
                  <c:pt idx="2">
                    <c:v>2559</c:v>
                  </c:pt>
                  <c:pt idx="3">
                    <c:v>2560</c:v>
                  </c:pt>
                  <c:pt idx="4">
                    <c:v>2561</c:v>
                  </c:pt>
                </c:lvl>
              </c:multiLvlStrCache>
            </c:multiLvlStrRef>
          </c:cat>
          <c:val>
            <c:numRef>
              <c:f>ตัวชี้วัด!$B$16:$F$16</c:f>
              <c:numCache>
                <c:formatCode>_-* #,##0.0_-;\-* #,##0.0_-;_-* "-"??_-;_-@_-</c:formatCode>
                <c:ptCount val="5"/>
                <c:pt idx="0">
                  <c:v>1.31</c:v>
                </c:pt>
                <c:pt idx="1">
                  <c:v>0.92</c:v>
                </c:pt>
                <c:pt idx="2">
                  <c:v>1.0424810673373979</c:v>
                </c:pt>
                <c:pt idx="3">
                  <c:v>1.1030993550247767</c:v>
                </c:pt>
                <c:pt idx="4">
                  <c:v>0.90209922222160688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A9-44D5-BDF3-FB9682AE1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6369912"/>
        <c:axId val="766369520"/>
      </c:lineChart>
      <c:catAx>
        <c:axId val="766369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6369520"/>
        <c:crosses val="autoZero"/>
        <c:auto val="1"/>
        <c:lblAlgn val="ctr"/>
        <c:lblOffset val="100"/>
        <c:noMultiLvlLbl val="0"/>
      </c:catAx>
      <c:valAx>
        <c:axId val="766369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6369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ตัวชี้วัด!$A$17</c:f>
              <c:strCache>
                <c:ptCount val="1"/>
                <c:pt idx="0">
                  <c:v>อัตราการมีงานทำ (3)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ตัวชี้วัด!$B$4:$F$5</c:f>
              <c:multiLvlStrCache>
                <c:ptCount val="5"/>
                <c:lvl>
                  <c:pt idx="0">
                    <c:v>(2014)</c:v>
                  </c:pt>
                  <c:pt idx="1">
                    <c:v>(2015)</c:v>
                  </c:pt>
                  <c:pt idx="2">
                    <c:v>(2016)</c:v>
                  </c:pt>
                  <c:pt idx="3">
                    <c:v>(2017)</c:v>
                  </c:pt>
                  <c:pt idx="4">
                    <c:v>(2018)</c:v>
                  </c:pt>
                </c:lvl>
                <c:lvl>
                  <c:pt idx="0">
                    <c:v>2557</c:v>
                  </c:pt>
                  <c:pt idx="1">
                    <c:v>2558</c:v>
                  </c:pt>
                  <c:pt idx="2">
                    <c:v>2559</c:v>
                  </c:pt>
                  <c:pt idx="3">
                    <c:v>2560</c:v>
                  </c:pt>
                  <c:pt idx="4">
                    <c:v>2561</c:v>
                  </c:pt>
                </c:lvl>
              </c:multiLvlStrCache>
            </c:multiLvlStrRef>
          </c:cat>
          <c:val>
            <c:numRef>
              <c:f>ตัวชี้วัด!$B$17:$F$17</c:f>
              <c:numCache>
                <c:formatCode>_-* #,##0.0_-;\-* #,##0.0_-;_-* "-"??_-;_-@_-</c:formatCode>
                <c:ptCount val="5"/>
                <c:pt idx="0">
                  <c:v>68.447122979444828</c:v>
                </c:pt>
                <c:pt idx="1">
                  <c:v>67.834116671485461</c:v>
                </c:pt>
                <c:pt idx="2">
                  <c:v>67.847250500051459</c:v>
                </c:pt>
                <c:pt idx="3">
                  <c:v>65.449801961138888</c:v>
                </c:pt>
                <c:pt idx="4">
                  <c:v>66.769677228816136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AF-4917-834A-51CED8228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4661600"/>
        <c:axId val="764661992"/>
      </c:lineChart>
      <c:catAx>
        <c:axId val="76466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61992"/>
        <c:crosses val="autoZero"/>
        <c:auto val="1"/>
        <c:lblAlgn val="ctr"/>
        <c:lblOffset val="100"/>
        <c:noMultiLvlLbl val="0"/>
      </c:catAx>
      <c:valAx>
        <c:axId val="764661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61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ตัวชี้วัด!$A$20</c:f>
              <c:strCache>
                <c:ptCount val="1"/>
                <c:pt idx="0">
                  <c:v>อัตราค่าจ้างรายวัน (4)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ตัวชี้วัด!$B$4:$F$5</c:f>
              <c:multiLvlStrCache>
                <c:ptCount val="5"/>
                <c:lvl>
                  <c:pt idx="0">
                    <c:v>(2014)</c:v>
                  </c:pt>
                  <c:pt idx="1">
                    <c:v>(2015)</c:v>
                  </c:pt>
                  <c:pt idx="2">
                    <c:v>(2016)</c:v>
                  </c:pt>
                  <c:pt idx="3">
                    <c:v>(2017)</c:v>
                  </c:pt>
                  <c:pt idx="4">
                    <c:v>(2018)</c:v>
                  </c:pt>
                </c:lvl>
                <c:lvl>
                  <c:pt idx="0">
                    <c:v>2557</c:v>
                  </c:pt>
                  <c:pt idx="1">
                    <c:v>2558</c:v>
                  </c:pt>
                  <c:pt idx="2">
                    <c:v>2559</c:v>
                  </c:pt>
                  <c:pt idx="3">
                    <c:v>2560</c:v>
                  </c:pt>
                  <c:pt idx="4">
                    <c:v>2561</c:v>
                  </c:pt>
                </c:lvl>
              </c:multiLvlStrCache>
            </c:multiLvlStrRef>
          </c:cat>
          <c:val>
            <c:numRef>
              <c:f>ตัวชี้วัด!$B$20:$F$20</c:f>
              <c:numCache>
                <c:formatCode>_-* #,##0.0_-;\-* #,##0.0_-;_-* "-"??_-;_-@_-</c:formatCode>
                <c:ptCount val="5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310</c:v>
                </c:pt>
                <c:pt idx="4">
                  <c:v>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C-49D3-8662-F0E1369FC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4662776"/>
        <c:axId val="764663168"/>
      </c:lineChart>
      <c:catAx>
        <c:axId val="764662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63168"/>
        <c:crosses val="autoZero"/>
        <c:auto val="1"/>
        <c:lblAlgn val="ctr"/>
        <c:lblOffset val="100"/>
        <c:noMultiLvlLbl val="0"/>
      </c:catAx>
      <c:valAx>
        <c:axId val="764663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62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ตัวชี้วัด!$A$36</c:f>
              <c:strCache>
                <c:ptCount val="1"/>
                <c:pt idx="0">
                  <c:v>ผลิตภัณฑ์มวลรวมจังหวัดต่อหัว (ณ ราคาประจำปี) (7)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ตัวชี้วัด!$B$4:$F$5</c:f>
              <c:multiLvlStrCache>
                <c:ptCount val="5"/>
                <c:lvl>
                  <c:pt idx="0">
                    <c:v>(2014)</c:v>
                  </c:pt>
                  <c:pt idx="1">
                    <c:v>(2015)</c:v>
                  </c:pt>
                  <c:pt idx="2">
                    <c:v>(2016)</c:v>
                  </c:pt>
                  <c:pt idx="3">
                    <c:v>(2017)</c:v>
                  </c:pt>
                  <c:pt idx="4">
                    <c:v>(2018)</c:v>
                  </c:pt>
                </c:lvl>
                <c:lvl>
                  <c:pt idx="0">
                    <c:v>2557</c:v>
                  </c:pt>
                  <c:pt idx="1">
                    <c:v>2558</c:v>
                  </c:pt>
                  <c:pt idx="2">
                    <c:v>2559</c:v>
                  </c:pt>
                  <c:pt idx="3">
                    <c:v>2560</c:v>
                  </c:pt>
                  <c:pt idx="4">
                    <c:v>2561</c:v>
                  </c:pt>
                </c:lvl>
              </c:multiLvlStrCache>
            </c:multiLvlStrRef>
          </c:cat>
          <c:val>
            <c:numRef>
              <c:f>ตัวชี้วัด!$B$36:$E$36</c:f>
              <c:numCache>
                <c:formatCode>_-* #,##0.0_-;\-* #,##0.0_-;_-* "-"??_-;_-@_-</c:formatCode>
                <c:ptCount val="4"/>
                <c:pt idx="0">
                  <c:v>173880.46</c:v>
                </c:pt>
                <c:pt idx="1">
                  <c:v>181301.89</c:v>
                </c:pt>
                <c:pt idx="2">
                  <c:v>187589.5</c:v>
                </c:pt>
                <c:pt idx="3">
                  <c:v>204403.875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A1-4B33-A78A-D5F877E2B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4663952"/>
        <c:axId val="764664344"/>
      </c:lineChart>
      <c:catAx>
        <c:axId val="76466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64344"/>
        <c:crosses val="autoZero"/>
        <c:auto val="1"/>
        <c:lblAlgn val="ctr"/>
        <c:lblOffset val="100"/>
        <c:noMultiLvlLbl val="0"/>
      </c:catAx>
      <c:valAx>
        <c:axId val="764664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63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ตัวชี้วัด!$A$35</c:f>
              <c:strCache>
                <c:ptCount val="1"/>
                <c:pt idx="0">
                  <c:v>อัตราการขยายตัวของผลิตภัณฑ์มวลรวมจังหวัด ณ ราคาประจำปี (7)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ตัวชี้วัด!$B$4:$F$5</c:f>
              <c:multiLvlStrCache>
                <c:ptCount val="5"/>
                <c:lvl>
                  <c:pt idx="0">
                    <c:v>(2014)</c:v>
                  </c:pt>
                  <c:pt idx="1">
                    <c:v>(2015)</c:v>
                  </c:pt>
                  <c:pt idx="2">
                    <c:v>(2016)</c:v>
                  </c:pt>
                  <c:pt idx="3">
                    <c:v>(2017)</c:v>
                  </c:pt>
                  <c:pt idx="4">
                    <c:v>(2018)</c:v>
                  </c:pt>
                </c:lvl>
                <c:lvl>
                  <c:pt idx="0">
                    <c:v>2557</c:v>
                  </c:pt>
                  <c:pt idx="1">
                    <c:v>2558</c:v>
                  </c:pt>
                  <c:pt idx="2">
                    <c:v>2559</c:v>
                  </c:pt>
                  <c:pt idx="3">
                    <c:v>2560</c:v>
                  </c:pt>
                  <c:pt idx="4">
                    <c:v>2561</c:v>
                  </c:pt>
                </c:lvl>
              </c:multiLvlStrCache>
            </c:multiLvlStrRef>
          </c:cat>
          <c:val>
            <c:numRef>
              <c:f>ตัวชี้วัด!$B$35:$E$35</c:f>
              <c:numCache>
                <c:formatCode>_-* #,##0.0_-;\-* #,##0.0_-;_-* "-"??_-;_-@_-</c:formatCode>
                <c:ptCount val="4"/>
                <c:pt idx="0">
                  <c:v>14.214240180078622</c:v>
                </c:pt>
                <c:pt idx="1">
                  <c:v>7.4977707649415359</c:v>
                </c:pt>
                <c:pt idx="2">
                  <c:v>7.0448643710122898</c:v>
                </c:pt>
                <c:pt idx="3">
                  <c:v>8.6609034164356515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DA-48E7-B537-7F4AC5A58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4665128"/>
        <c:axId val="764735328"/>
      </c:lineChart>
      <c:catAx>
        <c:axId val="764665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35328"/>
        <c:crosses val="autoZero"/>
        <c:auto val="1"/>
        <c:lblAlgn val="ctr"/>
        <c:lblOffset val="100"/>
        <c:noMultiLvlLbl val="0"/>
      </c:catAx>
      <c:valAx>
        <c:axId val="76473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65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</xdr:row>
      <xdr:rowOff>14287</xdr:rowOff>
    </xdr:from>
    <xdr:to>
      <xdr:col>7</xdr:col>
      <xdr:colOff>590550</xdr:colOff>
      <xdr:row>10</xdr:row>
      <xdr:rowOff>271462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504825</xdr:colOff>
      <xdr:row>0</xdr:row>
      <xdr:rowOff>214312</xdr:rowOff>
    </xdr:from>
    <xdr:to>
      <xdr:col>16</xdr:col>
      <xdr:colOff>200025</xdr:colOff>
      <xdr:row>10</xdr:row>
      <xdr:rowOff>195262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352425</xdr:colOff>
      <xdr:row>12</xdr:row>
      <xdr:rowOff>133350</xdr:rowOff>
    </xdr:from>
    <xdr:to>
      <xdr:col>8</xdr:col>
      <xdr:colOff>47625</xdr:colOff>
      <xdr:row>22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581025</xdr:colOff>
      <xdr:row>12</xdr:row>
      <xdr:rowOff>66675</xdr:rowOff>
    </xdr:from>
    <xdr:to>
      <xdr:col>16</xdr:col>
      <xdr:colOff>276225</xdr:colOff>
      <xdr:row>22</xdr:row>
      <xdr:rowOff>47625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485775</xdr:colOff>
      <xdr:row>24</xdr:row>
      <xdr:rowOff>76200</xdr:rowOff>
    </xdr:from>
    <xdr:to>
      <xdr:col>8</xdr:col>
      <xdr:colOff>180975</xdr:colOff>
      <xdr:row>34</xdr:row>
      <xdr:rowOff>57150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19050</xdr:colOff>
      <xdr:row>24</xdr:row>
      <xdr:rowOff>9525</xdr:rowOff>
    </xdr:from>
    <xdr:to>
      <xdr:col>16</xdr:col>
      <xdr:colOff>323850</xdr:colOff>
      <xdr:row>33</xdr:row>
      <xdr:rowOff>266700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466725</xdr:colOff>
      <xdr:row>35</xdr:row>
      <xdr:rowOff>66675</xdr:rowOff>
    </xdr:from>
    <xdr:to>
      <xdr:col>8</xdr:col>
      <xdr:colOff>161925</xdr:colOff>
      <xdr:row>45</xdr:row>
      <xdr:rowOff>47625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142875</xdr:colOff>
      <xdr:row>47</xdr:row>
      <xdr:rowOff>104775</xdr:rowOff>
    </xdr:from>
    <xdr:to>
      <xdr:col>16</xdr:col>
      <xdr:colOff>447675</xdr:colOff>
      <xdr:row>57</xdr:row>
      <xdr:rowOff>85725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428625</xdr:colOff>
      <xdr:row>46</xdr:row>
      <xdr:rowOff>266700</xdr:rowOff>
    </xdr:from>
    <xdr:to>
      <xdr:col>8</xdr:col>
      <xdr:colOff>123825</xdr:colOff>
      <xdr:row>56</xdr:row>
      <xdr:rowOff>247650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447675</xdr:colOff>
      <xdr:row>62</xdr:row>
      <xdr:rowOff>247650</xdr:rowOff>
    </xdr:from>
    <xdr:to>
      <xdr:col>8</xdr:col>
      <xdr:colOff>142875</xdr:colOff>
      <xdr:row>72</xdr:row>
      <xdr:rowOff>228600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180975</xdr:colOff>
      <xdr:row>73</xdr:row>
      <xdr:rowOff>266700</xdr:rowOff>
    </xdr:from>
    <xdr:to>
      <xdr:col>16</xdr:col>
      <xdr:colOff>485775</xdr:colOff>
      <xdr:row>83</xdr:row>
      <xdr:rowOff>247650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438150</xdr:colOff>
      <xdr:row>74</xdr:row>
      <xdr:rowOff>76200</xdr:rowOff>
    </xdr:from>
    <xdr:to>
      <xdr:col>8</xdr:col>
      <xdr:colOff>133350</xdr:colOff>
      <xdr:row>84</xdr:row>
      <xdr:rowOff>57150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428625</xdr:colOff>
      <xdr:row>86</xdr:row>
      <xdr:rowOff>9525</xdr:rowOff>
    </xdr:from>
    <xdr:to>
      <xdr:col>8</xdr:col>
      <xdr:colOff>123825</xdr:colOff>
      <xdr:row>95</xdr:row>
      <xdr:rowOff>266700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171450</xdr:colOff>
      <xdr:row>85</xdr:row>
      <xdr:rowOff>266700</xdr:rowOff>
    </xdr:from>
    <xdr:to>
      <xdr:col>16</xdr:col>
      <xdr:colOff>476250</xdr:colOff>
      <xdr:row>95</xdr:row>
      <xdr:rowOff>247650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Z57"/>
  <sheetViews>
    <sheetView topLeftCell="F1" zoomScaleNormal="100" workbookViewId="0">
      <pane ySplit="1" topLeftCell="A8" activePane="bottomLeft" state="frozen"/>
      <selection activeCell="I24" sqref="I24"/>
      <selection pane="bottomLeft" activeCell="I24" sqref="I24"/>
    </sheetView>
  </sheetViews>
  <sheetFormatPr defaultRowHeight="21.75" x14ac:dyDescent="0.5"/>
  <cols>
    <col min="1" max="1" width="5.140625" style="15" customWidth="1"/>
    <col min="2" max="2" width="27.5703125" style="15" customWidth="1"/>
    <col min="3" max="3" width="9.140625" style="75" customWidth="1"/>
    <col min="4" max="10" width="9.140625" style="76" customWidth="1"/>
    <col min="11" max="11" width="11.5703125" style="15" customWidth="1"/>
    <col min="12" max="12" width="2.85546875" style="15" customWidth="1"/>
    <col min="13" max="13" width="54.140625" style="15" customWidth="1"/>
    <col min="14" max="16" width="10" style="16" bestFit="1" customWidth="1"/>
    <col min="17" max="18" width="9.28515625" style="16" customWidth="1"/>
    <col min="19" max="16384" width="9.140625" style="15"/>
  </cols>
  <sheetData>
    <row r="1" spans="1:26" x14ac:dyDescent="0.5">
      <c r="A1" s="14"/>
      <c r="B1" s="14"/>
      <c r="C1" s="55">
        <v>2554</v>
      </c>
      <c r="D1" s="56">
        <v>2555</v>
      </c>
      <c r="E1" s="56">
        <v>2556</v>
      </c>
      <c r="F1" s="56">
        <v>2557</v>
      </c>
      <c r="G1" s="56">
        <v>2558</v>
      </c>
      <c r="H1" s="56">
        <v>2559</v>
      </c>
      <c r="I1" s="56">
        <v>2560</v>
      </c>
      <c r="J1" s="56">
        <v>2561</v>
      </c>
      <c r="M1" s="85" t="s">
        <v>1</v>
      </c>
      <c r="N1" s="2">
        <v>2557</v>
      </c>
      <c r="O1" s="2">
        <v>2558</v>
      </c>
      <c r="P1" s="2">
        <v>2559</v>
      </c>
      <c r="Q1" s="2">
        <v>2560</v>
      </c>
      <c r="R1" s="2">
        <v>2561</v>
      </c>
    </row>
    <row r="2" spans="1:26" x14ac:dyDescent="0.5">
      <c r="A2" s="14"/>
      <c r="B2" s="14"/>
      <c r="C2" s="56">
        <v>2011</v>
      </c>
      <c r="D2" s="56">
        <v>2012</v>
      </c>
      <c r="E2" s="56">
        <v>2013</v>
      </c>
      <c r="F2" s="56">
        <v>2014</v>
      </c>
      <c r="G2" s="56">
        <v>2015</v>
      </c>
      <c r="H2" s="56">
        <v>2016</v>
      </c>
      <c r="I2" s="56">
        <v>2017</v>
      </c>
      <c r="J2" s="56">
        <v>2018</v>
      </c>
      <c r="M2" s="85"/>
      <c r="N2" s="3" t="s">
        <v>2</v>
      </c>
      <c r="O2" s="3" t="s">
        <v>9</v>
      </c>
      <c r="P2" s="3" t="s">
        <v>12</v>
      </c>
      <c r="Q2" s="3" t="s">
        <v>150</v>
      </c>
      <c r="R2" s="3" t="s">
        <v>174</v>
      </c>
    </row>
    <row r="3" spans="1:26" x14ac:dyDescent="0.5">
      <c r="A3" s="14">
        <v>1</v>
      </c>
      <c r="B3" s="14" t="s">
        <v>98</v>
      </c>
      <c r="C3" s="21">
        <v>1122627</v>
      </c>
      <c r="D3" s="22">
        <v>1141673</v>
      </c>
      <c r="E3" s="22">
        <v>1156271</v>
      </c>
      <c r="F3" s="22">
        <v>1173870</v>
      </c>
      <c r="G3" s="22">
        <v>1193711</v>
      </c>
      <c r="H3" s="22">
        <v>1211924</v>
      </c>
      <c r="I3" s="22">
        <v>1229735</v>
      </c>
      <c r="J3" s="22">
        <v>1246295</v>
      </c>
      <c r="M3" s="48" t="s">
        <v>4</v>
      </c>
      <c r="N3" s="38">
        <f>+(LN(F3/E3)/1)*100</f>
        <v>1.5105810894544029</v>
      </c>
      <c r="O3" s="38">
        <f t="shared" ref="O3:Q3" si="0">+(LN(G3/F3)/1)*100</f>
        <v>1.6760959385779581</v>
      </c>
      <c r="P3" s="38">
        <f t="shared" si="0"/>
        <v>1.5142237288321501</v>
      </c>
      <c r="Q3" s="38">
        <f t="shared" si="0"/>
        <v>1.4589519607407004</v>
      </c>
      <c r="R3" s="38">
        <f>+(LN(J3/I3)/1)*100</f>
        <v>1.3376450949213634</v>
      </c>
    </row>
    <row r="4" spans="1:26" x14ac:dyDescent="0.5">
      <c r="A4" s="14">
        <v>1</v>
      </c>
      <c r="B4" s="14" t="s">
        <v>99</v>
      </c>
      <c r="C4" s="21">
        <v>1</v>
      </c>
      <c r="D4" s="22">
        <v>1</v>
      </c>
      <c r="E4" s="22">
        <v>1</v>
      </c>
      <c r="F4" s="22">
        <v>1</v>
      </c>
      <c r="G4" s="22">
        <v>1</v>
      </c>
      <c r="H4" s="22">
        <v>1</v>
      </c>
      <c r="I4" s="22">
        <v>1</v>
      </c>
      <c r="J4" s="22">
        <v>1</v>
      </c>
      <c r="M4" s="49" t="s">
        <v>13</v>
      </c>
      <c r="N4" s="35">
        <v>1886.33</v>
      </c>
      <c r="O4" s="35">
        <v>1918.22</v>
      </c>
      <c r="P4" s="35">
        <v>1947.48</v>
      </c>
      <c r="Q4" s="35">
        <v>1976.1</v>
      </c>
      <c r="R4" s="35">
        <f>+J5/J6</f>
        <v>2002.7141119358255</v>
      </c>
    </row>
    <row r="5" spans="1:26" x14ac:dyDescent="0.5">
      <c r="A5" s="14">
        <v>2</v>
      </c>
      <c r="B5" s="14" t="s">
        <v>98</v>
      </c>
      <c r="C5" s="21">
        <v>1122627</v>
      </c>
      <c r="D5" s="22">
        <v>1141673</v>
      </c>
      <c r="E5" s="22">
        <v>1156271</v>
      </c>
      <c r="F5" s="22">
        <v>1173870</v>
      </c>
      <c r="G5" s="22">
        <v>1193711</v>
      </c>
      <c r="H5" s="22">
        <v>1211924</v>
      </c>
      <c r="I5" s="22">
        <v>1229735</v>
      </c>
      <c r="J5" s="22">
        <v>1246295</v>
      </c>
      <c r="M5" s="49" t="s">
        <v>14</v>
      </c>
      <c r="N5" s="35">
        <v>88.14</v>
      </c>
      <c r="O5" s="35">
        <v>88.11</v>
      </c>
      <c r="P5" s="35">
        <v>87.85</v>
      </c>
      <c r="Q5" s="35">
        <v>87.68</v>
      </c>
      <c r="R5" s="35">
        <f>+J7/J8*100</f>
        <v>87.504419453116185</v>
      </c>
    </row>
    <row r="6" spans="1:26" x14ac:dyDescent="0.5">
      <c r="A6" s="14">
        <v>2</v>
      </c>
      <c r="B6" s="14" t="s">
        <v>144</v>
      </c>
      <c r="C6" s="21">
        <v>622.303</v>
      </c>
      <c r="D6" s="22">
        <v>622.303</v>
      </c>
      <c r="E6" s="22">
        <v>622.303</v>
      </c>
      <c r="F6" s="22">
        <v>622.303</v>
      </c>
      <c r="G6" s="22">
        <v>622.303</v>
      </c>
      <c r="H6" s="22">
        <v>622.303</v>
      </c>
      <c r="I6" s="22">
        <v>622.303</v>
      </c>
      <c r="J6" s="22">
        <f>+I6</f>
        <v>622.303</v>
      </c>
      <c r="M6" s="49" t="s">
        <v>176</v>
      </c>
      <c r="N6" s="35">
        <v>45.92</v>
      </c>
      <c r="O6" s="35">
        <v>46.63</v>
      </c>
      <c r="P6" s="35">
        <f t="shared" ref="P6:Q6" si="1">+(H13+H14)/H15*100</f>
        <v>47.374634765620179</v>
      </c>
      <c r="Q6" s="35">
        <f t="shared" si="1"/>
        <v>48.378724787352127</v>
      </c>
      <c r="R6" s="35">
        <f>+(J13+J14)/J15*100</f>
        <v>49.316869319427866</v>
      </c>
    </row>
    <row r="7" spans="1:26" x14ac:dyDescent="0.5">
      <c r="A7" s="14">
        <v>3</v>
      </c>
      <c r="B7" s="14" t="s">
        <v>100</v>
      </c>
      <c r="C7" s="57">
        <v>527269</v>
      </c>
      <c r="D7" s="58">
        <v>535711</v>
      </c>
      <c r="E7" s="58">
        <v>542196</v>
      </c>
      <c r="F7" s="58">
        <v>549941</v>
      </c>
      <c r="G7" s="58">
        <v>559119</v>
      </c>
      <c r="H7" s="22">
        <v>566778</v>
      </c>
      <c r="I7" s="22">
        <v>574500</v>
      </c>
      <c r="J7" s="22">
        <v>581620</v>
      </c>
      <c r="M7" s="49" t="s">
        <v>17</v>
      </c>
      <c r="N7" s="35">
        <v>27.74</v>
      </c>
      <c r="O7" s="35">
        <v>26.97</v>
      </c>
      <c r="P7" s="35">
        <f t="shared" ref="P7:Q7" si="2">+H16/H17*1000</f>
        <v>27.625928847066216</v>
      </c>
      <c r="Q7" s="35">
        <f t="shared" si="2"/>
        <v>24.782216881946528</v>
      </c>
      <c r="R7" s="35">
        <f>+J16/J17*1000</f>
        <v>23.069863166091888</v>
      </c>
    </row>
    <row r="8" spans="1:26" x14ac:dyDescent="0.5">
      <c r="A8" s="14">
        <v>3</v>
      </c>
      <c r="B8" s="14" t="s">
        <v>101</v>
      </c>
      <c r="C8" s="59">
        <v>595358</v>
      </c>
      <c r="D8" s="60">
        <v>605962</v>
      </c>
      <c r="E8" s="60">
        <v>614075</v>
      </c>
      <c r="F8" s="60">
        <v>623929</v>
      </c>
      <c r="G8" s="61">
        <v>634592</v>
      </c>
      <c r="H8" s="22">
        <v>645146</v>
      </c>
      <c r="I8" s="22">
        <v>655235</v>
      </c>
      <c r="J8" s="22">
        <v>664675</v>
      </c>
      <c r="M8" s="49" t="s">
        <v>18</v>
      </c>
      <c r="N8" s="35">
        <f t="shared" ref="N8:Q8" si="3">+F16/F12*1000</f>
        <v>7.8707649576721073</v>
      </c>
      <c r="O8" s="35">
        <f t="shared" si="3"/>
        <v>7.5266664470333025</v>
      </c>
      <c r="P8" s="35">
        <f t="shared" si="3"/>
        <v>7.6004848613838503</v>
      </c>
      <c r="Q8" s="35">
        <f t="shared" si="3"/>
        <v>7.2983134424940417</v>
      </c>
      <c r="R8" s="35">
        <f>+J16/J12*1000</f>
        <v>6.7002419195243998</v>
      </c>
      <c r="S8" s="33"/>
      <c r="T8" s="33"/>
      <c r="U8" s="33"/>
      <c r="V8" s="33"/>
      <c r="W8" s="33"/>
      <c r="X8" s="33"/>
      <c r="Y8" s="33"/>
      <c r="Z8" s="33"/>
    </row>
    <row r="9" spans="1:26" x14ac:dyDescent="0.5">
      <c r="A9" s="14">
        <v>4</v>
      </c>
      <c r="B9" s="14" t="s">
        <v>102</v>
      </c>
      <c r="C9" s="21">
        <v>5468</v>
      </c>
      <c r="D9" s="22">
        <v>5920</v>
      </c>
      <c r="E9" s="22">
        <v>5429</v>
      </c>
      <c r="F9" s="22">
        <v>5782</v>
      </c>
      <c r="G9" s="22">
        <v>5681</v>
      </c>
      <c r="H9" s="22">
        <v>6447</v>
      </c>
      <c r="I9" s="22">
        <v>6215</v>
      </c>
      <c r="J9" s="22" t="s">
        <v>149</v>
      </c>
      <c r="M9" s="49" t="s">
        <v>19</v>
      </c>
      <c r="N9" s="35">
        <f t="shared" ref="N9:Q9" si="4">+F19/F10*1000</f>
        <v>5.4880775506385442</v>
      </c>
      <c r="O9" s="35">
        <f t="shared" si="4"/>
        <v>5.4908341083856866</v>
      </c>
      <c r="P9" s="35">
        <f t="shared" si="4"/>
        <v>5.7398542422876941</v>
      </c>
      <c r="Q9" s="35">
        <f t="shared" si="4"/>
        <v>5.6617219432681045</v>
      </c>
      <c r="R9" s="35">
        <f>+J19/J10*1000</f>
        <v>5.8214157340581494</v>
      </c>
    </row>
    <row r="10" spans="1:26" x14ac:dyDescent="0.5">
      <c r="A10" s="17">
        <v>4</v>
      </c>
      <c r="B10" s="17" t="s">
        <v>104</v>
      </c>
      <c r="C10" s="21"/>
      <c r="D10" s="62">
        <v>1132150</v>
      </c>
      <c r="E10" s="62">
        <v>1148972</v>
      </c>
      <c r="F10" s="62">
        <v>1165071</v>
      </c>
      <c r="G10" s="62">
        <v>1183791</v>
      </c>
      <c r="H10" s="62">
        <v>1202818</v>
      </c>
      <c r="I10" s="62">
        <v>1220830</v>
      </c>
      <c r="J10" s="62">
        <v>1238015</v>
      </c>
      <c r="K10" s="78"/>
      <c r="M10" s="49" t="s">
        <v>20</v>
      </c>
      <c r="N10" s="35">
        <v>5.78</v>
      </c>
      <c r="O10" s="35">
        <v>6.73</v>
      </c>
      <c r="P10" s="35">
        <f t="shared" ref="P10:Q10" si="5">+H20/H16*1000</f>
        <v>7.656967840735069</v>
      </c>
      <c r="Q10" s="35">
        <f t="shared" si="5"/>
        <v>5.3872053872053876</v>
      </c>
      <c r="R10" s="35">
        <f>+J20/J16*1000</f>
        <v>6.5099457504520792</v>
      </c>
    </row>
    <row r="11" spans="1:26" x14ac:dyDescent="0.5">
      <c r="A11" s="14">
        <v>5</v>
      </c>
      <c r="B11" s="14" t="s">
        <v>103</v>
      </c>
      <c r="C11" s="63">
        <v>2017</v>
      </c>
      <c r="D11" s="64">
        <v>2060</v>
      </c>
      <c r="E11" s="64">
        <v>2189</v>
      </c>
      <c r="F11" s="22">
        <v>2249</v>
      </c>
      <c r="G11" s="22">
        <v>2359</v>
      </c>
      <c r="H11" s="22">
        <v>2654</v>
      </c>
      <c r="I11" s="22">
        <v>2678</v>
      </c>
      <c r="J11" s="22" t="s">
        <v>149</v>
      </c>
      <c r="M11" s="49" t="s">
        <v>21</v>
      </c>
      <c r="N11" s="36">
        <f t="shared" ref="N11:Q11" si="6">+F21/F16*100000</f>
        <v>43.620501635768811</v>
      </c>
      <c r="O11" s="36">
        <f>+G21/G16*100000</f>
        <v>33.670033670033675</v>
      </c>
      <c r="P11" s="36">
        <f>+H21/H16*100000</f>
        <v>10.938525486764384</v>
      </c>
      <c r="Q11" s="36">
        <f t="shared" si="6"/>
        <v>0</v>
      </c>
      <c r="R11" s="36">
        <f>+J21/J16*100000</f>
        <v>12.055455093429778</v>
      </c>
    </row>
    <row r="12" spans="1:26" x14ac:dyDescent="0.5">
      <c r="A12" s="14">
        <v>5</v>
      </c>
      <c r="B12" s="14" t="s">
        <v>104</v>
      </c>
      <c r="C12" s="21"/>
      <c r="D12" s="22">
        <v>1132150</v>
      </c>
      <c r="E12" s="22">
        <v>1148972</v>
      </c>
      <c r="F12" s="22">
        <v>1165071</v>
      </c>
      <c r="G12" s="22">
        <v>1183791</v>
      </c>
      <c r="H12" s="22">
        <v>1202818</v>
      </c>
      <c r="I12" s="22">
        <v>1220830</v>
      </c>
      <c r="J12" s="22">
        <v>1238015</v>
      </c>
      <c r="M12" s="49" t="s">
        <v>31</v>
      </c>
      <c r="N12" s="84">
        <f t="shared" ref="N12:O12" si="7">+F12/F22</f>
        <v>2040.4045534150614</v>
      </c>
      <c r="O12" s="84">
        <f t="shared" si="7"/>
        <v>1801.8127853881278</v>
      </c>
      <c r="P12" s="84">
        <f>+H12/H22</f>
        <v>1825.2169954476481</v>
      </c>
      <c r="Q12" s="84">
        <f t="shared" ref="Q12" si="8">+I12/I22</f>
        <v>2156.9434628975264</v>
      </c>
      <c r="R12" s="84">
        <f>+J12/J22</f>
        <v>1974.5055821371611</v>
      </c>
    </row>
    <row r="13" spans="1:26" x14ac:dyDescent="0.5">
      <c r="A13" s="14">
        <v>6</v>
      </c>
      <c r="B13" s="14" t="s">
        <v>105</v>
      </c>
      <c r="C13" s="65">
        <v>991633</v>
      </c>
      <c r="D13" s="22">
        <v>190813</v>
      </c>
      <c r="E13" s="22">
        <v>189389</v>
      </c>
      <c r="F13" s="22">
        <v>188980</v>
      </c>
      <c r="G13" s="22">
        <v>188136</v>
      </c>
      <c r="H13" s="22">
        <v>187955</v>
      </c>
      <c r="I13" s="22">
        <v>187310</v>
      </c>
      <c r="J13" s="22">
        <v>185809</v>
      </c>
      <c r="M13" s="49" t="s">
        <v>22</v>
      </c>
      <c r="N13" s="35">
        <v>1.31</v>
      </c>
      <c r="O13" s="35">
        <v>0.92</v>
      </c>
      <c r="P13" s="35">
        <f t="shared" ref="P13:Q13" si="9">+H23/H24*100</f>
        <v>0.71093874686582215</v>
      </c>
      <c r="Q13" s="35">
        <f t="shared" si="9"/>
        <v>0.73627253822237526</v>
      </c>
      <c r="R13" s="35">
        <f>+J23/J24*100</f>
        <v>0.6070453802901703</v>
      </c>
      <c r="S13" s="34"/>
      <c r="T13" s="34"/>
      <c r="U13" s="34"/>
      <c r="V13" s="34"/>
      <c r="W13" s="34"/>
    </row>
    <row r="14" spans="1:26" x14ac:dyDescent="0.5">
      <c r="A14" s="14">
        <v>6</v>
      </c>
      <c r="B14" s="14" t="s">
        <v>106</v>
      </c>
      <c r="C14" s="21">
        <v>144961</v>
      </c>
      <c r="D14" s="66">
        <v>153994</v>
      </c>
      <c r="E14" s="66">
        <v>165484</v>
      </c>
      <c r="F14" s="22">
        <v>175270</v>
      </c>
      <c r="G14" s="22">
        <v>185630</v>
      </c>
      <c r="H14" s="22">
        <v>195663</v>
      </c>
      <c r="I14" s="22">
        <v>207129</v>
      </c>
      <c r="J14" s="22">
        <v>218974</v>
      </c>
      <c r="M14" s="49" t="s">
        <v>23</v>
      </c>
      <c r="N14" s="35">
        <f t="shared" ref="N14" si="10">+F25/F24*100</f>
        <v>68.447122979444828</v>
      </c>
      <c r="O14" s="35">
        <f>+G25/G24*100</f>
        <v>67.834116671485461</v>
      </c>
      <c r="P14" s="35">
        <f>+H25/H24*100</f>
        <v>67.847250500051459</v>
      </c>
      <c r="Q14" s="35">
        <f t="shared" ref="Q14" si="11">+I25/I24*100</f>
        <v>65.449801961138888</v>
      </c>
      <c r="R14" s="35">
        <f>+J25/J24*100</f>
        <v>66.769677228816136</v>
      </c>
      <c r="S14" s="33"/>
      <c r="T14" s="33"/>
      <c r="U14" s="33"/>
      <c r="V14" s="33"/>
    </row>
    <row r="15" spans="1:26" x14ac:dyDescent="0.5">
      <c r="A15" s="14">
        <v>6</v>
      </c>
      <c r="B15" s="14" t="s">
        <v>107</v>
      </c>
      <c r="C15" s="21">
        <v>770726</v>
      </c>
      <c r="D15" s="22">
        <v>782072</v>
      </c>
      <c r="E15" s="22">
        <v>785951</v>
      </c>
      <c r="F15" s="22">
        <v>793141</v>
      </c>
      <c r="G15" s="22">
        <v>801481</v>
      </c>
      <c r="H15" s="22">
        <v>809754</v>
      </c>
      <c r="I15" s="22">
        <v>815315</v>
      </c>
      <c r="J15" s="22">
        <v>820780</v>
      </c>
      <c r="M15" s="49" t="s">
        <v>24</v>
      </c>
      <c r="N15" s="35">
        <v>59.71</v>
      </c>
      <c r="O15" s="35">
        <v>3.58</v>
      </c>
      <c r="P15" s="35">
        <f t="shared" ref="P15:Q15" si="12">+(H25-G25)/G25*100</f>
        <v>2.3098581209238493</v>
      </c>
      <c r="Q15" s="35">
        <f t="shared" si="12"/>
        <v>-1.3331310772991785</v>
      </c>
      <c r="R15" s="35">
        <f>+(J25-I25)/I25*100</f>
        <v>4.2742393689909868</v>
      </c>
    </row>
    <row r="16" spans="1:26" x14ac:dyDescent="0.5">
      <c r="A16" s="14">
        <v>7</v>
      </c>
      <c r="B16" s="14" t="s">
        <v>108</v>
      </c>
      <c r="C16" s="21">
        <v>110402</v>
      </c>
      <c r="D16" s="22">
        <v>11358</v>
      </c>
      <c r="E16" s="22">
        <v>8888</v>
      </c>
      <c r="F16" s="66">
        <v>9170</v>
      </c>
      <c r="G16" s="66">
        <v>8910</v>
      </c>
      <c r="H16" s="22">
        <v>9142</v>
      </c>
      <c r="I16" s="22">
        <v>8910</v>
      </c>
      <c r="J16" s="22">
        <v>8295</v>
      </c>
      <c r="M16" s="77" t="s">
        <v>25</v>
      </c>
      <c r="N16" s="53">
        <f t="shared" ref="N16:Q16" si="13">+(F24/(F15+F14))*100</f>
        <v>132.17218722216083</v>
      </c>
      <c r="O16" s="53">
        <f t="shared" si="13"/>
        <v>132.79590643808038</v>
      </c>
      <c r="P16" s="53">
        <f t="shared" si="13"/>
        <v>133.36376846621849</v>
      </c>
      <c r="Q16" s="53">
        <f t="shared" si="13"/>
        <v>134.13428999534449</v>
      </c>
      <c r="R16" s="53">
        <f>+(J24/(J15+J14))*100</f>
        <v>134.82015938385425</v>
      </c>
    </row>
    <row r="17" spans="1:23" x14ac:dyDescent="0.5">
      <c r="A17" s="14">
        <v>7</v>
      </c>
      <c r="B17" s="14" t="s">
        <v>109</v>
      </c>
      <c r="C17" s="21"/>
      <c r="D17" s="22">
        <v>330395</v>
      </c>
      <c r="E17" s="22">
        <v>331071</v>
      </c>
      <c r="F17" s="22">
        <v>330581</v>
      </c>
      <c r="G17" s="22">
        <v>330342</v>
      </c>
      <c r="H17" s="22">
        <v>330921</v>
      </c>
      <c r="I17" s="22">
        <v>359532</v>
      </c>
      <c r="J17" s="22">
        <f>+(J18+I18)/2</f>
        <v>359560</v>
      </c>
      <c r="M17" s="49" t="s">
        <v>26</v>
      </c>
      <c r="N17" s="35">
        <v>300</v>
      </c>
      <c r="O17" s="35">
        <v>300</v>
      </c>
      <c r="P17" s="35">
        <v>300</v>
      </c>
      <c r="Q17" s="35">
        <v>310</v>
      </c>
      <c r="R17" s="35">
        <f>+J26</f>
        <v>325</v>
      </c>
    </row>
    <row r="18" spans="1:23" s="19" customFormat="1" x14ac:dyDescent="0.5">
      <c r="A18" s="18"/>
      <c r="B18" s="18" t="s">
        <v>145</v>
      </c>
      <c r="C18" s="21">
        <v>329492</v>
      </c>
      <c r="D18" s="67">
        <v>331297</v>
      </c>
      <c r="E18" s="67">
        <v>330844</v>
      </c>
      <c r="F18" s="67">
        <v>330317</v>
      </c>
      <c r="G18" s="67">
        <v>330367</v>
      </c>
      <c r="H18" s="67">
        <v>331475</v>
      </c>
      <c r="I18" s="67">
        <v>387589</v>
      </c>
      <c r="J18" s="67">
        <v>331531</v>
      </c>
      <c r="L18" s="15"/>
      <c r="M18" s="49" t="s">
        <v>27</v>
      </c>
      <c r="N18" s="35" t="s">
        <v>149</v>
      </c>
      <c r="O18" s="35" t="s">
        <v>149</v>
      </c>
      <c r="P18" s="35" t="s">
        <v>149</v>
      </c>
      <c r="Q18" s="35" t="s">
        <v>149</v>
      </c>
      <c r="R18" s="35" t="s">
        <v>149</v>
      </c>
    </row>
    <row r="19" spans="1:23" x14ac:dyDescent="0.5">
      <c r="A19" s="14">
        <v>9</v>
      </c>
      <c r="B19" s="14" t="s">
        <v>110</v>
      </c>
      <c r="C19" s="21">
        <v>5987</v>
      </c>
      <c r="D19" s="22">
        <v>6036</v>
      </c>
      <c r="E19" s="22">
        <v>6036</v>
      </c>
      <c r="F19" s="22">
        <v>6394</v>
      </c>
      <c r="G19" s="22">
        <v>6500</v>
      </c>
      <c r="H19" s="22">
        <v>6904</v>
      </c>
      <c r="I19" s="22">
        <v>6912</v>
      </c>
      <c r="J19" s="22">
        <v>7207</v>
      </c>
      <c r="M19" s="49" t="s">
        <v>3</v>
      </c>
      <c r="N19" s="35"/>
      <c r="O19" s="35"/>
      <c r="P19" s="35"/>
      <c r="Q19" s="35"/>
      <c r="R19" s="35"/>
    </row>
    <row r="20" spans="1:23" x14ac:dyDescent="0.5">
      <c r="A20" s="14">
        <v>10</v>
      </c>
      <c r="B20" s="14" t="s">
        <v>111</v>
      </c>
      <c r="C20" s="21">
        <v>40</v>
      </c>
      <c r="D20" s="22">
        <v>41</v>
      </c>
      <c r="E20" s="22">
        <v>41</v>
      </c>
      <c r="F20" s="22">
        <v>53</v>
      </c>
      <c r="G20" s="22">
        <v>60</v>
      </c>
      <c r="H20" s="22">
        <v>70</v>
      </c>
      <c r="I20" s="22">
        <v>48</v>
      </c>
      <c r="J20" s="22">
        <v>54</v>
      </c>
      <c r="M20" s="49" t="s">
        <v>28</v>
      </c>
      <c r="N20" s="35" t="s">
        <v>149</v>
      </c>
      <c r="O20" s="35" t="s">
        <v>149</v>
      </c>
      <c r="P20" s="35" t="s">
        <v>149</v>
      </c>
      <c r="Q20" s="35" t="s">
        <v>149</v>
      </c>
      <c r="R20" s="35" t="s">
        <v>149</v>
      </c>
    </row>
    <row r="21" spans="1:23" x14ac:dyDescent="0.5">
      <c r="A21" s="14">
        <v>11</v>
      </c>
      <c r="B21" s="14" t="s">
        <v>112</v>
      </c>
      <c r="C21" s="21">
        <v>2</v>
      </c>
      <c r="D21" s="80">
        <v>1</v>
      </c>
      <c r="E21" s="80">
        <v>1</v>
      </c>
      <c r="F21" s="80">
        <v>4</v>
      </c>
      <c r="G21" s="80">
        <v>3</v>
      </c>
      <c r="H21" s="80">
        <v>1</v>
      </c>
      <c r="I21" s="80">
        <v>0</v>
      </c>
      <c r="J21" s="80">
        <v>1</v>
      </c>
      <c r="M21" s="49" t="s">
        <v>29</v>
      </c>
      <c r="N21" s="35" t="s">
        <v>149</v>
      </c>
      <c r="O21" s="35" t="s">
        <v>149</v>
      </c>
      <c r="P21" s="35" t="s">
        <v>149</v>
      </c>
      <c r="Q21" s="35" t="s">
        <v>149</v>
      </c>
      <c r="R21" s="35" t="s">
        <v>149</v>
      </c>
      <c r="S21" s="32"/>
      <c r="T21" s="32"/>
      <c r="U21" s="32"/>
      <c r="V21" s="32"/>
      <c r="W21" s="32"/>
    </row>
    <row r="22" spans="1:23" x14ac:dyDescent="0.5">
      <c r="A22" s="14">
        <v>12</v>
      </c>
      <c r="B22" s="14" t="s">
        <v>113</v>
      </c>
      <c r="C22" s="21"/>
      <c r="D22" s="22"/>
      <c r="E22" s="22"/>
      <c r="F22" s="22">
        <f>282+2+107+180</f>
        <v>571</v>
      </c>
      <c r="G22" s="22">
        <f>369+288</f>
        <v>657</v>
      </c>
      <c r="H22" s="22">
        <f>243+121+295</f>
        <v>659</v>
      </c>
      <c r="I22" s="22">
        <f>425+141</f>
        <v>566</v>
      </c>
      <c r="J22" s="22">
        <f>485+142</f>
        <v>627</v>
      </c>
      <c r="M22" s="49" t="s">
        <v>30</v>
      </c>
      <c r="N22" s="35" t="s">
        <v>149</v>
      </c>
      <c r="O22" s="35" t="s">
        <v>149</v>
      </c>
      <c r="P22" s="35" t="s">
        <v>149</v>
      </c>
      <c r="Q22" s="35" t="s">
        <v>149</v>
      </c>
      <c r="R22" s="35" t="s">
        <v>149</v>
      </c>
    </row>
    <row r="23" spans="1:23" x14ac:dyDescent="0.5">
      <c r="A23" s="14">
        <v>13</v>
      </c>
      <c r="B23" s="14" t="s">
        <v>146</v>
      </c>
      <c r="C23" s="21"/>
      <c r="D23" s="22">
        <v>2129.7925</v>
      </c>
      <c r="E23" s="21">
        <v>3978</v>
      </c>
      <c r="F23" s="22">
        <v>11398.172499999999</v>
      </c>
      <c r="G23" s="22">
        <v>8281.25</v>
      </c>
      <c r="H23" s="22">
        <v>9532.7075000000004</v>
      </c>
      <c r="I23" s="22">
        <v>10097.595000000001</v>
      </c>
      <c r="J23" s="22">
        <v>8509.5500000000011</v>
      </c>
      <c r="M23" s="50" t="s">
        <v>37</v>
      </c>
      <c r="N23" s="35" t="s">
        <v>148</v>
      </c>
      <c r="O23" s="35">
        <v>14205</v>
      </c>
      <c r="P23" s="35" t="s">
        <v>148</v>
      </c>
      <c r="Q23" s="35">
        <v>14149</v>
      </c>
      <c r="R23" s="35" t="s">
        <v>148</v>
      </c>
    </row>
    <row r="24" spans="1:23" x14ac:dyDescent="0.5">
      <c r="A24" s="14">
        <v>13</v>
      </c>
      <c r="B24" s="14" t="s">
        <v>202</v>
      </c>
      <c r="C24" s="21"/>
      <c r="D24" s="80"/>
      <c r="E24" s="79"/>
      <c r="F24" s="80">
        <v>1279970</v>
      </c>
      <c r="G24" s="80">
        <v>1310842.9999999998</v>
      </c>
      <c r="H24" s="80">
        <f>918213+422649</f>
        <v>1340862</v>
      </c>
      <c r="I24" s="80">
        <f>909575+461873</f>
        <v>1371448</v>
      </c>
      <c r="J24" s="80">
        <f>944338+457460</f>
        <v>1401798</v>
      </c>
      <c r="M24" s="50" t="s">
        <v>36</v>
      </c>
      <c r="N24" s="35" t="s">
        <v>148</v>
      </c>
      <c r="O24" s="35">
        <v>12086</v>
      </c>
      <c r="P24" s="35" t="s">
        <v>148</v>
      </c>
      <c r="Q24" s="35">
        <v>11536</v>
      </c>
      <c r="R24" s="35" t="s">
        <v>148</v>
      </c>
    </row>
    <row r="25" spans="1:23" x14ac:dyDescent="0.5">
      <c r="A25" s="14">
        <v>14</v>
      </c>
      <c r="B25" s="14" t="s">
        <v>114</v>
      </c>
      <c r="C25" s="21"/>
      <c r="D25" s="80"/>
      <c r="E25" s="79"/>
      <c r="F25" s="80">
        <v>876102.64</v>
      </c>
      <c r="G25" s="80">
        <v>889198.77</v>
      </c>
      <c r="H25" s="83">
        <v>909738</v>
      </c>
      <c r="I25" s="83">
        <v>897610</v>
      </c>
      <c r="J25" s="83">
        <v>935976</v>
      </c>
      <c r="M25" s="51" t="s">
        <v>84</v>
      </c>
      <c r="N25" s="35">
        <f>+(F38-E38)/E38*100</f>
        <v>14.214240180078622</v>
      </c>
      <c r="O25" s="35">
        <f>+(G38-F38)/F38*100</f>
        <v>7.4977707649415359</v>
      </c>
      <c r="P25" s="35">
        <f>+(H38-G38)/G38*100</f>
        <v>7.0448643710122898</v>
      </c>
      <c r="Q25" s="35">
        <f>+(I38-H38)/H38*100</f>
        <v>8.6609034164356515</v>
      </c>
      <c r="R25" s="35" t="s">
        <v>149</v>
      </c>
    </row>
    <row r="26" spans="1:23" x14ac:dyDescent="0.5">
      <c r="A26" s="14">
        <v>17</v>
      </c>
      <c r="B26" s="14" t="s">
        <v>115</v>
      </c>
      <c r="C26" s="21">
        <v>215</v>
      </c>
      <c r="D26" s="22">
        <v>300</v>
      </c>
      <c r="E26" s="22">
        <v>300</v>
      </c>
      <c r="F26" s="22">
        <v>300</v>
      </c>
      <c r="G26" s="22">
        <v>300</v>
      </c>
      <c r="H26" s="22">
        <v>300</v>
      </c>
      <c r="I26" s="22">
        <v>310</v>
      </c>
      <c r="J26" s="22">
        <v>325</v>
      </c>
      <c r="M26" s="51" t="s">
        <v>87</v>
      </c>
      <c r="N26" s="35">
        <v>173880.46</v>
      </c>
      <c r="O26" s="35">
        <v>181301.89</v>
      </c>
      <c r="P26" s="35">
        <v>187589.5</v>
      </c>
      <c r="Q26" s="35">
        <f>+I39</f>
        <v>204403.875</v>
      </c>
      <c r="R26" s="35" t="s">
        <v>149</v>
      </c>
    </row>
    <row r="27" spans="1:23" x14ac:dyDescent="0.5">
      <c r="A27" s="14">
        <v>18</v>
      </c>
      <c r="B27" s="14" t="s">
        <v>118</v>
      </c>
      <c r="C27" s="21"/>
      <c r="D27" s="22" t="s">
        <v>149</v>
      </c>
      <c r="E27" s="22" t="s">
        <v>149</v>
      </c>
      <c r="F27" s="22" t="s">
        <v>149</v>
      </c>
      <c r="G27" s="22" t="s">
        <v>149</v>
      </c>
      <c r="H27" s="22" t="s">
        <v>149</v>
      </c>
      <c r="I27" s="22" t="s">
        <v>149</v>
      </c>
      <c r="J27" s="22" t="s">
        <v>149</v>
      </c>
      <c r="M27" s="49" t="s">
        <v>35</v>
      </c>
      <c r="N27" s="35">
        <v>56.31</v>
      </c>
      <c r="O27" s="35">
        <v>56.35</v>
      </c>
      <c r="P27" s="35">
        <v>56.54</v>
      </c>
      <c r="Q27" s="35">
        <f>+I40/I41*100</f>
        <v>56.446897842592278</v>
      </c>
      <c r="R27" s="35" t="s">
        <v>149</v>
      </c>
    </row>
    <row r="28" spans="1:23" x14ac:dyDescent="0.5">
      <c r="A28" s="14">
        <v>18</v>
      </c>
      <c r="B28" s="14" t="s">
        <v>116</v>
      </c>
      <c r="C28" s="21"/>
      <c r="D28" s="22" t="s">
        <v>149</v>
      </c>
      <c r="E28" s="22" t="s">
        <v>149</v>
      </c>
      <c r="F28" s="22" t="s">
        <v>149</v>
      </c>
      <c r="G28" s="22" t="s">
        <v>149</v>
      </c>
      <c r="H28" s="22" t="s">
        <v>149</v>
      </c>
      <c r="I28" s="22" t="s">
        <v>149</v>
      </c>
      <c r="J28" s="22" t="s">
        <v>149</v>
      </c>
      <c r="M28" s="49" t="s">
        <v>177</v>
      </c>
      <c r="N28" s="53">
        <f>+(F44-E44)/E44*100</f>
        <v>1.827038595615895</v>
      </c>
      <c r="O28" s="53">
        <f t="shared" ref="O28:R28" si="14">+(G44-F44)/F44*100</f>
        <v>3.8580067824584479</v>
      </c>
      <c r="P28" s="53">
        <f t="shared" si="14"/>
        <v>2.7649140232168352</v>
      </c>
      <c r="Q28" s="53">
        <f t="shared" si="14"/>
        <v>0.85959019958440053</v>
      </c>
      <c r="R28" s="53">
        <f t="shared" si="14"/>
        <v>1.8620445956386591</v>
      </c>
    </row>
    <row r="29" spans="1:23" x14ac:dyDescent="0.5">
      <c r="A29" s="14">
        <v>18</v>
      </c>
      <c r="B29" s="14" t="s">
        <v>117</v>
      </c>
      <c r="C29" s="68"/>
      <c r="D29" s="69">
        <v>169</v>
      </c>
      <c r="E29" s="69">
        <v>6</v>
      </c>
      <c r="F29" s="69">
        <v>8</v>
      </c>
      <c r="G29" s="69">
        <v>10</v>
      </c>
      <c r="H29" s="69">
        <v>0</v>
      </c>
      <c r="I29" s="69">
        <v>0</v>
      </c>
      <c r="J29" s="69">
        <v>0</v>
      </c>
      <c r="M29" s="49" t="s">
        <v>178</v>
      </c>
      <c r="N29" s="53"/>
      <c r="O29" s="53"/>
      <c r="P29" s="53"/>
      <c r="Q29" s="53"/>
      <c r="R29" s="53"/>
    </row>
    <row r="30" spans="1:23" x14ac:dyDescent="0.5">
      <c r="A30" s="14">
        <v>19</v>
      </c>
      <c r="B30" s="14" t="s">
        <v>119</v>
      </c>
      <c r="C30" s="21" t="s">
        <v>147</v>
      </c>
      <c r="D30" s="22" t="s">
        <v>147</v>
      </c>
      <c r="E30" s="22" t="s">
        <v>147</v>
      </c>
      <c r="F30" s="22">
        <v>56584</v>
      </c>
      <c r="G30" s="22">
        <v>61799</v>
      </c>
      <c r="H30" s="22">
        <v>66287</v>
      </c>
      <c r="I30" s="22">
        <v>76291</v>
      </c>
      <c r="J30" s="22">
        <v>77099</v>
      </c>
      <c r="M30" s="49" t="s">
        <v>34</v>
      </c>
      <c r="N30" s="35">
        <v>51.63</v>
      </c>
      <c r="O30" s="35">
        <v>46.48</v>
      </c>
      <c r="P30" s="35">
        <v>45.11</v>
      </c>
      <c r="Q30" s="35">
        <v>40.19</v>
      </c>
      <c r="R30" s="35">
        <f>+J45/J46*100</f>
        <v>34.925890121684731</v>
      </c>
    </row>
    <row r="31" spans="1:23" x14ac:dyDescent="0.5">
      <c r="A31" s="14">
        <v>19</v>
      </c>
      <c r="B31" s="14" t="s">
        <v>120</v>
      </c>
      <c r="C31" s="21" t="s">
        <v>147</v>
      </c>
      <c r="D31" s="22" t="s">
        <v>147</v>
      </c>
      <c r="E31" s="22" t="s">
        <v>147</v>
      </c>
      <c r="F31" s="22" t="s">
        <v>147</v>
      </c>
      <c r="G31" s="22" t="s">
        <v>147</v>
      </c>
      <c r="H31" s="22" t="s">
        <v>147</v>
      </c>
      <c r="I31" s="22" t="s">
        <v>147</v>
      </c>
      <c r="J31" s="22" t="s">
        <v>147</v>
      </c>
      <c r="M31" s="49" t="s">
        <v>89</v>
      </c>
      <c r="N31" s="35">
        <v>57.83</v>
      </c>
      <c r="O31" s="35">
        <v>68.2</v>
      </c>
      <c r="P31" s="35">
        <v>78.52</v>
      </c>
      <c r="Q31" s="35">
        <v>79.28</v>
      </c>
      <c r="R31" s="35">
        <f>+J47/J46*100</f>
        <v>83.640218631860037</v>
      </c>
    </row>
    <row r="32" spans="1:23" x14ac:dyDescent="0.5">
      <c r="A32" s="14">
        <v>20</v>
      </c>
      <c r="B32" s="14" t="s">
        <v>121</v>
      </c>
      <c r="C32" s="21" t="s">
        <v>147</v>
      </c>
      <c r="D32" s="22" t="s">
        <v>147</v>
      </c>
      <c r="E32" s="22" t="s">
        <v>147</v>
      </c>
      <c r="F32" s="22">
        <f>33110+23848</f>
        <v>56958</v>
      </c>
      <c r="G32" s="22">
        <v>55648</v>
      </c>
      <c r="H32" s="22" t="s">
        <v>149</v>
      </c>
      <c r="I32" s="22">
        <f>38116+22232</f>
        <v>60348</v>
      </c>
      <c r="J32" s="22">
        <f>38469+23002</f>
        <v>61471</v>
      </c>
      <c r="M32" s="49" t="s">
        <v>33</v>
      </c>
      <c r="N32" s="35">
        <v>44.85</v>
      </c>
      <c r="O32" s="35">
        <v>33.950000000000003</v>
      </c>
      <c r="P32" s="35">
        <v>32.35</v>
      </c>
      <c r="Q32" s="35">
        <v>26.51</v>
      </c>
      <c r="R32" s="35">
        <f>+J48/J46*100</f>
        <v>21.81213759692416</v>
      </c>
    </row>
    <row r="33" spans="1:18" x14ac:dyDescent="0.5">
      <c r="A33" s="14">
        <v>20</v>
      </c>
      <c r="B33" s="14" t="s">
        <v>122</v>
      </c>
      <c r="C33" s="21" t="s">
        <v>147</v>
      </c>
      <c r="D33" s="22" t="s">
        <v>147</v>
      </c>
      <c r="E33" s="22" t="s">
        <v>147</v>
      </c>
      <c r="F33" s="22" t="s">
        <v>147</v>
      </c>
      <c r="G33" s="22" t="s">
        <v>147</v>
      </c>
      <c r="H33" s="22" t="s">
        <v>147</v>
      </c>
      <c r="I33" s="22" t="s">
        <v>147</v>
      </c>
      <c r="J33" s="22" t="s">
        <v>147</v>
      </c>
      <c r="M33" s="49" t="s">
        <v>92</v>
      </c>
      <c r="N33" s="35">
        <v>53.33</v>
      </c>
      <c r="O33" s="35">
        <f t="shared" ref="O33:Q33" si="15">+G49/G50*100</f>
        <v>46.454992385595169</v>
      </c>
      <c r="P33" s="35">
        <f t="shared" si="15"/>
        <v>42.891982805648297</v>
      </c>
      <c r="Q33" s="35">
        <f t="shared" si="15"/>
        <v>42.020356241046521</v>
      </c>
      <c r="R33" s="35">
        <f>+J49/J50*100</f>
        <v>38.249427610147862</v>
      </c>
    </row>
    <row r="34" spans="1:18" x14ac:dyDescent="0.5">
      <c r="A34" s="14">
        <v>21</v>
      </c>
      <c r="B34" s="14" t="s">
        <v>123</v>
      </c>
      <c r="C34" s="21" t="s">
        <v>147</v>
      </c>
      <c r="D34" s="22" t="s">
        <v>147</v>
      </c>
      <c r="E34" s="22" t="s">
        <v>147</v>
      </c>
      <c r="F34" s="22">
        <v>136273</v>
      </c>
      <c r="G34" s="22">
        <v>143268</v>
      </c>
      <c r="H34" s="22" t="s">
        <v>149</v>
      </c>
      <c r="I34" s="22">
        <v>170420</v>
      </c>
      <c r="J34" s="22">
        <v>171807</v>
      </c>
      <c r="M34" s="49" t="s">
        <v>91</v>
      </c>
      <c r="N34" s="35"/>
      <c r="O34" s="35"/>
      <c r="P34" s="35"/>
      <c r="Q34" s="35"/>
      <c r="R34" s="35"/>
    </row>
    <row r="35" spans="1:18" x14ac:dyDescent="0.5">
      <c r="A35" s="14">
        <v>21</v>
      </c>
      <c r="B35" s="14" t="s">
        <v>124</v>
      </c>
      <c r="C35" s="21" t="s">
        <v>147</v>
      </c>
      <c r="D35" s="22" t="s">
        <v>147</v>
      </c>
      <c r="E35" s="22" t="s">
        <v>147</v>
      </c>
      <c r="F35" s="22" t="s">
        <v>147</v>
      </c>
      <c r="G35" s="22" t="s">
        <v>147</v>
      </c>
      <c r="H35" s="22" t="s">
        <v>147</v>
      </c>
      <c r="I35" s="22" t="s">
        <v>147</v>
      </c>
      <c r="J35" s="22" t="s">
        <v>147</v>
      </c>
      <c r="M35" s="49" t="s">
        <v>90</v>
      </c>
      <c r="N35" s="35">
        <v>54.12</v>
      </c>
      <c r="O35" s="35">
        <f>+G51/G50*100</f>
        <v>56.731447278259836</v>
      </c>
      <c r="P35" s="35">
        <f t="shared" ref="P35:Q35" si="16">+H51/H50*100</f>
        <v>64.880494791049003</v>
      </c>
      <c r="Q35" s="35">
        <f t="shared" si="16"/>
        <v>66.917625915491413</v>
      </c>
      <c r="R35" s="35">
        <f>+J51/J50*100</f>
        <v>71.461090525502343</v>
      </c>
    </row>
    <row r="36" spans="1:18" x14ac:dyDescent="0.5">
      <c r="A36" s="14">
        <v>22</v>
      </c>
      <c r="B36" s="14" t="s">
        <v>125</v>
      </c>
      <c r="C36" s="21"/>
      <c r="D36" s="22" t="s">
        <v>148</v>
      </c>
      <c r="E36" s="22" t="s">
        <v>148</v>
      </c>
      <c r="F36" s="22" t="s">
        <v>148</v>
      </c>
      <c r="G36" s="22">
        <v>14205</v>
      </c>
      <c r="H36" s="22" t="s">
        <v>148</v>
      </c>
      <c r="I36" s="22">
        <v>14149</v>
      </c>
      <c r="J36" s="22" t="s">
        <v>200</v>
      </c>
      <c r="M36" s="50" t="s">
        <v>91</v>
      </c>
      <c r="N36" s="35"/>
      <c r="O36" s="35"/>
      <c r="P36" s="35"/>
      <c r="Q36" s="35"/>
      <c r="R36" s="35"/>
    </row>
    <row r="37" spans="1:18" x14ac:dyDescent="0.5">
      <c r="A37" s="14">
        <v>23</v>
      </c>
      <c r="B37" s="14" t="s">
        <v>126</v>
      </c>
      <c r="C37" s="21"/>
      <c r="D37" s="22" t="s">
        <v>148</v>
      </c>
      <c r="E37" s="22" t="s">
        <v>148</v>
      </c>
      <c r="F37" s="22" t="s">
        <v>148</v>
      </c>
      <c r="G37" s="22">
        <v>12086</v>
      </c>
      <c r="H37" s="22" t="s">
        <v>148</v>
      </c>
      <c r="I37" s="22">
        <v>11536</v>
      </c>
      <c r="J37" s="22">
        <v>11538.901023890785</v>
      </c>
      <c r="M37" s="49" t="s">
        <v>97</v>
      </c>
      <c r="N37" s="35">
        <v>89.86</v>
      </c>
      <c r="O37" s="35">
        <v>91.37</v>
      </c>
      <c r="P37" s="35">
        <f t="shared" ref="P37" si="17">+H52/H50*100</f>
        <v>92.863172081641082</v>
      </c>
      <c r="Q37" s="35">
        <f>+I52/I50*100</f>
        <v>94.584346752574575</v>
      </c>
      <c r="R37" s="35">
        <f>+J52/J50*100</f>
        <v>95.784363612784375</v>
      </c>
    </row>
    <row r="38" spans="1:18" x14ac:dyDescent="0.5">
      <c r="A38" s="14">
        <v>24</v>
      </c>
      <c r="B38" s="14" t="s">
        <v>127</v>
      </c>
      <c r="C38" s="21">
        <v>176593.155214</v>
      </c>
      <c r="D38" s="22">
        <v>198913.51271200003</v>
      </c>
      <c r="E38" s="22">
        <v>221710.55100199999</v>
      </c>
      <c r="F38" s="22">
        <v>253225.02122599998</v>
      </c>
      <c r="G38" s="22">
        <v>272211.25283700001</v>
      </c>
      <c r="H38" s="22">
        <v>291388.166402</v>
      </c>
      <c r="I38" s="22">
        <v>316625.01406100002</v>
      </c>
      <c r="J38" s="22" t="s">
        <v>175</v>
      </c>
      <c r="M38" s="49" t="s">
        <v>91</v>
      </c>
      <c r="N38" s="35"/>
      <c r="O38" s="35"/>
      <c r="P38" s="35"/>
      <c r="Q38" s="35"/>
      <c r="R38" s="35"/>
    </row>
    <row r="39" spans="1:18" x14ac:dyDescent="0.5">
      <c r="A39" s="14">
        <v>25</v>
      </c>
      <c r="B39" s="14" t="s">
        <v>128</v>
      </c>
      <c r="C39" s="21">
        <v>129617.58099999999</v>
      </c>
      <c r="D39" s="22">
        <v>142711.38700000002</v>
      </c>
      <c r="E39" s="22">
        <v>155650.06599999999</v>
      </c>
      <c r="F39" s="22">
        <v>173880.46400000001</v>
      </c>
      <c r="G39" s="22">
        <v>183021.71599999999</v>
      </c>
      <c r="H39" s="22">
        <v>191978.497</v>
      </c>
      <c r="I39" s="22">
        <v>204403.875</v>
      </c>
      <c r="J39" s="22" t="s">
        <v>175</v>
      </c>
      <c r="M39" s="49" t="s">
        <v>179</v>
      </c>
      <c r="N39" s="35" t="s">
        <v>149</v>
      </c>
      <c r="O39" s="35" t="s">
        <v>149</v>
      </c>
      <c r="P39" s="35" t="s">
        <v>149</v>
      </c>
      <c r="Q39" s="35" t="s">
        <v>149</v>
      </c>
      <c r="R39" s="40">
        <v>10.24</v>
      </c>
    </row>
    <row r="40" spans="1:18" x14ac:dyDescent="0.5">
      <c r="A40" s="14">
        <v>26</v>
      </c>
      <c r="B40" s="14" t="s">
        <v>129</v>
      </c>
      <c r="C40" s="21"/>
      <c r="D40" s="22">
        <v>219259</v>
      </c>
      <c r="E40" s="22">
        <v>219160</v>
      </c>
      <c r="F40" s="22">
        <v>219012</v>
      </c>
      <c r="G40" s="22">
        <v>219185</v>
      </c>
      <c r="H40" s="22">
        <v>219915.28</v>
      </c>
      <c r="I40" s="22">
        <v>219544</v>
      </c>
      <c r="J40" s="22" t="s">
        <v>175</v>
      </c>
      <c r="M40" s="49" t="s">
        <v>180</v>
      </c>
      <c r="N40" s="35">
        <v>1.6049176632151014</v>
      </c>
      <c r="O40" s="35">
        <v>16.632030012787617</v>
      </c>
      <c r="P40" s="35">
        <v>1.2379957973491642</v>
      </c>
      <c r="Q40" s="35">
        <v>17.135201351812697</v>
      </c>
      <c r="R40" s="35" t="s">
        <v>149</v>
      </c>
    </row>
    <row r="41" spans="1:18" x14ac:dyDescent="0.5">
      <c r="A41" s="14">
        <v>26</v>
      </c>
      <c r="B41" s="14" t="s">
        <v>130</v>
      </c>
      <c r="C41" s="21"/>
      <c r="D41" s="22">
        <v>388939</v>
      </c>
      <c r="E41" s="22">
        <v>388939</v>
      </c>
      <c r="F41" s="22">
        <v>388939</v>
      </c>
      <c r="G41" s="22">
        <v>388939</v>
      </c>
      <c r="H41" s="22">
        <v>388939</v>
      </c>
      <c r="I41" s="22">
        <v>388939</v>
      </c>
      <c r="J41" s="22">
        <v>388939</v>
      </c>
      <c r="M41" s="49" t="s">
        <v>181</v>
      </c>
      <c r="N41" s="36">
        <v>-4.6732369335164394</v>
      </c>
      <c r="O41" s="35">
        <v>20.6022343686002</v>
      </c>
      <c r="P41" s="35">
        <v>1.7742124370535191</v>
      </c>
      <c r="Q41" s="35">
        <v>19.255508889016742</v>
      </c>
      <c r="R41" s="35" t="s">
        <v>149</v>
      </c>
    </row>
    <row r="42" spans="1:18" x14ac:dyDescent="0.5">
      <c r="A42" s="20">
        <v>27</v>
      </c>
      <c r="B42" s="20" t="s">
        <v>131</v>
      </c>
      <c r="C42" s="21"/>
      <c r="D42" s="21"/>
      <c r="E42" s="21">
        <v>1145</v>
      </c>
      <c r="F42" s="21"/>
      <c r="G42" s="21">
        <v>7265</v>
      </c>
      <c r="H42" s="21"/>
      <c r="I42" s="21">
        <v>2904</v>
      </c>
      <c r="J42" s="21"/>
      <c r="M42" s="49" t="s">
        <v>69</v>
      </c>
      <c r="N42" s="36"/>
      <c r="O42" s="35"/>
      <c r="P42" s="35"/>
      <c r="Q42" s="35"/>
      <c r="R42" s="35"/>
    </row>
    <row r="43" spans="1:18" x14ac:dyDescent="0.5">
      <c r="A43" s="20">
        <v>27</v>
      </c>
      <c r="B43" s="20" t="s">
        <v>132</v>
      </c>
      <c r="C43" s="21"/>
      <c r="D43" s="21"/>
      <c r="E43" s="21">
        <v>313973</v>
      </c>
      <c r="F43" s="21"/>
      <c r="G43" s="21">
        <v>532428</v>
      </c>
      <c r="H43" s="21"/>
      <c r="I43" s="21">
        <v>537918</v>
      </c>
      <c r="J43" s="21"/>
      <c r="M43" s="49" t="s">
        <v>182</v>
      </c>
      <c r="N43" s="35" t="s">
        <v>149</v>
      </c>
      <c r="O43" s="35" t="s">
        <v>149</v>
      </c>
      <c r="P43" s="35" t="s">
        <v>149</v>
      </c>
      <c r="Q43" s="35" t="s">
        <v>149</v>
      </c>
      <c r="R43" s="35">
        <f>+(J56-I56)/I56*100</f>
        <v>5.1166211388947263</v>
      </c>
    </row>
    <row r="44" spans="1:18" x14ac:dyDescent="0.5">
      <c r="A44" s="14">
        <v>28</v>
      </c>
      <c r="B44" s="14" t="s">
        <v>201</v>
      </c>
      <c r="C44" s="21"/>
      <c r="D44" s="22"/>
      <c r="E44" s="22">
        <v>152323</v>
      </c>
      <c r="F44" s="22">
        <v>155106</v>
      </c>
      <c r="G44" s="22">
        <v>161090</v>
      </c>
      <c r="H44" s="22">
        <v>165544</v>
      </c>
      <c r="I44" s="22">
        <v>166967</v>
      </c>
      <c r="J44" s="22">
        <v>170076</v>
      </c>
      <c r="M44" s="52" t="s">
        <v>32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</row>
    <row r="45" spans="1:18" x14ac:dyDescent="0.5">
      <c r="A45" s="14">
        <v>29</v>
      </c>
      <c r="B45" s="14" t="s">
        <v>133</v>
      </c>
      <c r="C45" s="21"/>
      <c r="D45" s="70">
        <v>126274</v>
      </c>
      <c r="E45" s="71">
        <v>141472</v>
      </c>
      <c r="F45" s="71">
        <v>275056</v>
      </c>
      <c r="G45" s="72">
        <v>253000</v>
      </c>
      <c r="H45" s="72">
        <v>243016.51</v>
      </c>
      <c r="I45" s="22">
        <v>224161</v>
      </c>
      <c r="J45" s="22">
        <v>190035.61</v>
      </c>
    </row>
    <row r="46" spans="1:18" x14ac:dyDescent="0.5">
      <c r="A46" s="14">
        <v>29</v>
      </c>
      <c r="B46" s="14" t="s">
        <v>132</v>
      </c>
      <c r="C46" s="21"/>
      <c r="D46" s="22">
        <v>311587</v>
      </c>
      <c r="E46" s="22">
        <v>313231</v>
      </c>
      <c r="F46" s="22">
        <v>532734</v>
      </c>
      <c r="G46" s="22">
        <v>544300</v>
      </c>
      <c r="H46" s="22">
        <v>538712</v>
      </c>
      <c r="I46" s="22">
        <v>557752</v>
      </c>
      <c r="J46" s="22">
        <v>544111</v>
      </c>
    </row>
    <row r="47" spans="1:18" x14ac:dyDescent="0.5">
      <c r="A47" s="14">
        <v>30</v>
      </c>
      <c r="B47" s="14" t="s">
        <v>134</v>
      </c>
      <c r="C47" s="21"/>
      <c r="D47" s="70">
        <v>119391</v>
      </c>
      <c r="E47" s="71">
        <v>143269</v>
      </c>
      <c r="F47" s="73">
        <v>308079</v>
      </c>
      <c r="G47" s="72">
        <v>371195</v>
      </c>
      <c r="H47" s="72">
        <v>422983.59</v>
      </c>
      <c r="I47" s="22">
        <v>442165</v>
      </c>
      <c r="J47" s="22">
        <v>455095.63</v>
      </c>
    </row>
    <row r="48" spans="1:18" x14ac:dyDescent="0.5">
      <c r="A48" s="14">
        <v>31</v>
      </c>
      <c r="B48" s="14" t="s">
        <v>135</v>
      </c>
      <c r="C48" s="21"/>
      <c r="D48" s="70">
        <v>131712</v>
      </c>
      <c r="E48" s="71">
        <v>133474</v>
      </c>
      <c r="F48" s="71">
        <v>238922</v>
      </c>
      <c r="G48" s="72">
        <v>184767</v>
      </c>
      <c r="H48" s="72">
        <v>174299.72</v>
      </c>
      <c r="I48" s="22">
        <v>147838</v>
      </c>
      <c r="J48" s="22">
        <v>118682.24000000001</v>
      </c>
    </row>
    <row r="49" spans="1:10" x14ac:dyDescent="0.5">
      <c r="A49" s="14">
        <v>32</v>
      </c>
      <c r="B49" s="14" t="s">
        <v>136</v>
      </c>
      <c r="C49" s="79">
        <v>420731</v>
      </c>
      <c r="D49" s="80">
        <v>438128</v>
      </c>
      <c r="E49" s="80">
        <v>490922</v>
      </c>
      <c r="F49" s="80">
        <v>733221</v>
      </c>
      <c r="G49" s="80">
        <v>652190</v>
      </c>
      <c r="H49" s="80">
        <v>614854</v>
      </c>
      <c r="I49" s="80">
        <v>615394</v>
      </c>
      <c r="J49" s="81">
        <v>572181.22</v>
      </c>
    </row>
    <row r="50" spans="1:10" x14ac:dyDescent="0.5">
      <c r="A50" s="14">
        <v>32</v>
      </c>
      <c r="B50" s="14" t="s">
        <v>137</v>
      </c>
      <c r="C50" s="79">
        <v>904319</v>
      </c>
      <c r="D50" s="80">
        <v>915873</v>
      </c>
      <c r="E50" s="80">
        <v>925985</v>
      </c>
      <c r="F50" s="80">
        <v>1374850</v>
      </c>
      <c r="G50" s="80">
        <v>1403918</v>
      </c>
      <c r="H50" s="80">
        <v>1433494</v>
      </c>
      <c r="I50" s="80">
        <v>1464514</v>
      </c>
      <c r="J50" s="82">
        <v>1495921</v>
      </c>
    </row>
    <row r="51" spans="1:10" x14ac:dyDescent="0.5">
      <c r="A51" s="14">
        <v>33</v>
      </c>
      <c r="B51" s="14" t="s">
        <v>138</v>
      </c>
      <c r="C51" s="79">
        <v>319282</v>
      </c>
      <c r="D51" s="80">
        <v>340845</v>
      </c>
      <c r="E51" s="80">
        <v>431994</v>
      </c>
      <c r="F51" s="80">
        <v>744064</v>
      </c>
      <c r="G51" s="80">
        <v>796463</v>
      </c>
      <c r="H51" s="80">
        <v>930058</v>
      </c>
      <c r="I51" s="80">
        <v>980018</v>
      </c>
      <c r="J51" s="81">
        <v>1069001.46</v>
      </c>
    </row>
    <row r="52" spans="1:10" x14ac:dyDescent="0.5">
      <c r="A52" s="14">
        <v>34</v>
      </c>
      <c r="B52" s="14" t="s">
        <v>139</v>
      </c>
      <c r="C52" s="79">
        <v>721827</v>
      </c>
      <c r="D52" s="80">
        <v>754179</v>
      </c>
      <c r="E52" s="80">
        <v>797031</v>
      </c>
      <c r="F52" s="80">
        <v>1235462</v>
      </c>
      <c r="G52" s="80">
        <v>1282797</v>
      </c>
      <c r="H52" s="80">
        <v>1331188</v>
      </c>
      <c r="I52" s="80">
        <v>1385201</v>
      </c>
      <c r="J52" s="80">
        <v>1432858.4100000001</v>
      </c>
    </row>
    <row r="53" spans="1:10" x14ac:dyDescent="0.5">
      <c r="A53" s="14">
        <v>35</v>
      </c>
      <c r="B53" s="14" t="s">
        <v>140</v>
      </c>
      <c r="C53" s="21"/>
      <c r="D53" s="22"/>
      <c r="E53" s="22"/>
      <c r="F53" s="22"/>
      <c r="G53" s="22"/>
      <c r="H53" s="22"/>
      <c r="I53" s="22"/>
      <c r="J53" s="22"/>
    </row>
    <row r="54" spans="1:10" x14ac:dyDescent="0.5">
      <c r="A54" s="14">
        <v>36</v>
      </c>
      <c r="B54" s="14" t="s">
        <v>173</v>
      </c>
      <c r="C54" s="21">
        <v>524065</v>
      </c>
      <c r="D54" s="22">
        <v>582205</v>
      </c>
      <c r="E54" s="22">
        <v>581089</v>
      </c>
      <c r="F54" s="22">
        <v>590415</v>
      </c>
      <c r="G54" s="22">
        <v>688613</v>
      </c>
      <c r="H54" s="22">
        <v>697138</v>
      </c>
      <c r="I54" s="22">
        <v>816594</v>
      </c>
      <c r="J54" s="22"/>
    </row>
    <row r="55" spans="1:10" x14ac:dyDescent="0.5">
      <c r="A55" s="14">
        <v>37</v>
      </c>
      <c r="B55" s="14" t="s">
        <v>141</v>
      </c>
      <c r="C55" s="21">
        <v>57966</v>
      </c>
      <c r="D55" s="22">
        <v>63088</v>
      </c>
      <c r="E55" s="22">
        <v>74274</v>
      </c>
      <c r="F55" s="22">
        <v>70803</v>
      </c>
      <c r="G55" s="22">
        <v>85390</v>
      </c>
      <c r="H55" s="22">
        <v>86905</v>
      </c>
      <c r="I55" s="22">
        <v>103639</v>
      </c>
      <c r="J55" s="22"/>
    </row>
    <row r="56" spans="1:10" x14ac:dyDescent="0.5">
      <c r="A56" s="14">
        <v>38</v>
      </c>
      <c r="B56" s="14" t="s">
        <v>142</v>
      </c>
      <c r="C56" s="21">
        <v>13580</v>
      </c>
      <c r="D56" s="22"/>
      <c r="E56" s="22"/>
      <c r="F56" s="22"/>
      <c r="G56" s="22"/>
      <c r="H56" s="22"/>
      <c r="I56" s="74">
        <v>38072</v>
      </c>
      <c r="J56" s="74">
        <v>40020</v>
      </c>
    </row>
    <row r="57" spans="1:10" x14ac:dyDescent="0.5">
      <c r="A57" s="14">
        <v>39</v>
      </c>
      <c r="B57" s="14" t="s">
        <v>143</v>
      </c>
      <c r="C57" s="21"/>
      <c r="D57" s="22" t="s">
        <v>149</v>
      </c>
      <c r="E57" s="22" t="s">
        <v>149</v>
      </c>
      <c r="F57" s="22" t="s">
        <v>149</v>
      </c>
      <c r="G57" s="22" t="s">
        <v>149</v>
      </c>
      <c r="H57" s="22">
        <v>0</v>
      </c>
      <c r="I57" s="22">
        <v>0</v>
      </c>
      <c r="J57" s="22">
        <v>0</v>
      </c>
    </row>
  </sheetData>
  <mergeCells count="1">
    <mergeCell ref="M1:M2"/>
  </mergeCells>
  <pageMargins left="0.27559055118110237" right="0.31496062992125984" top="0.43307086614173229" bottom="0.43307086614173229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H43"/>
  <sheetViews>
    <sheetView workbookViewId="0">
      <selection activeCell="I24" sqref="I24"/>
    </sheetView>
  </sheetViews>
  <sheetFormatPr defaultRowHeight="21.75" x14ac:dyDescent="0.5"/>
  <cols>
    <col min="1" max="1" width="9.140625" style="47"/>
    <col min="2" max="2" width="54.7109375" style="47" customWidth="1"/>
    <col min="3" max="16384" width="9.140625" style="47"/>
  </cols>
  <sheetData>
    <row r="1" spans="1:8" x14ac:dyDescent="0.5">
      <c r="C1" s="47">
        <v>2555</v>
      </c>
      <c r="D1" s="47">
        <v>2556</v>
      </c>
      <c r="E1" s="47">
        <v>2557</v>
      </c>
      <c r="F1" s="47">
        <v>2558</v>
      </c>
      <c r="G1" s="47">
        <v>2559</v>
      </c>
      <c r="H1" s="47">
        <v>2560</v>
      </c>
    </row>
    <row r="2" spans="1:8" x14ac:dyDescent="0.5">
      <c r="A2" s="47">
        <v>1</v>
      </c>
      <c r="B2" s="48" t="s">
        <v>4</v>
      </c>
    </row>
    <row r="3" spans="1:8" x14ac:dyDescent="0.5">
      <c r="A3" s="47">
        <v>2</v>
      </c>
      <c r="B3" s="49" t="s">
        <v>13</v>
      </c>
    </row>
    <row r="4" spans="1:8" x14ac:dyDescent="0.5">
      <c r="A4" s="47">
        <v>3</v>
      </c>
      <c r="B4" s="49" t="s">
        <v>14</v>
      </c>
    </row>
    <row r="5" spans="1:8" x14ac:dyDescent="0.5">
      <c r="A5" s="47">
        <v>4</v>
      </c>
      <c r="B5" s="49" t="s">
        <v>176</v>
      </c>
    </row>
    <row r="6" spans="1:8" x14ac:dyDescent="0.5">
      <c r="A6" s="47">
        <v>5</v>
      </c>
      <c r="B6" s="49" t="s">
        <v>17</v>
      </c>
    </row>
    <row r="7" spans="1:8" x14ac:dyDescent="0.5">
      <c r="A7" s="47">
        <v>6</v>
      </c>
      <c r="B7" s="49" t="s">
        <v>18</v>
      </c>
    </row>
    <row r="8" spans="1:8" x14ac:dyDescent="0.5">
      <c r="A8" s="47">
        <v>7</v>
      </c>
      <c r="B8" s="49" t="s">
        <v>19</v>
      </c>
    </row>
    <row r="9" spans="1:8" x14ac:dyDescent="0.5">
      <c r="A9" s="47">
        <v>8</v>
      </c>
      <c r="B9" s="49" t="s">
        <v>20</v>
      </c>
    </row>
    <row r="10" spans="1:8" x14ac:dyDescent="0.5">
      <c r="A10" s="47">
        <v>9</v>
      </c>
      <c r="B10" s="49" t="s">
        <v>21</v>
      </c>
    </row>
    <row r="11" spans="1:8" x14ac:dyDescent="0.5">
      <c r="A11" s="47">
        <v>10</v>
      </c>
      <c r="B11" s="49" t="s">
        <v>31</v>
      </c>
    </row>
    <row r="12" spans="1:8" x14ac:dyDescent="0.5">
      <c r="A12" s="47">
        <v>11</v>
      </c>
      <c r="B12" s="49" t="s">
        <v>22</v>
      </c>
    </row>
    <row r="13" spans="1:8" x14ac:dyDescent="0.5">
      <c r="A13" s="47">
        <v>12</v>
      </c>
      <c r="B13" s="49" t="s">
        <v>23</v>
      </c>
    </row>
    <row r="14" spans="1:8" x14ac:dyDescent="0.5">
      <c r="A14" s="47">
        <v>13</v>
      </c>
      <c r="B14" s="49" t="s">
        <v>24</v>
      </c>
    </row>
    <row r="15" spans="1:8" x14ac:dyDescent="0.5">
      <c r="A15" s="47">
        <v>14</v>
      </c>
      <c r="B15" s="49" t="s">
        <v>25</v>
      </c>
    </row>
    <row r="16" spans="1:8" x14ac:dyDescent="0.5">
      <c r="A16" s="47">
        <v>15</v>
      </c>
      <c r="B16" s="49" t="s">
        <v>26</v>
      </c>
    </row>
    <row r="17" spans="1:2" x14ac:dyDescent="0.5">
      <c r="A17" s="47">
        <v>16</v>
      </c>
      <c r="B17" s="49" t="s">
        <v>27</v>
      </c>
    </row>
    <row r="18" spans="1:2" x14ac:dyDescent="0.5">
      <c r="A18" s="47">
        <v>17</v>
      </c>
      <c r="B18" s="49" t="s">
        <v>3</v>
      </c>
    </row>
    <row r="19" spans="1:2" x14ac:dyDescent="0.5">
      <c r="B19" s="49" t="s">
        <v>28</v>
      </c>
    </row>
    <row r="20" spans="1:2" x14ac:dyDescent="0.5">
      <c r="B20" s="49" t="s">
        <v>29</v>
      </c>
    </row>
    <row r="21" spans="1:2" x14ac:dyDescent="0.5">
      <c r="A21" s="47">
        <v>18</v>
      </c>
      <c r="B21" s="49" t="s">
        <v>30</v>
      </c>
    </row>
    <row r="22" spans="1:2" x14ac:dyDescent="0.5">
      <c r="A22" s="47">
        <v>19</v>
      </c>
      <c r="B22" s="50" t="s">
        <v>37</v>
      </c>
    </row>
    <row r="23" spans="1:2" x14ac:dyDescent="0.5">
      <c r="A23" s="47">
        <v>20</v>
      </c>
      <c r="B23" s="50" t="s">
        <v>36</v>
      </c>
    </row>
    <row r="24" spans="1:2" x14ac:dyDescent="0.5">
      <c r="A24" s="47">
        <v>21</v>
      </c>
      <c r="B24" s="51" t="s">
        <v>84</v>
      </c>
    </row>
    <row r="25" spans="1:2" x14ac:dyDescent="0.5">
      <c r="A25" s="47">
        <v>22</v>
      </c>
      <c r="B25" s="51" t="s">
        <v>87</v>
      </c>
    </row>
    <row r="26" spans="1:2" x14ac:dyDescent="0.5">
      <c r="A26" s="47">
        <v>23</v>
      </c>
      <c r="B26" s="49" t="s">
        <v>35</v>
      </c>
    </row>
    <row r="27" spans="1:2" x14ac:dyDescent="0.5">
      <c r="A27" s="47">
        <v>24</v>
      </c>
      <c r="B27" s="49" t="s">
        <v>177</v>
      </c>
    </row>
    <row r="28" spans="1:2" x14ac:dyDescent="0.5">
      <c r="B28" s="49" t="s">
        <v>178</v>
      </c>
    </row>
    <row r="29" spans="1:2" x14ac:dyDescent="0.5">
      <c r="A29" s="47">
        <v>25</v>
      </c>
      <c r="B29" s="49" t="s">
        <v>34</v>
      </c>
    </row>
    <row r="30" spans="1:2" x14ac:dyDescent="0.5">
      <c r="A30" s="47">
        <v>26</v>
      </c>
      <c r="B30" s="49" t="s">
        <v>89</v>
      </c>
    </row>
    <row r="31" spans="1:2" x14ac:dyDescent="0.5">
      <c r="A31" s="47">
        <v>27</v>
      </c>
      <c r="B31" s="49" t="s">
        <v>33</v>
      </c>
    </row>
    <row r="32" spans="1:2" x14ac:dyDescent="0.5">
      <c r="A32" s="47">
        <v>28</v>
      </c>
      <c r="B32" s="49" t="s">
        <v>92</v>
      </c>
    </row>
    <row r="33" spans="1:2" x14ac:dyDescent="0.5">
      <c r="B33" s="49" t="s">
        <v>91</v>
      </c>
    </row>
    <row r="34" spans="1:2" x14ac:dyDescent="0.5">
      <c r="A34" s="47">
        <v>29</v>
      </c>
      <c r="B34" s="49" t="s">
        <v>90</v>
      </c>
    </row>
    <row r="35" spans="1:2" x14ac:dyDescent="0.5">
      <c r="B35" s="50" t="s">
        <v>91</v>
      </c>
    </row>
    <row r="36" spans="1:2" x14ac:dyDescent="0.5">
      <c r="A36" s="47">
        <v>30</v>
      </c>
      <c r="B36" s="49" t="s">
        <v>97</v>
      </c>
    </row>
    <row r="37" spans="1:2" x14ac:dyDescent="0.5">
      <c r="B37" s="49" t="s">
        <v>91</v>
      </c>
    </row>
    <row r="38" spans="1:2" x14ac:dyDescent="0.5">
      <c r="A38" s="47">
        <v>31</v>
      </c>
      <c r="B38" s="49" t="s">
        <v>179</v>
      </c>
    </row>
    <row r="39" spans="1:2" x14ac:dyDescent="0.5">
      <c r="A39" s="47">
        <v>32</v>
      </c>
      <c r="B39" s="49" t="s">
        <v>180</v>
      </c>
    </row>
    <row r="40" spans="1:2" x14ac:dyDescent="0.5">
      <c r="A40" s="47">
        <v>33</v>
      </c>
      <c r="B40" s="49" t="s">
        <v>181</v>
      </c>
    </row>
    <row r="41" spans="1:2" x14ac:dyDescent="0.5">
      <c r="B41" s="49" t="s">
        <v>69</v>
      </c>
    </row>
    <row r="42" spans="1:2" x14ac:dyDescent="0.5">
      <c r="A42" s="47">
        <v>34</v>
      </c>
      <c r="B42" s="49" t="s">
        <v>182</v>
      </c>
    </row>
    <row r="43" spans="1:2" x14ac:dyDescent="0.5">
      <c r="A43" s="47">
        <v>35</v>
      </c>
      <c r="B43" s="52" t="s">
        <v>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81"/>
  <sheetViews>
    <sheetView showGridLines="0" tabSelected="1" zoomScale="90" zoomScaleNormal="90" workbookViewId="0">
      <selection activeCell="A23" sqref="A23"/>
    </sheetView>
  </sheetViews>
  <sheetFormatPr defaultRowHeight="18.75" x14ac:dyDescent="0.3"/>
  <cols>
    <col min="1" max="1" width="49.85546875" style="1" customWidth="1"/>
    <col min="2" max="6" width="10.42578125" style="1" customWidth="1"/>
    <col min="7" max="7" width="48.85546875" style="1" customWidth="1"/>
    <col min="8" max="8" width="1.42578125" style="1" customWidth="1"/>
    <col min="9" max="16384" width="9.140625" style="1"/>
  </cols>
  <sheetData>
    <row r="1" spans="1:12" ht="24" customHeight="1" x14ac:dyDescent="0.35">
      <c r="A1" s="108" t="s">
        <v>0</v>
      </c>
      <c r="B1" s="108"/>
      <c r="C1" s="108"/>
      <c r="D1" s="108"/>
      <c r="E1" s="108"/>
      <c r="F1" s="108"/>
      <c r="G1" s="108"/>
    </row>
    <row r="2" spans="1:12" ht="24" customHeight="1" x14ac:dyDescent="0.35">
      <c r="A2" s="108" t="s">
        <v>10</v>
      </c>
      <c r="B2" s="108"/>
      <c r="C2" s="108"/>
      <c r="D2" s="108"/>
      <c r="E2" s="108"/>
      <c r="F2" s="108"/>
      <c r="G2" s="108"/>
    </row>
    <row r="3" spans="1:12" ht="4.5" customHeight="1" x14ac:dyDescent="0.3"/>
    <row r="4" spans="1:12" ht="21" customHeight="1" x14ac:dyDescent="0.3">
      <c r="A4" s="85" t="s">
        <v>1</v>
      </c>
      <c r="B4" s="2">
        <v>2557</v>
      </c>
      <c r="C4" s="2">
        <v>2558</v>
      </c>
      <c r="D4" s="2">
        <v>2559</v>
      </c>
      <c r="E4" s="2">
        <v>2560</v>
      </c>
      <c r="F4" s="2">
        <v>2561</v>
      </c>
      <c r="G4" s="85" t="s">
        <v>86</v>
      </c>
    </row>
    <row r="5" spans="1:12" ht="21" customHeight="1" x14ac:dyDescent="0.3">
      <c r="A5" s="85"/>
      <c r="B5" s="3" t="s">
        <v>2</v>
      </c>
      <c r="C5" s="3" t="s">
        <v>9</v>
      </c>
      <c r="D5" s="3" t="s">
        <v>12</v>
      </c>
      <c r="E5" s="3" t="s">
        <v>150</v>
      </c>
      <c r="F5" s="3" t="s">
        <v>174</v>
      </c>
      <c r="G5" s="85"/>
    </row>
    <row r="6" spans="1:12" ht="21" customHeight="1" x14ac:dyDescent="0.3">
      <c r="A6" s="48" t="s">
        <v>4</v>
      </c>
      <c r="B6" s="38">
        <v>1.5105810894544029</v>
      </c>
      <c r="C6" s="38">
        <v>1.6760959385779581</v>
      </c>
      <c r="D6" s="38">
        <v>1.5142237288321501</v>
      </c>
      <c r="E6" s="38">
        <v>1.4589519607407004</v>
      </c>
      <c r="F6" s="38">
        <v>1.3376450949213634</v>
      </c>
      <c r="G6" s="4" t="s">
        <v>5</v>
      </c>
    </row>
    <row r="7" spans="1:12" ht="21" customHeight="1" x14ac:dyDescent="0.3">
      <c r="A7" s="49" t="s">
        <v>13</v>
      </c>
      <c r="B7" s="35">
        <v>1886.33</v>
      </c>
      <c r="C7" s="35">
        <v>1918.22</v>
      </c>
      <c r="D7" s="35">
        <v>1947.48</v>
      </c>
      <c r="E7" s="35">
        <v>1976.1</v>
      </c>
      <c r="F7" s="35">
        <v>2002.7141119358255</v>
      </c>
      <c r="G7" s="5" t="s">
        <v>38</v>
      </c>
    </row>
    <row r="8" spans="1:12" ht="21" customHeight="1" x14ac:dyDescent="0.3">
      <c r="A8" s="49" t="s">
        <v>14</v>
      </c>
      <c r="B8" s="35">
        <v>88.14</v>
      </c>
      <c r="C8" s="35">
        <v>88.11</v>
      </c>
      <c r="D8" s="35">
        <v>87.85</v>
      </c>
      <c r="E8" s="35">
        <v>87.68</v>
      </c>
      <c r="F8" s="35">
        <v>87.504419453116185</v>
      </c>
      <c r="G8" s="5" t="s">
        <v>39</v>
      </c>
    </row>
    <row r="9" spans="1:12" ht="21" customHeight="1" x14ac:dyDescent="0.3">
      <c r="A9" s="49" t="s">
        <v>176</v>
      </c>
      <c r="B9" s="35">
        <v>45.92</v>
      </c>
      <c r="C9" s="35">
        <v>46.63</v>
      </c>
      <c r="D9" s="35">
        <v>47.374634765620179</v>
      </c>
      <c r="E9" s="35">
        <v>48.378724787352127</v>
      </c>
      <c r="F9" s="35">
        <v>49.316869319427866</v>
      </c>
      <c r="G9" s="5" t="s">
        <v>40</v>
      </c>
    </row>
    <row r="10" spans="1:12" ht="21" customHeight="1" x14ac:dyDescent="0.3">
      <c r="A10" s="49" t="s">
        <v>17</v>
      </c>
      <c r="B10" s="35">
        <v>27.74</v>
      </c>
      <c r="C10" s="35">
        <v>26.97</v>
      </c>
      <c r="D10" s="35">
        <v>27.625928847066216</v>
      </c>
      <c r="E10" s="35">
        <v>24.782216881946528</v>
      </c>
      <c r="F10" s="35">
        <v>23.069863166091888</v>
      </c>
      <c r="G10" s="5" t="s">
        <v>41</v>
      </c>
    </row>
    <row r="11" spans="1:12" ht="21" customHeight="1" x14ac:dyDescent="0.3">
      <c r="A11" s="49" t="s">
        <v>18</v>
      </c>
      <c r="B11" s="35">
        <v>7.8707649576721073</v>
      </c>
      <c r="C11" s="35">
        <v>7.5266664470333025</v>
      </c>
      <c r="D11" s="35">
        <v>7.6004848613838503</v>
      </c>
      <c r="E11" s="35">
        <v>7.2983134424940417</v>
      </c>
      <c r="F11" s="35">
        <v>6.7002419195243998</v>
      </c>
      <c r="G11" s="5" t="s">
        <v>42</v>
      </c>
    </row>
    <row r="12" spans="1:12" ht="21" customHeight="1" x14ac:dyDescent="0.3">
      <c r="A12" s="49" t="s">
        <v>19</v>
      </c>
      <c r="B12" s="35">
        <v>5.4880775506385442</v>
      </c>
      <c r="C12" s="35">
        <v>5.4908341083856866</v>
      </c>
      <c r="D12" s="35">
        <v>5.7398542422876941</v>
      </c>
      <c r="E12" s="35">
        <v>5.6617219432681045</v>
      </c>
      <c r="F12" s="35">
        <v>5.8214157340581494</v>
      </c>
      <c r="G12" s="5" t="s">
        <v>43</v>
      </c>
    </row>
    <row r="13" spans="1:12" ht="21" customHeight="1" x14ac:dyDescent="0.3">
      <c r="A13" s="49" t="s">
        <v>20</v>
      </c>
      <c r="B13" s="35">
        <v>5.78</v>
      </c>
      <c r="C13" s="35">
        <v>6.73</v>
      </c>
      <c r="D13" s="35">
        <v>7.656967840735069</v>
      </c>
      <c r="E13" s="35">
        <v>5.3872053872053876</v>
      </c>
      <c r="F13" s="35">
        <v>6.5099457504520792</v>
      </c>
      <c r="G13" s="5" t="s">
        <v>44</v>
      </c>
    </row>
    <row r="14" spans="1:12" ht="21" customHeight="1" x14ac:dyDescent="0.3">
      <c r="A14" s="49" t="s">
        <v>21</v>
      </c>
      <c r="B14" s="35">
        <v>43.620501635768811</v>
      </c>
      <c r="C14" s="35">
        <v>33.670033670033675</v>
      </c>
      <c r="D14" s="35">
        <v>10.938525486764384</v>
      </c>
      <c r="E14" s="36">
        <v>0</v>
      </c>
      <c r="F14" s="36">
        <v>12.055455093429778</v>
      </c>
      <c r="G14" s="5" t="s">
        <v>45</v>
      </c>
    </row>
    <row r="15" spans="1:12" ht="21" customHeight="1" x14ac:dyDescent="0.3">
      <c r="A15" s="49" t="s">
        <v>31</v>
      </c>
      <c r="B15" s="35">
        <v>2040.4045534150614</v>
      </c>
      <c r="C15" s="35">
        <v>1801.8127853881278</v>
      </c>
      <c r="D15" s="35">
        <v>1825.2169954476481</v>
      </c>
      <c r="E15" s="35">
        <v>2156.9434628975264</v>
      </c>
      <c r="F15" s="35">
        <v>1974.5055821371611</v>
      </c>
      <c r="G15" s="5" t="s">
        <v>46</v>
      </c>
    </row>
    <row r="16" spans="1:12" ht="21" customHeight="1" x14ac:dyDescent="0.3">
      <c r="A16" s="49" t="s">
        <v>22</v>
      </c>
      <c r="B16" s="35">
        <v>1.31</v>
      </c>
      <c r="C16" s="35">
        <v>0.92</v>
      </c>
      <c r="D16" s="40">
        <v>1.0424810673373979</v>
      </c>
      <c r="E16" s="35">
        <v>1.1030993550247767</v>
      </c>
      <c r="F16" s="35">
        <v>0.90209922222160688</v>
      </c>
      <c r="G16" s="5" t="s">
        <v>47</v>
      </c>
      <c r="H16" s="39"/>
      <c r="I16" s="39"/>
      <c r="J16" s="39"/>
      <c r="K16" s="39"/>
      <c r="L16" s="39"/>
    </row>
    <row r="17" spans="1:7" ht="21" customHeight="1" x14ac:dyDescent="0.3">
      <c r="A17" s="49" t="s">
        <v>23</v>
      </c>
      <c r="B17" s="35">
        <v>68.447122979444828</v>
      </c>
      <c r="C17" s="35">
        <v>67.834116671485461</v>
      </c>
      <c r="D17" s="40">
        <v>67.847250500051459</v>
      </c>
      <c r="E17" s="35">
        <v>65.449801961138888</v>
      </c>
      <c r="F17" s="35">
        <v>66.769677228816136</v>
      </c>
      <c r="G17" s="5" t="s">
        <v>48</v>
      </c>
    </row>
    <row r="18" spans="1:7" ht="21" customHeight="1" x14ac:dyDescent="0.3">
      <c r="A18" s="49" t="s">
        <v>24</v>
      </c>
      <c r="B18" s="35">
        <v>59.71</v>
      </c>
      <c r="C18" s="35">
        <v>3.58</v>
      </c>
      <c r="D18" s="35">
        <v>1.5119798432602585</v>
      </c>
      <c r="E18" s="35">
        <v>3.54738466026885E-2</v>
      </c>
      <c r="F18" s="35">
        <v>3.2680454765894962</v>
      </c>
      <c r="G18" s="5" t="s">
        <v>49</v>
      </c>
    </row>
    <row r="19" spans="1:7" ht="21" customHeight="1" x14ac:dyDescent="0.3">
      <c r="A19" s="49" t="s">
        <v>25</v>
      </c>
      <c r="B19" s="35">
        <v>90.071570851632217</v>
      </c>
      <c r="C19" s="35">
        <v>91.159150288062847</v>
      </c>
      <c r="D19" s="35">
        <v>90.949824799063478</v>
      </c>
      <c r="E19" s="35">
        <v>89.52901087981347</v>
      </c>
      <c r="F19" s="35">
        <v>90.723894786651442</v>
      </c>
      <c r="G19" s="5" t="s">
        <v>50</v>
      </c>
    </row>
    <row r="20" spans="1:7" ht="21" customHeight="1" x14ac:dyDescent="0.3">
      <c r="A20" s="49" t="s">
        <v>26</v>
      </c>
      <c r="B20" s="35">
        <v>300</v>
      </c>
      <c r="C20" s="35">
        <v>300</v>
      </c>
      <c r="D20" s="35">
        <v>300</v>
      </c>
      <c r="E20" s="35">
        <v>310</v>
      </c>
      <c r="F20" s="35">
        <v>325</v>
      </c>
      <c r="G20" s="5" t="s">
        <v>51</v>
      </c>
    </row>
    <row r="21" spans="1:7" ht="21" customHeight="1" x14ac:dyDescent="0.3">
      <c r="A21" s="49" t="s">
        <v>27</v>
      </c>
      <c r="B21" s="35" t="s">
        <v>149</v>
      </c>
      <c r="C21" s="35" t="s">
        <v>149</v>
      </c>
      <c r="D21" s="35" t="s">
        <v>149</v>
      </c>
      <c r="E21" s="35" t="s">
        <v>149</v>
      </c>
      <c r="F21" s="35" t="s">
        <v>149</v>
      </c>
      <c r="G21" s="5" t="s">
        <v>52</v>
      </c>
    </row>
    <row r="22" spans="1:7" ht="21" customHeight="1" x14ac:dyDescent="0.3">
      <c r="A22" s="49" t="s">
        <v>3</v>
      </c>
      <c r="B22" s="35"/>
      <c r="C22" s="35"/>
      <c r="D22" s="35"/>
      <c r="E22" s="35"/>
      <c r="F22" s="35"/>
      <c r="G22" s="5" t="s">
        <v>7</v>
      </c>
    </row>
    <row r="23" spans="1:7" ht="21" customHeight="1" x14ac:dyDescent="0.3">
      <c r="A23" s="49" t="s">
        <v>28</v>
      </c>
      <c r="B23" s="35" t="s">
        <v>149</v>
      </c>
      <c r="C23" s="35" t="s">
        <v>149</v>
      </c>
      <c r="D23" s="35" t="s">
        <v>149</v>
      </c>
      <c r="E23" s="35" t="s">
        <v>149</v>
      </c>
      <c r="F23" s="35" t="s">
        <v>149</v>
      </c>
      <c r="G23" s="5" t="s">
        <v>53</v>
      </c>
    </row>
    <row r="24" spans="1:7" ht="21" customHeight="1" x14ac:dyDescent="0.3">
      <c r="A24" s="49" t="s">
        <v>29</v>
      </c>
      <c r="B24" s="35" t="s">
        <v>149</v>
      </c>
      <c r="C24" s="35" t="s">
        <v>149</v>
      </c>
      <c r="D24" s="35" t="s">
        <v>149</v>
      </c>
      <c r="E24" s="35" t="s">
        <v>149</v>
      </c>
      <c r="F24" s="35" t="s">
        <v>149</v>
      </c>
      <c r="G24" s="5" t="s">
        <v>54</v>
      </c>
    </row>
    <row r="25" spans="1:7" ht="21" customHeight="1" x14ac:dyDescent="0.3">
      <c r="A25" s="49" t="s">
        <v>30</v>
      </c>
      <c r="B25" s="35" t="s">
        <v>149</v>
      </c>
      <c r="C25" s="35" t="s">
        <v>149</v>
      </c>
      <c r="D25" s="35" t="s">
        <v>149</v>
      </c>
      <c r="E25" s="35" t="s">
        <v>149</v>
      </c>
      <c r="F25" s="35" t="s">
        <v>149</v>
      </c>
      <c r="G25" s="5" t="s">
        <v>55</v>
      </c>
    </row>
    <row r="26" spans="1:7" ht="21" customHeight="1" x14ac:dyDescent="0.3">
      <c r="A26" s="5"/>
      <c r="B26" s="13"/>
      <c r="C26" s="13"/>
      <c r="D26" s="13"/>
      <c r="E26" s="13"/>
      <c r="F26" s="13"/>
      <c r="G26" s="5"/>
    </row>
    <row r="27" spans="1:7" ht="21" customHeight="1" x14ac:dyDescent="0.3">
      <c r="A27" s="5"/>
      <c r="B27" s="6"/>
      <c r="C27" s="6"/>
      <c r="D27" s="6"/>
      <c r="E27" s="6"/>
      <c r="F27" s="6"/>
      <c r="G27" s="5"/>
    </row>
    <row r="28" spans="1:7" ht="24" customHeight="1" x14ac:dyDescent="0.35">
      <c r="A28" s="108" t="s">
        <v>8</v>
      </c>
      <c r="B28" s="108"/>
      <c r="C28" s="108"/>
      <c r="D28" s="108"/>
      <c r="E28" s="108"/>
      <c r="F28" s="108"/>
      <c r="G28" s="108"/>
    </row>
    <row r="29" spans="1:7" ht="24" customHeight="1" x14ac:dyDescent="0.35">
      <c r="A29" s="108" t="s">
        <v>11</v>
      </c>
      <c r="B29" s="108"/>
      <c r="C29" s="108"/>
      <c r="D29" s="108"/>
      <c r="E29" s="108"/>
      <c r="F29" s="108"/>
      <c r="G29" s="108"/>
    </row>
    <row r="30" spans="1:7" ht="4.5" customHeight="1" x14ac:dyDescent="0.3"/>
    <row r="31" spans="1:7" ht="21" customHeight="1" x14ac:dyDescent="0.3">
      <c r="A31" s="85" t="s">
        <v>1</v>
      </c>
      <c r="B31" s="2">
        <v>2557</v>
      </c>
      <c r="C31" s="2">
        <v>2558</v>
      </c>
      <c r="D31" s="2">
        <v>2559</v>
      </c>
      <c r="E31" s="2">
        <v>2560</v>
      </c>
      <c r="F31" s="2">
        <v>2561</v>
      </c>
      <c r="G31" s="85" t="s">
        <v>6</v>
      </c>
    </row>
    <row r="32" spans="1:7" ht="21" customHeight="1" x14ac:dyDescent="0.3">
      <c r="A32" s="85"/>
      <c r="B32" s="3" t="s">
        <v>2</v>
      </c>
      <c r="C32" s="3" t="s">
        <v>9</v>
      </c>
      <c r="D32" s="3" t="s">
        <v>12</v>
      </c>
      <c r="E32" s="3" t="s">
        <v>150</v>
      </c>
      <c r="F32" s="3" t="s">
        <v>174</v>
      </c>
      <c r="G32" s="85"/>
    </row>
    <row r="33" spans="1:7" ht="21" customHeight="1" x14ac:dyDescent="0.3">
      <c r="A33" s="50" t="s">
        <v>37</v>
      </c>
      <c r="B33" s="35" t="s">
        <v>148</v>
      </c>
      <c r="C33" s="35">
        <v>14205</v>
      </c>
      <c r="D33" s="35" t="s">
        <v>148</v>
      </c>
      <c r="E33" s="35">
        <v>14149</v>
      </c>
      <c r="F33" s="35" t="s">
        <v>148</v>
      </c>
      <c r="G33" s="6" t="s">
        <v>56</v>
      </c>
    </row>
    <row r="34" spans="1:7" ht="21" customHeight="1" x14ac:dyDescent="0.3">
      <c r="A34" s="50" t="s">
        <v>36</v>
      </c>
      <c r="B34" s="35" t="s">
        <v>148</v>
      </c>
      <c r="C34" s="35">
        <v>12086</v>
      </c>
      <c r="D34" s="35" t="s">
        <v>148</v>
      </c>
      <c r="E34" s="35">
        <v>11536</v>
      </c>
      <c r="F34" s="35" t="s">
        <v>148</v>
      </c>
      <c r="G34" s="6" t="s">
        <v>57</v>
      </c>
    </row>
    <row r="35" spans="1:7" ht="21" customHeight="1" x14ac:dyDescent="0.3">
      <c r="A35" s="51" t="s">
        <v>84</v>
      </c>
      <c r="B35" s="35">
        <v>14.214240180078622</v>
      </c>
      <c r="C35" s="35">
        <v>7.4977707649415359</v>
      </c>
      <c r="D35" s="35">
        <v>7.0448643710122898</v>
      </c>
      <c r="E35" s="35">
        <v>8.6609034164356515</v>
      </c>
      <c r="F35" s="35" t="s">
        <v>149</v>
      </c>
      <c r="G35" s="7" t="s">
        <v>85</v>
      </c>
    </row>
    <row r="36" spans="1:7" ht="21" customHeight="1" x14ac:dyDescent="0.3">
      <c r="A36" s="51" t="s">
        <v>87</v>
      </c>
      <c r="B36" s="35">
        <v>173880.46</v>
      </c>
      <c r="C36" s="35">
        <v>181301.89</v>
      </c>
      <c r="D36" s="35">
        <v>187589.5</v>
      </c>
      <c r="E36" s="35">
        <v>204403.875</v>
      </c>
      <c r="F36" s="35" t="s">
        <v>149</v>
      </c>
      <c r="G36" s="7" t="s">
        <v>88</v>
      </c>
    </row>
    <row r="37" spans="1:7" ht="21" customHeight="1" x14ac:dyDescent="0.3">
      <c r="A37" s="49" t="s">
        <v>35</v>
      </c>
      <c r="B37" s="35">
        <v>56.31</v>
      </c>
      <c r="C37" s="35">
        <v>56.35</v>
      </c>
      <c r="D37" s="35">
        <v>56.54</v>
      </c>
      <c r="E37" s="35">
        <v>56.446897842592278</v>
      </c>
      <c r="F37" s="35" t="s">
        <v>149</v>
      </c>
      <c r="G37" s="7" t="s">
        <v>58</v>
      </c>
    </row>
    <row r="38" spans="1:7" ht="21" customHeight="1" x14ac:dyDescent="0.3">
      <c r="A38" s="49" t="s">
        <v>177</v>
      </c>
      <c r="B38" s="40">
        <v>1.827038595615895</v>
      </c>
      <c r="C38" s="40">
        <v>3.8580067824584479</v>
      </c>
      <c r="D38" s="40">
        <v>2.7649140232168352</v>
      </c>
      <c r="E38" s="40">
        <v>0.85959019958440053</v>
      </c>
      <c r="F38" s="40">
        <v>1.8620445956386591</v>
      </c>
      <c r="G38" s="5" t="s">
        <v>183</v>
      </c>
    </row>
    <row r="39" spans="1:7" ht="21" customHeight="1" x14ac:dyDescent="0.3">
      <c r="A39" s="49" t="s">
        <v>178</v>
      </c>
      <c r="B39" s="40"/>
      <c r="C39" s="40"/>
      <c r="D39" s="40"/>
      <c r="E39" s="40"/>
      <c r="F39" s="40"/>
      <c r="G39" s="5" t="s">
        <v>184</v>
      </c>
    </row>
    <row r="40" spans="1:7" ht="21" customHeight="1" x14ac:dyDescent="0.3">
      <c r="A40" s="49" t="s">
        <v>34</v>
      </c>
      <c r="B40" s="40">
        <v>51.63</v>
      </c>
      <c r="C40" s="40">
        <v>46.48</v>
      </c>
      <c r="D40" s="40">
        <v>45.11</v>
      </c>
      <c r="E40" s="40">
        <v>40.19</v>
      </c>
      <c r="F40" s="40">
        <v>34.925890121684731</v>
      </c>
      <c r="G40" s="5" t="s">
        <v>59</v>
      </c>
    </row>
    <row r="41" spans="1:7" ht="21" customHeight="1" x14ac:dyDescent="0.3">
      <c r="A41" s="49" t="s">
        <v>89</v>
      </c>
      <c r="B41" s="40">
        <v>57.83</v>
      </c>
      <c r="C41" s="40">
        <v>68.2</v>
      </c>
      <c r="D41" s="40">
        <v>78.52</v>
      </c>
      <c r="E41" s="40">
        <v>79.28</v>
      </c>
      <c r="F41" s="40">
        <v>83.640218631860037</v>
      </c>
      <c r="G41" s="5" t="s">
        <v>60</v>
      </c>
    </row>
    <row r="42" spans="1:7" ht="21" customHeight="1" x14ac:dyDescent="0.3">
      <c r="A42" s="49" t="s">
        <v>33</v>
      </c>
      <c r="B42" s="40">
        <v>44.85</v>
      </c>
      <c r="C42" s="40">
        <v>33.950000000000003</v>
      </c>
      <c r="D42" s="40">
        <v>32.35</v>
      </c>
      <c r="E42" s="40">
        <v>26.51</v>
      </c>
      <c r="F42" s="40">
        <v>21.81213759692416</v>
      </c>
      <c r="G42" s="5" t="s">
        <v>61</v>
      </c>
    </row>
    <row r="43" spans="1:7" ht="21" customHeight="1" x14ac:dyDescent="0.3">
      <c r="A43" s="49" t="s">
        <v>92</v>
      </c>
      <c r="B43" s="40">
        <v>53.33</v>
      </c>
      <c r="C43" s="40">
        <v>46.454992385595169</v>
      </c>
      <c r="D43" s="40">
        <v>42.891982805648297</v>
      </c>
      <c r="E43" s="40">
        <v>42.020356241046521</v>
      </c>
      <c r="F43" s="40">
        <v>38.249427610147862</v>
      </c>
      <c r="G43" s="5" t="s">
        <v>95</v>
      </c>
    </row>
    <row r="44" spans="1:7" ht="21" customHeight="1" x14ac:dyDescent="0.3">
      <c r="A44" s="49" t="s">
        <v>91</v>
      </c>
      <c r="B44" s="40"/>
      <c r="C44" s="40"/>
      <c r="D44" s="40"/>
      <c r="E44" s="40"/>
      <c r="F44" s="40"/>
      <c r="G44" s="5" t="s">
        <v>94</v>
      </c>
    </row>
    <row r="45" spans="1:7" ht="21" customHeight="1" x14ac:dyDescent="0.3">
      <c r="A45" s="49" t="s">
        <v>90</v>
      </c>
      <c r="B45" s="40">
        <v>54.12</v>
      </c>
      <c r="C45" s="40">
        <v>56.731447278259836</v>
      </c>
      <c r="D45" s="40">
        <v>64.880494791049003</v>
      </c>
      <c r="E45" s="40">
        <v>66.917625915491413</v>
      </c>
      <c r="F45" s="40">
        <v>71.461090525502343</v>
      </c>
      <c r="G45" s="5" t="s">
        <v>96</v>
      </c>
    </row>
    <row r="46" spans="1:7" ht="21.75" x14ac:dyDescent="0.3">
      <c r="A46" s="50" t="s">
        <v>91</v>
      </c>
      <c r="B46" s="40"/>
      <c r="C46" s="40"/>
      <c r="D46" s="40"/>
      <c r="E46" s="40"/>
      <c r="F46" s="40"/>
      <c r="G46" s="5" t="s">
        <v>94</v>
      </c>
    </row>
    <row r="47" spans="1:7" x14ac:dyDescent="0.3">
      <c r="A47" s="49" t="s">
        <v>97</v>
      </c>
      <c r="B47" s="40">
        <v>89.86</v>
      </c>
      <c r="C47" s="40">
        <v>91.37</v>
      </c>
      <c r="D47" s="40">
        <v>92.863172081641082</v>
      </c>
      <c r="E47" s="40">
        <v>94.584346752574575</v>
      </c>
      <c r="F47" s="40">
        <v>95.784363612784375</v>
      </c>
      <c r="G47" s="5" t="s">
        <v>93</v>
      </c>
    </row>
    <row r="48" spans="1:7" ht="21.75" x14ac:dyDescent="0.3">
      <c r="A48" s="49" t="s">
        <v>91</v>
      </c>
      <c r="B48" s="40"/>
      <c r="C48" s="40"/>
      <c r="D48" s="40"/>
      <c r="E48" s="40"/>
      <c r="F48" s="40"/>
      <c r="G48" s="5" t="s">
        <v>70</v>
      </c>
    </row>
    <row r="49" spans="1:7" ht="21.75" x14ac:dyDescent="0.3">
      <c r="A49" s="49" t="s">
        <v>179</v>
      </c>
      <c r="B49" s="40" t="s">
        <v>149</v>
      </c>
      <c r="C49" s="40" t="s">
        <v>149</v>
      </c>
      <c r="D49" s="40" t="s">
        <v>149</v>
      </c>
      <c r="E49" s="40" t="s">
        <v>149</v>
      </c>
      <c r="F49" s="40">
        <v>10.24</v>
      </c>
      <c r="G49" s="5" t="s">
        <v>185</v>
      </c>
    </row>
    <row r="50" spans="1:7" ht="21.75" x14ac:dyDescent="0.3">
      <c r="A50" s="49" t="s">
        <v>180</v>
      </c>
      <c r="B50" s="40">
        <v>1.6049176632151014</v>
      </c>
      <c r="C50" s="40">
        <v>16.632030012787617</v>
      </c>
      <c r="D50" s="40">
        <v>1.2379957973491642</v>
      </c>
      <c r="E50" s="40">
        <v>17.135201351812697</v>
      </c>
      <c r="F50" s="40" t="s">
        <v>149</v>
      </c>
      <c r="G50" s="5" t="s">
        <v>71</v>
      </c>
    </row>
    <row r="51" spans="1:7" x14ac:dyDescent="0.3">
      <c r="A51" s="49" t="s">
        <v>181</v>
      </c>
      <c r="B51" s="36">
        <v>-4.6732369335164394</v>
      </c>
      <c r="C51" s="35">
        <v>20.6022343686002</v>
      </c>
      <c r="D51" s="35">
        <v>1.7742124370535191</v>
      </c>
      <c r="E51" s="35">
        <v>19.255508889016742</v>
      </c>
      <c r="F51" s="35" t="s">
        <v>149</v>
      </c>
      <c r="G51" s="5" t="s">
        <v>63</v>
      </c>
    </row>
    <row r="52" spans="1:7" ht="21.75" x14ac:dyDescent="0.3">
      <c r="A52" s="49" t="s">
        <v>69</v>
      </c>
      <c r="B52" s="36"/>
      <c r="C52" s="35"/>
      <c r="D52" s="35"/>
      <c r="E52" s="35"/>
      <c r="F52" s="35"/>
      <c r="G52" s="5" t="s">
        <v>72</v>
      </c>
    </row>
    <row r="53" spans="1:7" ht="21.75" x14ac:dyDescent="0.3">
      <c r="A53" s="49" t="s">
        <v>182</v>
      </c>
      <c r="B53" s="35" t="s">
        <v>149</v>
      </c>
      <c r="C53" s="35" t="s">
        <v>149</v>
      </c>
      <c r="D53" s="35" t="s">
        <v>149</v>
      </c>
      <c r="E53" s="35" t="s">
        <v>149</v>
      </c>
      <c r="F53" s="35">
        <v>5.1166211388947263</v>
      </c>
      <c r="G53" s="7" t="s">
        <v>73</v>
      </c>
    </row>
    <row r="54" spans="1:7" ht="21.75" x14ac:dyDescent="0.3">
      <c r="A54" s="52" t="s">
        <v>32</v>
      </c>
      <c r="B54" s="37">
        <v>0</v>
      </c>
      <c r="C54" s="37">
        <v>0</v>
      </c>
      <c r="D54" s="37">
        <v>0</v>
      </c>
      <c r="E54" s="37">
        <v>0</v>
      </c>
      <c r="F54" s="37">
        <v>0</v>
      </c>
      <c r="G54" s="8" t="s">
        <v>74</v>
      </c>
    </row>
    <row r="55" spans="1:7" ht="24" customHeight="1" x14ac:dyDescent="0.35">
      <c r="A55" s="108" t="s">
        <v>8</v>
      </c>
      <c r="B55" s="108"/>
      <c r="C55" s="108"/>
      <c r="D55" s="108"/>
      <c r="E55" s="108"/>
      <c r="F55" s="108"/>
      <c r="G55" s="108"/>
    </row>
    <row r="56" spans="1:7" ht="24" customHeight="1" x14ac:dyDescent="0.35">
      <c r="A56" s="108" t="s">
        <v>11</v>
      </c>
      <c r="B56" s="108"/>
      <c r="C56" s="108"/>
      <c r="D56" s="108"/>
      <c r="E56" s="108"/>
      <c r="F56" s="108"/>
      <c r="G56" s="108"/>
    </row>
    <row r="57" spans="1:7" ht="4.5" customHeight="1" x14ac:dyDescent="0.3"/>
    <row r="58" spans="1:7" ht="21" customHeight="1" x14ac:dyDescent="0.3">
      <c r="A58" s="102" t="s">
        <v>1</v>
      </c>
      <c r="B58" s="103"/>
      <c r="C58" s="103"/>
      <c r="D58" s="9"/>
      <c r="E58" s="103" t="s">
        <v>86</v>
      </c>
      <c r="F58" s="103"/>
      <c r="G58" s="106"/>
    </row>
    <row r="59" spans="1:7" ht="21" customHeight="1" x14ac:dyDescent="0.3">
      <c r="A59" s="104"/>
      <c r="B59" s="105"/>
      <c r="C59" s="105"/>
      <c r="D59" s="10"/>
      <c r="E59" s="105"/>
      <c r="F59" s="105"/>
      <c r="G59" s="107"/>
    </row>
    <row r="60" spans="1:7" ht="21.75" customHeight="1" x14ac:dyDescent="0.3">
      <c r="A60" s="98"/>
      <c r="B60" s="94"/>
      <c r="C60" s="94"/>
      <c r="D60" s="54"/>
      <c r="E60" s="94" t="s">
        <v>186</v>
      </c>
      <c r="F60" s="94"/>
      <c r="G60" s="95"/>
    </row>
    <row r="61" spans="1:7" ht="21.75" customHeight="1" x14ac:dyDescent="0.3">
      <c r="A61" s="99" t="s">
        <v>187</v>
      </c>
      <c r="B61" s="100"/>
      <c r="C61" s="100"/>
      <c r="D61" s="11"/>
      <c r="E61" s="96" t="s">
        <v>188</v>
      </c>
      <c r="F61" s="96"/>
      <c r="G61" s="97"/>
    </row>
    <row r="62" spans="1:7" ht="21.75" customHeight="1" x14ac:dyDescent="0.3">
      <c r="A62" s="101" t="s">
        <v>15</v>
      </c>
      <c r="B62" s="96"/>
      <c r="C62" s="96"/>
      <c r="D62" s="11"/>
      <c r="E62" s="96" t="s">
        <v>16</v>
      </c>
      <c r="F62" s="96"/>
      <c r="G62" s="97"/>
    </row>
    <row r="63" spans="1:7" ht="21.75" customHeight="1" x14ac:dyDescent="0.3">
      <c r="A63" s="43" t="s">
        <v>190</v>
      </c>
      <c r="B63" s="41"/>
      <c r="C63" s="41"/>
      <c r="D63" s="11"/>
      <c r="E63" s="41" t="s">
        <v>193</v>
      </c>
      <c r="F63" s="41"/>
      <c r="G63" s="42"/>
    </row>
    <row r="64" spans="1:7" ht="21.75" customHeight="1" x14ac:dyDescent="0.3">
      <c r="A64" s="43" t="s">
        <v>62</v>
      </c>
      <c r="B64" s="41"/>
      <c r="C64" s="41"/>
      <c r="D64" s="11"/>
      <c r="E64" s="41" t="s">
        <v>81</v>
      </c>
      <c r="F64" s="41"/>
      <c r="G64" s="42"/>
    </row>
    <row r="65" spans="1:7" ht="21.75" customHeight="1" x14ac:dyDescent="0.3">
      <c r="A65" s="43" t="s">
        <v>199</v>
      </c>
      <c r="B65" s="41"/>
      <c r="C65" s="41"/>
      <c r="D65" s="11"/>
      <c r="E65" s="41" t="s">
        <v>194</v>
      </c>
      <c r="F65" s="41"/>
      <c r="G65" s="42"/>
    </row>
    <row r="66" spans="1:7" ht="21.75" customHeight="1" x14ac:dyDescent="0.3">
      <c r="A66" s="43" t="s">
        <v>64</v>
      </c>
      <c r="B66" s="41"/>
      <c r="C66" s="41"/>
      <c r="D66" s="11"/>
      <c r="E66" s="41" t="s">
        <v>83</v>
      </c>
      <c r="F66" s="41"/>
      <c r="G66" s="42"/>
    </row>
    <row r="67" spans="1:7" ht="21.75" customHeight="1" x14ac:dyDescent="0.3">
      <c r="A67" s="43"/>
      <c r="B67" s="41"/>
      <c r="C67" s="41"/>
      <c r="D67" s="11"/>
      <c r="E67" s="45" t="s">
        <v>195</v>
      </c>
      <c r="F67" s="45"/>
      <c r="G67" s="46"/>
    </row>
    <row r="68" spans="1:7" ht="21.75" customHeight="1" x14ac:dyDescent="0.3">
      <c r="A68" s="44" t="s">
        <v>191</v>
      </c>
      <c r="B68" s="45"/>
      <c r="C68" s="45"/>
      <c r="D68" s="11"/>
      <c r="E68" s="45" t="s">
        <v>82</v>
      </c>
      <c r="F68" s="45"/>
      <c r="G68" s="46"/>
    </row>
    <row r="69" spans="1:7" ht="21.75" customHeight="1" x14ac:dyDescent="0.3">
      <c r="A69" s="44" t="s">
        <v>65</v>
      </c>
      <c r="B69" s="45"/>
      <c r="C69" s="45"/>
      <c r="D69" s="11"/>
      <c r="E69" s="45" t="s">
        <v>66</v>
      </c>
      <c r="F69" s="45"/>
      <c r="G69" s="46"/>
    </row>
    <row r="70" spans="1:7" ht="21.75" customHeight="1" x14ac:dyDescent="0.3">
      <c r="A70" s="44" t="s">
        <v>67</v>
      </c>
      <c r="B70" s="45"/>
      <c r="C70" s="45"/>
      <c r="D70" s="11"/>
      <c r="E70" s="45" t="s">
        <v>68</v>
      </c>
      <c r="F70" s="45"/>
      <c r="G70" s="46"/>
    </row>
    <row r="71" spans="1:7" ht="21.75" customHeight="1" x14ac:dyDescent="0.3">
      <c r="A71" s="44" t="s">
        <v>192</v>
      </c>
      <c r="B71" s="45"/>
      <c r="C71" s="45"/>
      <c r="D71" s="11"/>
      <c r="E71" s="45" t="s">
        <v>196</v>
      </c>
      <c r="F71" s="45"/>
      <c r="G71" s="46"/>
    </row>
    <row r="72" spans="1:7" ht="21.75" customHeight="1" x14ac:dyDescent="0.3">
      <c r="A72" s="44"/>
      <c r="B72" s="45"/>
      <c r="C72" s="45"/>
      <c r="D72" s="11"/>
      <c r="E72" s="45" t="s">
        <v>75</v>
      </c>
      <c r="F72" s="45"/>
      <c r="G72" s="46"/>
    </row>
    <row r="73" spans="1:7" ht="21.75" customHeight="1" x14ac:dyDescent="0.3">
      <c r="A73" s="44" t="s">
        <v>189</v>
      </c>
      <c r="B73" s="45"/>
      <c r="C73" s="45"/>
      <c r="D73" s="11"/>
      <c r="E73" s="45" t="s">
        <v>76</v>
      </c>
      <c r="F73" s="45"/>
      <c r="G73" s="46"/>
    </row>
    <row r="74" spans="1:7" ht="21.75" customHeight="1" x14ac:dyDescent="0.3">
      <c r="A74" s="44" t="s">
        <v>77</v>
      </c>
      <c r="B74" s="45"/>
      <c r="C74" s="45"/>
      <c r="D74" s="11"/>
      <c r="E74" s="45" t="s">
        <v>78</v>
      </c>
      <c r="F74" s="45"/>
      <c r="G74" s="46"/>
    </row>
    <row r="75" spans="1:7" ht="21.75" customHeight="1" x14ac:dyDescent="0.3">
      <c r="A75" s="44" t="s">
        <v>198</v>
      </c>
      <c r="B75" s="45"/>
      <c r="C75" s="45"/>
      <c r="D75" s="11"/>
      <c r="E75" s="45" t="s">
        <v>197</v>
      </c>
      <c r="F75" s="45"/>
      <c r="G75" s="46"/>
    </row>
    <row r="76" spans="1:7" x14ac:dyDescent="0.3">
      <c r="A76" s="44" t="s">
        <v>79</v>
      </c>
      <c r="B76" s="45"/>
      <c r="C76" s="45"/>
      <c r="D76" s="11"/>
      <c r="E76" s="45" t="s">
        <v>80</v>
      </c>
      <c r="F76" s="45"/>
      <c r="G76" s="46"/>
    </row>
    <row r="77" spans="1:7" x14ac:dyDescent="0.3">
      <c r="A77" s="90"/>
      <c r="B77" s="91"/>
      <c r="C77" s="91"/>
      <c r="D77" s="11"/>
      <c r="E77" s="86"/>
      <c r="F77" s="86"/>
      <c r="G77" s="87"/>
    </row>
    <row r="78" spans="1:7" x14ac:dyDescent="0.3">
      <c r="A78" s="90"/>
      <c r="B78" s="91"/>
      <c r="C78" s="91"/>
      <c r="D78" s="11"/>
      <c r="E78" s="86"/>
      <c r="F78" s="86"/>
      <c r="G78" s="87"/>
    </row>
    <row r="79" spans="1:7" x14ac:dyDescent="0.3">
      <c r="A79" s="90"/>
      <c r="B79" s="91"/>
      <c r="C79" s="91"/>
      <c r="D79" s="11"/>
      <c r="E79" s="86"/>
      <c r="F79" s="86"/>
      <c r="G79" s="87"/>
    </row>
    <row r="80" spans="1:7" x14ac:dyDescent="0.3">
      <c r="A80" s="90"/>
      <c r="B80" s="91"/>
      <c r="C80" s="91"/>
      <c r="D80" s="11"/>
      <c r="E80" s="86"/>
      <c r="F80" s="86"/>
      <c r="G80" s="87"/>
    </row>
    <row r="81" spans="1:7" x14ac:dyDescent="0.3">
      <c r="A81" s="92"/>
      <c r="B81" s="93"/>
      <c r="C81" s="93"/>
      <c r="D81" s="12"/>
      <c r="E81" s="88"/>
      <c r="F81" s="88"/>
      <c r="G81" s="89"/>
    </row>
  </sheetData>
  <mergeCells count="28">
    <mergeCell ref="A58:C59"/>
    <mergeCell ref="E58:G59"/>
    <mergeCell ref="A1:G1"/>
    <mergeCell ref="A2:G2"/>
    <mergeCell ref="A55:G55"/>
    <mergeCell ref="A56:G56"/>
    <mergeCell ref="A4:A5"/>
    <mergeCell ref="G4:G5"/>
    <mergeCell ref="A28:G28"/>
    <mergeCell ref="A29:G29"/>
    <mergeCell ref="A31:A32"/>
    <mergeCell ref="G31:G32"/>
    <mergeCell ref="E60:G60"/>
    <mergeCell ref="E61:G61"/>
    <mergeCell ref="A60:C60"/>
    <mergeCell ref="A61:C61"/>
    <mergeCell ref="A62:C62"/>
    <mergeCell ref="E62:G62"/>
    <mergeCell ref="A78:C78"/>
    <mergeCell ref="A79:C79"/>
    <mergeCell ref="A77:C77"/>
    <mergeCell ref="A80:C80"/>
    <mergeCell ref="A81:C81"/>
    <mergeCell ref="E80:G80"/>
    <mergeCell ref="E81:G81"/>
    <mergeCell ref="E77:G77"/>
    <mergeCell ref="E78:G78"/>
    <mergeCell ref="E79:G79"/>
  </mergeCells>
  <phoneticPr fontId="0" type="noConversion"/>
  <printOptions horizontalCentered="1"/>
  <pageMargins left="0.35433070866141736" right="0.35433070866141736" top="0.39370078740157483" bottom="0.39370078740157483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topLeftCell="A55" workbookViewId="0">
      <selection activeCell="H101" sqref="H101"/>
    </sheetView>
  </sheetViews>
  <sheetFormatPr defaultRowHeight="21.75" x14ac:dyDescent="0.5"/>
  <sheetData/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workbookViewId="0">
      <selection activeCell="H101" sqref="H101"/>
    </sheetView>
  </sheetViews>
  <sheetFormatPr defaultRowHeight="21" x14ac:dyDescent="0.35"/>
  <cols>
    <col min="1" max="1" width="10" style="23" customWidth="1"/>
    <col min="2" max="2" width="24.140625" style="24" customWidth="1"/>
    <col min="3" max="5" width="16.140625" style="23" customWidth="1"/>
    <col min="6" max="16384" width="9.140625" style="23"/>
  </cols>
  <sheetData>
    <row r="1" spans="1:6" x14ac:dyDescent="0.35">
      <c r="A1" s="31" t="s">
        <v>169</v>
      </c>
      <c r="B1" s="31" t="s">
        <v>168</v>
      </c>
      <c r="C1" s="31">
        <v>2550</v>
      </c>
      <c r="D1" s="31">
        <v>2560</v>
      </c>
      <c r="E1" s="109" t="s">
        <v>156</v>
      </c>
      <c r="F1" s="109"/>
    </row>
    <row r="2" spans="1:6" x14ac:dyDescent="0.35">
      <c r="A2" s="25" t="s">
        <v>170</v>
      </c>
      <c r="B2" s="26" t="s">
        <v>172</v>
      </c>
      <c r="C2" s="27">
        <v>281826</v>
      </c>
      <c r="D2" s="27">
        <v>784043</v>
      </c>
      <c r="E2" s="28">
        <v>1.782</v>
      </c>
      <c r="F2" s="25"/>
    </row>
    <row r="3" spans="1:6" x14ac:dyDescent="0.35">
      <c r="A3" s="25" t="s">
        <v>170</v>
      </c>
      <c r="B3" s="26" t="s">
        <v>151</v>
      </c>
      <c r="C3" s="29">
        <v>191</v>
      </c>
      <c r="D3" s="29">
        <v>310</v>
      </c>
      <c r="E3" s="28">
        <v>0.623</v>
      </c>
      <c r="F3" s="25"/>
    </row>
    <row r="4" spans="1:6" x14ac:dyDescent="0.35">
      <c r="A4" s="25" t="s">
        <v>170</v>
      </c>
      <c r="B4" s="26" t="s">
        <v>152</v>
      </c>
      <c r="C4" s="27">
        <v>122769</v>
      </c>
      <c r="D4" s="27">
        <v>187589</v>
      </c>
      <c r="E4" s="28">
        <v>0.52800000000000002</v>
      </c>
      <c r="F4" s="25"/>
    </row>
    <row r="5" spans="1:6" x14ac:dyDescent="0.35">
      <c r="A5" s="25" t="s">
        <v>170</v>
      </c>
      <c r="B5" s="26" t="s">
        <v>153</v>
      </c>
      <c r="C5" s="27">
        <v>26143</v>
      </c>
      <c r="D5" s="27">
        <v>39681</v>
      </c>
      <c r="E5" s="28">
        <v>0.51800000000000002</v>
      </c>
      <c r="F5" s="25"/>
    </row>
    <row r="6" spans="1:6" x14ac:dyDescent="0.35">
      <c r="A6" s="25" t="s">
        <v>170</v>
      </c>
      <c r="B6" s="26" t="s">
        <v>154</v>
      </c>
      <c r="C6" s="27">
        <v>1024191</v>
      </c>
      <c r="D6" s="27">
        <v>1229735</v>
      </c>
      <c r="E6" s="28">
        <v>0.20100000000000001</v>
      </c>
      <c r="F6" s="25"/>
    </row>
    <row r="7" spans="1:6" x14ac:dyDescent="0.35">
      <c r="A7" s="25" t="s">
        <v>170</v>
      </c>
      <c r="B7" s="26" t="s">
        <v>155</v>
      </c>
      <c r="C7" s="30">
        <v>1674.2</v>
      </c>
      <c r="D7" s="30">
        <v>1871.2</v>
      </c>
      <c r="E7" s="28">
        <v>0.11799999999999999</v>
      </c>
      <c r="F7" s="25"/>
    </row>
    <row r="8" spans="1:6" x14ac:dyDescent="0.35">
      <c r="A8" s="25" t="s">
        <v>171</v>
      </c>
      <c r="B8" s="26" t="s">
        <v>157</v>
      </c>
      <c r="C8" s="27">
        <v>11959</v>
      </c>
      <c r="D8" s="27">
        <v>109395</v>
      </c>
      <c r="E8" s="28">
        <v>8.1470000000000002</v>
      </c>
      <c r="F8" s="25"/>
    </row>
    <row r="9" spans="1:6" x14ac:dyDescent="0.35">
      <c r="A9" s="25" t="s">
        <v>171</v>
      </c>
      <c r="B9" s="26" t="s">
        <v>158</v>
      </c>
      <c r="C9" s="29">
        <v>849</v>
      </c>
      <c r="D9" s="27">
        <v>3019</v>
      </c>
      <c r="E9" s="28">
        <v>2.556</v>
      </c>
      <c r="F9" s="25"/>
    </row>
    <row r="10" spans="1:6" x14ac:dyDescent="0.35">
      <c r="A10" s="25" t="s">
        <v>171</v>
      </c>
      <c r="B10" s="26" t="s">
        <v>159</v>
      </c>
      <c r="C10" s="29">
        <v>878</v>
      </c>
      <c r="D10" s="27">
        <v>1685</v>
      </c>
      <c r="E10" s="28">
        <v>0.91900000000000004</v>
      </c>
      <c r="F10" s="25"/>
    </row>
    <row r="11" spans="1:6" x14ac:dyDescent="0.35">
      <c r="A11" s="25" t="s">
        <v>171</v>
      </c>
      <c r="B11" s="26" t="s">
        <v>160</v>
      </c>
      <c r="C11" s="27">
        <v>179007</v>
      </c>
      <c r="D11" s="27">
        <v>288940</v>
      </c>
      <c r="E11" s="28">
        <v>0.61399999999999999</v>
      </c>
      <c r="F11" s="25"/>
    </row>
    <row r="12" spans="1:6" x14ac:dyDescent="0.35">
      <c r="A12" s="25" t="s">
        <v>171</v>
      </c>
      <c r="B12" s="26" t="s">
        <v>166</v>
      </c>
      <c r="C12" s="27">
        <v>3135</v>
      </c>
      <c r="D12" s="27">
        <v>4895</v>
      </c>
      <c r="E12" s="28">
        <v>0.56100000000000005</v>
      </c>
      <c r="F12" s="25"/>
    </row>
    <row r="13" spans="1:6" x14ac:dyDescent="0.35">
      <c r="A13" s="25" t="s">
        <v>171</v>
      </c>
      <c r="B13" s="26" t="s">
        <v>161</v>
      </c>
      <c r="C13" s="27">
        <v>2319714</v>
      </c>
      <c r="D13" s="27">
        <v>3548300</v>
      </c>
      <c r="E13" s="28">
        <v>0.53</v>
      </c>
      <c r="F13" s="25"/>
    </row>
    <row r="14" spans="1:6" x14ac:dyDescent="0.35">
      <c r="A14" s="25" t="s">
        <v>171</v>
      </c>
      <c r="B14" s="26" t="s">
        <v>167</v>
      </c>
      <c r="C14" s="27">
        <v>116009177</v>
      </c>
      <c r="D14" s="27">
        <v>157336646</v>
      </c>
      <c r="E14" s="28">
        <v>0.35599999999999998</v>
      </c>
      <c r="F14" s="25"/>
    </row>
    <row r="15" spans="1:6" x14ac:dyDescent="0.35">
      <c r="A15" s="25" t="s">
        <v>171</v>
      </c>
      <c r="B15" s="26" t="s">
        <v>162</v>
      </c>
      <c r="C15" s="27">
        <v>135632</v>
      </c>
      <c r="D15" s="27">
        <v>166967</v>
      </c>
      <c r="E15" s="28">
        <v>0.23100000000000001</v>
      </c>
      <c r="F15" s="25"/>
    </row>
    <row r="16" spans="1:6" x14ac:dyDescent="0.35">
      <c r="A16" s="25" t="s">
        <v>171</v>
      </c>
      <c r="B16" s="26" t="s">
        <v>163</v>
      </c>
      <c r="C16" s="29">
        <v>265</v>
      </c>
      <c r="D16" s="29">
        <v>261</v>
      </c>
      <c r="E16" s="28">
        <v>-1.4999999999999999E-2</v>
      </c>
      <c r="F16" s="25"/>
    </row>
    <row r="17" spans="1:6" x14ac:dyDescent="0.35">
      <c r="A17" s="25" t="s">
        <v>171</v>
      </c>
      <c r="B17" s="26" t="s">
        <v>164</v>
      </c>
      <c r="C17" s="29">
        <v>28</v>
      </c>
      <c r="D17" s="29">
        <v>21</v>
      </c>
      <c r="E17" s="28">
        <v>-0.25</v>
      </c>
      <c r="F17" s="25"/>
    </row>
    <row r="18" spans="1:6" x14ac:dyDescent="0.35">
      <c r="A18" s="25" t="s">
        <v>171</v>
      </c>
      <c r="B18" s="26" t="s">
        <v>165</v>
      </c>
      <c r="C18" s="27">
        <v>120423</v>
      </c>
      <c r="D18" s="27">
        <v>87806</v>
      </c>
      <c r="E18" s="28">
        <v>-0.27100000000000002</v>
      </c>
      <c r="F18" s="25"/>
    </row>
  </sheetData>
  <mergeCells count="1">
    <mergeCell ref="E1:F1"/>
  </mergeCells>
  <pageMargins left="0.7" right="0.7" top="0.75" bottom="0.75" header="0.3" footer="0.3"/>
  <pageSetup paperSize="9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high="1" low="1" xr2:uid="{00000000-0003-0000-04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00B050"/>
          <x14:colorLow rgb="FFC00000"/>
          <x14:sparklines>
            <x14:sparkline>
              <xm:f>Sheet4!C2:D2</xm:f>
              <xm:sqref>F2</xm:sqref>
            </x14:sparkline>
            <x14:sparkline>
              <xm:f>Sheet4!C3:D3</xm:f>
              <xm:sqref>F3</xm:sqref>
            </x14:sparkline>
            <x14:sparkline>
              <xm:f>Sheet4!C4:D4</xm:f>
              <xm:sqref>F4</xm:sqref>
            </x14:sparkline>
            <x14:sparkline>
              <xm:f>Sheet4!C5:D5</xm:f>
              <xm:sqref>F5</xm:sqref>
            </x14:sparkline>
            <x14:sparkline>
              <xm:f>Sheet4!C6:D6</xm:f>
              <xm:sqref>F6</xm:sqref>
            </x14:sparkline>
            <x14:sparkline>
              <xm:f>Sheet4!C7:D7</xm:f>
              <xm:sqref>F7</xm:sqref>
            </x14:sparkline>
            <x14:sparkline>
              <xm:f>Sheet4!C8:D8</xm:f>
              <xm:sqref>F8</xm:sqref>
            </x14:sparkline>
            <x14:sparkline>
              <xm:f>Sheet4!C9:D9</xm:f>
              <xm:sqref>F9</xm:sqref>
            </x14:sparkline>
            <x14:sparkline>
              <xm:f>Sheet4!C10:D10</xm:f>
              <xm:sqref>F10</xm:sqref>
            </x14:sparkline>
            <x14:sparkline>
              <xm:f>Sheet4!C11:D11</xm:f>
              <xm:sqref>F11</xm:sqref>
            </x14:sparkline>
            <x14:sparkline>
              <xm:f>Sheet4!C12:D12</xm:f>
              <xm:sqref>F12</xm:sqref>
            </x14:sparkline>
            <x14:sparkline>
              <xm:f>Sheet4!C13:D13</xm:f>
              <xm:sqref>F13</xm:sqref>
            </x14:sparkline>
            <x14:sparkline>
              <xm:f>Sheet4!C14:D14</xm:f>
              <xm:sqref>F14</xm:sqref>
            </x14:sparkline>
            <x14:sparkline>
              <xm:f>Sheet4!C15:D15</xm:f>
              <xm:sqref>F15</xm:sqref>
            </x14:sparkline>
            <x14:sparkline>
              <xm:f>Sheet4!C16:D16</xm:f>
              <xm:sqref>F16</xm:sqref>
            </x14:sparkline>
            <x14:sparkline>
              <xm:f>Sheet4!C17:D17</xm:f>
              <xm:sqref>F17</xm:sqref>
            </x14:sparkline>
            <x14:sparkline>
              <xm:f>Sheet4!C18:D18</xm:f>
              <xm:sqref>F18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Sheet1</vt:lpstr>
      <vt:lpstr>Sheet2</vt:lpstr>
      <vt:lpstr>ตัวชี้วัด</vt:lpstr>
      <vt:lpstr>Sheet3</vt:lpstr>
      <vt:lpstr>Sheet4</vt:lpstr>
      <vt:lpstr>ตัวชี้วัด!Print_Area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2019-10-16T08:21:49Z</cp:lastPrinted>
  <dcterms:created xsi:type="dcterms:W3CDTF">2006-02-23T04:03:34Z</dcterms:created>
  <dcterms:modified xsi:type="dcterms:W3CDTF">2020-07-03T06:07:12Z</dcterms:modified>
</cp:coreProperties>
</file>