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nsonksithame378\งานฝ่ายวิชาการ\รายงานสถิติจังหวัดนครศรีธรรมราช\รายงานสถิติ63\webhost\"/>
    </mc:Choice>
  </mc:AlternateContent>
  <xr:revisionPtr revIDLastSave="0" documentId="13_ncr:1_{F0AA6DB2-7CCA-4865-9F09-CCDE6242F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ัวชี้วัด62" sheetId="5" r:id="rId1"/>
    <sheet name="Sheet1" sheetId="6" r:id="rId2"/>
    <sheet name="ตัวชี้วัด60" sheetId="4" r:id="rId3"/>
    <sheet name="ตัวชี้วัด59" sheetId="3" r:id="rId4"/>
  </sheets>
  <definedNames>
    <definedName name="_xlnm.Print_Area" localSheetId="3">ตัวชี้วัด59!$A$1:$H$82</definedName>
    <definedName name="_xlnm.Print_Area" localSheetId="0">ตัวชี้วัด62!$A$1:$H$76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H16" i="6"/>
  <c r="H15" i="6"/>
  <c r="J8" i="6"/>
  <c r="I11" i="6"/>
  <c r="H11" i="6" s="1"/>
  <c r="F47" i="5"/>
  <c r="E47" i="5"/>
  <c r="I7" i="6"/>
  <c r="J12" i="6" l="1"/>
  <c r="I8" i="6"/>
  <c r="J11" i="6"/>
  <c r="I3" i="6" l="1"/>
  <c r="I2" i="6"/>
  <c r="H8" i="6"/>
  <c r="H7" i="6"/>
  <c r="G7" i="6"/>
  <c r="F7" i="6"/>
  <c r="E7" i="6"/>
  <c r="G2" i="6"/>
  <c r="E2" i="6"/>
  <c r="D8" i="6"/>
  <c r="D7" i="6"/>
  <c r="B2" i="6" l="1"/>
  <c r="C3" i="6"/>
  <c r="B3" i="6"/>
  <c r="C7" i="6"/>
  <c r="H2" i="6"/>
  <c r="J2" i="6"/>
  <c r="D2" i="6" l="1"/>
  <c r="D3" i="6"/>
  <c r="C2" i="6"/>
  <c r="C35" i="5" l="1"/>
  <c r="C25" i="5"/>
  <c r="B25" i="5"/>
  <c r="C21" i="5"/>
  <c r="E36" i="4" l="1"/>
  <c r="B25" i="4"/>
  <c r="E21" i="4"/>
  <c r="C25" i="4"/>
  <c r="D25" i="4"/>
  <c r="E25" i="4"/>
  <c r="F25" i="3"/>
  <c r="F21" i="3"/>
  <c r="C25" i="3"/>
  <c r="D25" i="3"/>
  <c r="E25" i="3"/>
</calcChain>
</file>

<file path=xl/sharedStrings.xml><?xml version="1.0" encoding="utf-8"?>
<sst xmlns="http://schemas.openxmlformats.org/spreadsheetml/2006/main" count="491" uniqueCount="151">
  <si>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</si>
  <si>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</si>
  <si>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</si>
  <si>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</si>
  <si>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</si>
  <si>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</si>
  <si>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</si>
  <si>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</si>
  <si>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</si>
  <si>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</si>
  <si>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</si>
  <si>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</si>
  <si>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</si>
  <si>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</si>
  <si>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</si>
  <si>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</si>
  <si>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</si>
  <si>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</si>
  <si>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</si>
  <si>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</si>
  <si>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</si>
  <si>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</si>
  <si>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</si>
  <si>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</si>
  <si>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</si>
  <si>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</si>
  <si>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</si>
  <si>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</si>
  <si>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</si>
  <si>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</si>
  <si>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</si>
  <si>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</si>
  <si>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</si>
  <si>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</si>
  <si>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</si>
  <si>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</si>
  <si>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</si>
  <si>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</si>
  <si>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</si>
  <si>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</si>
  <si>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</si>
  <si>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</si>
  <si>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</si>
  <si>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</si>
  <si>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</si>
  <si>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</si>
  <si>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</si>
  <si>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</si>
  <si>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</si>
  <si>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</si>
  <si>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</si>
  <si>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</si>
  <si>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</si>
  <si>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</si>
  <si>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</si>
  <si>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</si>
  <si>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</si>
  <si>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</si>
  <si>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</si>
  <si>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</si>
  <si>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</si>
  <si>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</si>
  <si>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</si>
  <si>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</si>
  <si>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</si>
  <si>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</si>
  <si>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</si>
  <si>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</si>
  <si>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</si>
  <si>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</si>
  <si>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</si>
  <si>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</si>
  <si>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</si>
  <si>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</si>
  <si>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</si>
  <si>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</si>
  <si>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</si>
  <si>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</si>
  <si>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</si>
  <si>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</si>
  <si>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</si>
  <si>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</si>
  <si>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</si>
  <si>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</si>
  <si>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</si>
  <si>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</si>
  <si>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</si>
  <si>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</si>
  <si>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</si>
  <si>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</si>
  <si>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</si>
  <si>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</si>
  <si>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</si>
  <si>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</si>
  <si>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</si>
  <si>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</si>
  <si>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</si>
  <si>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</si>
  <si>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</si>
  <si>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</si>
  <si>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</si>
  <si>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</si>
  <si>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</si>
  <si>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</si>
  <si>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</si>
  <si>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</si>
  <si>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</si>
  <si>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</si>
  <si>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</si>
  <si>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</si>
  <si>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</si>
  <si>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</si>
  <si>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</si>
  <si>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-</t>
  </si>
  <si>
    <t xml:space="preserve">     (2)   สำนักงานสาธารณสุขจังหวัดนครศรีธรรมราช</t>
  </si>
  <si>
    <t xml:space="preserve">     (4)   สำนักงานสวัสดิการและคุ้มครองแรงงานจังหวัดนครศรีธรรมราช</t>
  </si>
  <si>
    <t xml:space="preserve">     (6)   สำรวจภาวะเศรษฐกิจและสังคมของครัวเรือนจังหวัดนครศรีธรรมราช สำนักงานสถิติแห่งชาติ</t>
  </si>
  <si>
    <t xml:space="preserve">     (9)   สำนักงานขนส่งจังหวัดนครศรีธรรมราช</t>
  </si>
  <si>
    <t xml:space="preserve">     (12)   สำนักงานพัฒนาธุรกิจการค้าจังหวัดนครศรีธรรมราช</t>
  </si>
  <si>
    <t xml:space="preserve">     (2)   Nakhon si thammarat Provincial Health Office</t>
  </si>
  <si>
    <t xml:space="preserve">     (4)    Nakhon si thammarat Provincial Labour Protection and Welfare Office</t>
  </si>
  <si>
    <t xml:space="preserve">     (6)   The Household Socio-Economic Survey,  Nakhon si thammarat Province, </t>
  </si>
  <si>
    <t xml:space="preserve">     (9)    Nakhon si thammarat Provincial Transport Office</t>
  </si>
  <si>
    <t xml:space="preserve">     (12)    Nakhon si thammarat Provincial Business Development Office</t>
  </si>
  <si>
    <t>(2017)</t>
  </si>
  <si>
    <t>2..0</t>
  </si>
  <si>
    <t>(2018)</t>
  </si>
  <si>
    <t>(2019)</t>
  </si>
  <si>
    <t>ปี</t>
  </si>
  <si>
    <t>อัตราการว่างงาน</t>
  </si>
  <si>
    <t>สัดส่วนการมีโทรศัพท์ใช้</t>
  </si>
  <si>
    <t>อัตราส่วนเพศ</t>
  </si>
  <si>
    <t>อัตราการเป็นภาระรวม</t>
  </si>
  <si>
    <t>อัตรการมีงานทำ</t>
  </si>
  <si>
    <t>สัดส่วนของครัวครัวเรือนที่มีคอมพิวเตอร์</t>
  </si>
  <si>
    <t>สัดส่วนของครัวครัวเรือนที่เข้าถึงอินเทอร์เน็ต</t>
  </si>
  <si>
    <t>สัดส่วนของครัวครัวเรือนที่มีโทรศัพท์</t>
  </si>
  <si>
    <t>สัดส่วนพื้นที่ป่าไม้ต่อพื้นที่จังหวัด</t>
  </si>
  <si>
    <t xml:space="preserve">อัตราการมีส่วนร่วมในกำลังแรงงาน </t>
  </si>
  <si>
    <t xml:space="preserve">อัตราการขยายตัวของนักท่องเที่ยวไทยที่เดินทางมายังจังหวัด </t>
  </si>
  <si>
    <t>อัตราการขยายตัวของนักท่องเที่ยวต่างประเทศที่เดินทางมายังจังหวัด</t>
  </si>
  <si>
    <t>สัดส่วนของเนื้อที่ถือครองทำการเกษตรต่อเนื้อที่ทั้งหมด</t>
  </si>
  <si>
    <t xml:space="preserve">อัตราเพิ่มของรถจักรยานยนต์ที่จดทะเบียน </t>
  </si>
  <si>
    <t xml:space="preserve">อัตราเพิ่มของผู้มีงานทำ </t>
  </si>
  <si>
    <t>อัตราเจริญพันธุ์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</si>
  <si>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color theme="1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</si>
  <si>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color theme="1"/>
        <rFont val="TH SarabunPSK"/>
        <family val="2"/>
      </rPr>
      <t>(7)</t>
    </r>
  </si>
  <si>
    <t xml:space="preserve">     (6)   สำรวจภาวะเศรษฐกิจและสังคมของครัวเรือนจังหวัดนครศรีธรรมราช </t>
  </si>
  <si>
    <t xml:space="preserve">            สำนักงานสถิติแห่งชาติ</t>
  </si>
  <si>
    <t xml:space="preserve">             สำนักงานสถิติแห่งชาติ</t>
  </si>
  <si>
    <t xml:space="preserve">     (10)  สำรวจการมีการใช้เทคโนโลยีสารสนเทศและการสื่อสารในครัวเรือน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</si>
</sst>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7" fontId="2" fillId="0" borderId="4" xfId="0" applyNumberFormat="1" applyFont="1" applyBorder="1"/>
    <xf numFmtId="4" fontId="2" fillId="0" borderId="4" xfId="0" applyNumberFormat="1" applyFont="1" applyBorder="1"/>
    <xf numFmtId="187" fontId="2" fillId="0" borderId="5" xfId="0" applyNumberFormat="1" applyFont="1" applyBorder="1" applyAlignment="1">
      <alignment horizontal="right"/>
    </xf>
    <xf numFmtId="187" fontId="2" fillId="0" borderId="22" xfId="0" applyNumberFormat="1" applyFont="1" applyBorder="1" applyAlignment="1">
      <alignment horizontal="right" wrapText="1"/>
    </xf>
    <xf numFmtId="187" fontId="2" fillId="0" borderId="23" xfId="0" applyNumberFormat="1" applyFont="1" applyBorder="1" applyAlignment="1">
      <alignment horizontal="right" wrapText="1"/>
    </xf>
    <xf numFmtId="4" fontId="2" fillId="0" borderId="5" xfId="0" applyNumberFormat="1" applyFont="1" applyBorder="1"/>
    <xf numFmtId="188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Border="1"/>
    <xf numFmtId="187" fontId="2" fillId="0" borderId="24" xfId="0" applyNumberFormat="1" applyFont="1" applyBorder="1"/>
    <xf numFmtId="187" fontId="2" fillId="0" borderId="4" xfId="0" applyNumberFormat="1" applyFont="1" applyBorder="1" applyAlignment="1">
      <alignment horizontal="right"/>
    </xf>
    <xf numFmtId="0" fontId="5" fillId="0" borderId="4" xfId="0" applyFont="1" applyBorder="1"/>
    <xf numFmtId="188" fontId="5" fillId="0" borderId="4" xfId="0" applyNumberFormat="1" applyFont="1" applyBorder="1"/>
    <xf numFmtId="0" fontId="2" fillId="0" borderId="0" xfId="0" applyFont="1" applyFill="1" applyBorder="1"/>
    <xf numFmtId="4" fontId="2" fillId="0" borderId="0" xfId="0" applyNumberFormat="1" applyFont="1" applyBorder="1"/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188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4" fontId="2" fillId="0" borderId="5" xfId="0" applyNumberFormat="1" applyFont="1" applyFill="1" applyBorder="1"/>
    <xf numFmtId="188" fontId="2" fillId="0" borderId="4" xfId="0" applyNumberFormat="1" applyFont="1" applyFill="1" applyBorder="1"/>
    <xf numFmtId="187" fontId="2" fillId="0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188" fontId="2" fillId="0" borderId="4" xfId="0" applyNumberFormat="1" applyFont="1" applyFill="1" applyBorder="1" applyAlignment="1">
      <alignment horizontal="right"/>
    </xf>
    <xf numFmtId="0" fontId="2" fillId="0" borderId="3" xfId="0" applyFont="1" applyBorder="1" applyAlignment="1"/>
    <xf numFmtId="0" fontId="2" fillId="0" borderId="4" xfId="0" applyFont="1" applyBorder="1" applyAlignment="1"/>
    <xf numFmtId="188" fontId="2" fillId="0" borderId="4" xfId="0" applyNumberFormat="1" applyFont="1" applyBorder="1" applyAlignment="1"/>
    <xf numFmtId="0" fontId="2" fillId="0" borderId="4" xfId="0" applyFont="1" applyFill="1" applyBorder="1" applyAlignment="1"/>
    <xf numFmtId="3" fontId="2" fillId="0" borderId="4" xfId="0" applyNumberFormat="1" applyFont="1" applyBorder="1" applyAlignment="1"/>
    <xf numFmtId="0" fontId="5" fillId="0" borderId="4" xfId="0" applyFont="1" applyBorder="1" applyAlignment="1"/>
    <xf numFmtId="188" fontId="5" fillId="0" borderId="4" xfId="0" applyNumberFormat="1" applyFont="1" applyBorder="1" applyAlignment="1"/>
    <xf numFmtId="0" fontId="5" fillId="2" borderId="4" xfId="0" applyFont="1" applyFill="1" applyBorder="1" applyAlignment="1"/>
    <xf numFmtId="3" fontId="2" fillId="0" borderId="4" xfId="0" applyNumberFormat="1" applyFont="1" applyFill="1" applyBorder="1" applyAlignment="1"/>
    <xf numFmtId="0" fontId="2" fillId="0" borderId="19" xfId="0" applyFont="1" applyFill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/>
    <xf numFmtId="188" fontId="6" fillId="0" borderId="0" xfId="0" applyNumberFormat="1" applyFont="1"/>
    <xf numFmtId="3" fontId="6" fillId="0" borderId="0" xfId="0" applyNumberFormat="1" applyFont="1"/>
    <xf numFmtId="0" fontId="3" fillId="3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88" fontId="6" fillId="0" borderId="0" xfId="0" applyNumberFormat="1" applyFont="1" applyBorder="1"/>
    <xf numFmtId="0" fontId="1" fillId="3" borderId="6" xfId="0" applyFont="1" applyFill="1" applyBorder="1" applyAlignment="1">
      <alignment horizontal="center"/>
    </xf>
    <xf numFmtId="0" fontId="7" fillId="0" borderId="0" xfId="0" applyFont="1"/>
    <xf numFmtId="188" fontId="7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20" xfId="0" applyFont="1" applyFill="1" applyBorder="1" applyAlignment="1"/>
    <xf numFmtId="0" fontId="2" fillId="0" borderId="0" xfId="0" applyFont="1" applyFill="1"/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88" fontId="2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188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 shrinkToFit="1"/>
    </xf>
    <xf numFmtId="188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187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187" fontId="2" fillId="0" borderId="2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187" fontId="2" fillId="0" borderId="4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187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28</xdr:row>
      <xdr:rowOff>19050</xdr:rowOff>
    </xdr:to>
    <xdr:grpSp>
      <xdr:nvGrpSpPr>
        <xdr:cNvPr id="14" name="Group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9648825" y="0"/>
          <a:ext cx="457200" cy="7086600"/>
          <a:chOff x="9686925" y="0"/>
          <a:chExt cx="455297" cy="6597919"/>
        </a:xfrm>
      </xdr:grpSpPr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27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28</xdr:row>
      <xdr:rowOff>48105</xdr:rowOff>
    </xdr:from>
    <xdr:to>
      <xdr:col>7</xdr:col>
      <xdr:colOff>523875</xdr:colOff>
      <xdr:row>52</xdr:row>
      <xdr:rowOff>182802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/>
        </xdr:cNvGrpSpPr>
      </xdr:nvGrpSpPr>
      <xdr:grpSpPr bwMode="auto">
        <a:xfrm>
          <a:off x="9629775" y="7115655"/>
          <a:ext cx="523875" cy="6135447"/>
          <a:chOff x="9591675" y="6581775"/>
          <a:chExt cx="523875" cy="6696075"/>
        </a:xfrm>
      </xdr:grpSpPr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3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55</xdr:row>
      <xdr:rowOff>134697</xdr:rowOff>
    </xdr:from>
    <xdr:to>
      <xdr:col>7</xdr:col>
      <xdr:colOff>428625</xdr:colOff>
      <xdr:row>81</xdr:row>
      <xdr:rowOff>228600</xdr:rowOff>
    </xdr:to>
    <xdr:grpSp>
      <xdr:nvGrpSpPr>
        <xdr:cNvPr id="22" name="Group 2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9629775" y="13955472"/>
          <a:ext cx="428625" cy="6904278"/>
          <a:chOff x="9563100" y="13211175"/>
          <a:chExt cx="466725" cy="6553200"/>
        </a:xfrm>
      </xdr:grpSpPr>
      <xdr:sp macro="" textlink="">
        <xdr:nvSpPr>
          <xdr:cNvPr id="23" name="Text Box 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27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28</xdr:row>
      <xdr:rowOff>19050</xdr:rowOff>
    </xdr:to>
    <xdr:grpSp>
      <xdr:nvGrpSpPr>
        <xdr:cNvPr id="1437" name="Group 24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GrpSpPr>
          <a:grpSpLocks/>
        </xdr:cNvGrpSpPr>
      </xdr:nvGrpSpPr>
      <xdr:grpSpPr bwMode="auto">
        <a:xfrm>
          <a:off x="9630641" y="0"/>
          <a:ext cx="457200" cy="7157989"/>
          <a:chOff x="9686925" y="0"/>
          <a:chExt cx="455297" cy="6597919"/>
        </a:xfrm>
      </xdr:grpSpPr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>
            <a:extLst>
              <a:ext uri="{FF2B5EF4-FFF2-40B4-BE49-F238E27FC236}">
                <a16:creationId xmlns:a16="http://schemas.microsoft.com/office/drawing/2014/main" id="{00000000-0008-0000-0200-0000A805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28</xdr:row>
      <xdr:rowOff>48105</xdr:rowOff>
    </xdr:from>
    <xdr:to>
      <xdr:col>7</xdr:col>
      <xdr:colOff>523875</xdr:colOff>
      <xdr:row>52</xdr:row>
      <xdr:rowOff>182802</xdr:rowOff>
    </xdr:to>
    <xdr:grpSp>
      <xdr:nvGrpSpPr>
        <xdr:cNvPr id="1438" name="Group 18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GrpSpPr>
          <a:grpSpLocks/>
        </xdr:cNvGrpSpPr>
      </xdr:nvGrpSpPr>
      <xdr:grpSpPr bwMode="auto">
        <a:xfrm>
          <a:off x="9611591" y="7187044"/>
          <a:ext cx="523875" cy="6196061"/>
          <a:chOff x="9591675" y="6581775"/>
          <a:chExt cx="523875" cy="6696075"/>
        </a:xfrm>
      </xdr:grpSpPr>
      <xdr:sp macro="" textlink="">
        <xdr:nvSpPr>
          <xdr:cNvPr id="28" name="Text Box 6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>
            <a:extLst>
              <a:ext uri="{FF2B5EF4-FFF2-40B4-BE49-F238E27FC236}">
                <a16:creationId xmlns:a16="http://schemas.microsoft.com/office/drawing/2014/main" id="{00000000-0008-0000-0200-0000A505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3200400</xdr:colOff>
      <xdr:row>55</xdr:row>
      <xdr:rowOff>134697</xdr:rowOff>
    </xdr:from>
    <xdr:to>
      <xdr:col>7</xdr:col>
      <xdr:colOff>428625</xdr:colOff>
      <xdr:row>81</xdr:row>
      <xdr:rowOff>228600</xdr:rowOff>
    </xdr:to>
    <xdr:grpSp>
      <xdr:nvGrpSpPr>
        <xdr:cNvPr id="1439" name="Group 23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GrpSpPr>
          <a:grpSpLocks/>
        </xdr:cNvGrpSpPr>
      </xdr:nvGrpSpPr>
      <xdr:grpSpPr bwMode="auto">
        <a:xfrm>
          <a:off x="9569642" y="14095076"/>
          <a:ext cx="470574" cy="6973069"/>
          <a:chOff x="9563100" y="13211175"/>
          <a:chExt cx="466725" cy="6553200"/>
        </a:xfrm>
      </xdr:grpSpPr>
      <xdr:sp macro="" textlink="">
        <xdr:nvSpPr>
          <xdr:cNvPr id="32" name="Text Box 6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>
            <a:extLst>
              <a:ext uri="{FF2B5EF4-FFF2-40B4-BE49-F238E27FC236}">
                <a16:creationId xmlns:a16="http://schemas.microsoft.com/office/drawing/2014/main" id="{00000000-0008-0000-0200-0000A205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A79" workbookViewId="0">
      <selection activeCell="A73" sqref="A73:XFD73"/>
    </sheetView>
  </sheetViews>
  <sheetFormatPr defaultColWidth="9.140625" defaultRowHeight="18.75" x14ac:dyDescent="0.3"/>
  <cols>
    <col min="1" max="1" width="50.85546875" style="1" bestFit="1" customWidth="1"/>
    <col min="2" max="6" width="10.140625" style="1" customWidth="1"/>
    <col min="7" max="7" width="48.5703125" style="1" bestFit="1" customWidth="1"/>
    <col min="8" max="8" width="5" style="1" customWidth="1"/>
    <col min="9" max="10" width="9.28515625" style="1" customWidth="1"/>
    <col min="11" max="16384" width="9.140625" style="1"/>
  </cols>
  <sheetData>
    <row r="1" spans="1:7" s="61" customFormat="1" ht="21" customHeight="1" x14ac:dyDescent="0.35">
      <c r="A1" s="129" t="s">
        <v>0</v>
      </c>
      <c r="B1" s="129"/>
      <c r="C1" s="129"/>
      <c r="D1" s="129"/>
      <c r="E1" s="129"/>
      <c r="F1" s="129"/>
      <c r="G1" s="129"/>
    </row>
    <row r="2" spans="1:7" s="61" customFormat="1" ht="19.5" customHeight="1" x14ac:dyDescent="0.35">
      <c r="A2" s="129" t="s">
        <v>12</v>
      </c>
      <c r="B2" s="129"/>
      <c r="C2" s="129"/>
      <c r="D2" s="129"/>
      <c r="E2" s="129"/>
      <c r="F2" s="129"/>
      <c r="G2" s="129"/>
    </row>
    <row r="3" spans="1:7" ht="4.5" customHeight="1" x14ac:dyDescent="0.3"/>
    <row r="4" spans="1:7" ht="19.5" customHeight="1" x14ac:dyDescent="0.3">
      <c r="A4" s="132" t="s">
        <v>1</v>
      </c>
      <c r="B4" s="77">
        <v>2558</v>
      </c>
      <c r="C4" s="77">
        <v>2559</v>
      </c>
      <c r="D4" s="77">
        <v>2560</v>
      </c>
      <c r="E4" s="77">
        <v>2561</v>
      </c>
      <c r="F4" s="77">
        <v>2562</v>
      </c>
      <c r="G4" s="130" t="s">
        <v>101</v>
      </c>
    </row>
    <row r="5" spans="1:7" ht="19.5" customHeight="1" x14ac:dyDescent="0.3">
      <c r="A5" s="133"/>
      <c r="B5" s="3" t="s">
        <v>11</v>
      </c>
      <c r="C5" s="3" t="s">
        <v>14</v>
      </c>
      <c r="D5" s="3" t="s">
        <v>124</v>
      </c>
      <c r="E5" s="3" t="s">
        <v>126</v>
      </c>
      <c r="F5" s="3" t="s">
        <v>127</v>
      </c>
      <c r="G5" s="131"/>
    </row>
    <row r="6" spans="1:7" s="87" customFormat="1" ht="19.5" customHeight="1" x14ac:dyDescent="0.5">
      <c r="A6" s="84" t="s">
        <v>6</v>
      </c>
      <c r="B6" s="85">
        <v>0.3</v>
      </c>
      <c r="C6" s="85">
        <v>0.1</v>
      </c>
      <c r="D6" s="85">
        <v>0.2</v>
      </c>
      <c r="E6" s="86">
        <v>0.19</v>
      </c>
      <c r="F6" s="85">
        <v>0.1</v>
      </c>
      <c r="G6" s="84" t="s">
        <v>7</v>
      </c>
    </row>
    <row r="7" spans="1:7" s="87" customFormat="1" ht="19.5" customHeight="1" x14ac:dyDescent="0.5">
      <c r="A7" s="88" t="s">
        <v>15</v>
      </c>
      <c r="B7" s="89">
        <v>156.19999999999999</v>
      </c>
      <c r="C7" s="89">
        <v>156.30000000000001</v>
      </c>
      <c r="D7" s="90">
        <v>156.65</v>
      </c>
      <c r="E7" s="89">
        <v>156.9</v>
      </c>
      <c r="F7" s="89">
        <v>157.1</v>
      </c>
      <c r="G7" s="88" t="s">
        <v>47</v>
      </c>
    </row>
    <row r="8" spans="1:7" s="87" customFormat="1" ht="19.5" customHeight="1" x14ac:dyDescent="0.5">
      <c r="A8" s="88" t="s">
        <v>16</v>
      </c>
      <c r="B8" s="89">
        <v>98</v>
      </c>
      <c r="C8" s="89">
        <v>98</v>
      </c>
      <c r="D8" s="91">
        <v>98</v>
      </c>
      <c r="E8" s="92">
        <v>97.8</v>
      </c>
      <c r="F8" s="89" t="s">
        <v>113</v>
      </c>
      <c r="G8" s="88" t="s">
        <v>48</v>
      </c>
    </row>
    <row r="9" spans="1:7" s="87" customFormat="1" ht="19.5" customHeight="1" x14ac:dyDescent="0.5">
      <c r="A9" s="88" t="s">
        <v>17</v>
      </c>
      <c r="B9" s="89">
        <v>52.3</v>
      </c>
      <c r="C9" s="89">
        <v>52.6</v>
      </c>
      <c r="D9" s="91">
        <v>53.1</v>
      </c>
      <c r="E9" s="89">
        <v>53.7</v>
      </c>
      <c r="F9" s="89" t="s">
        <v>113</v>
      </c>
      <c r="G9" s="88" t="s">
        <v>49</v>
      </c>
    </row>
    <row r="10" spans="1:7" s="87" customFormat="1" ht="19.5" customHeight="1" x14ac:dyDescent="0.5">
      <c r="A10" s="88" t="s">
        <v>22</v>
      </c>
      <c r="B10" s="89">
        <v>43.5</v>
      </c>
      <c r="C10" s="89">
        <v>39.4</v>
      </c>
      <c r="D10" s="91">
        <v>39.200000000000003</v>
      </c>
      <c r="E10" s="89">
        <v>37.5</v>
      </c>
      <c r="F10" s="89">
        <v>36.9</v>
      </c>
      <c r="G10" s="88" t="s">
        <v>50</v>
      </c>
    </row>
    <row r="11" spans="1:7" s="87" customFormat="1" ht="19.5" customHeight="1" x14ac:dyDescent="0.5">
      <c r="A11" s="88" t="s">
        <v>23</v>
      </c>
      <c r="B11" s="89">
        <v>11.1</v>
      </c>
      <c r="C11" s="89">
        <v>10.1</v>
      </c>
      <c r="D11" s="90">
        <v>9.86</v>
      </c>
      <c r="E11" s="89">
        <v>9.5</v>
      </c>
      <c r="F11" s="89">
        <v>9.1999999999999993</v>
      </c>
      <c r="G11" s="88" t="s">
        <v>51</v>
      </c>
    </row>
    <row r="12" spans="1:7" s="87" customFormat="1" ht="19.5" customHeight="1" x14ac:dyDescent="0.5">
      <c r="A12" s="88" t="s">
        <v>24</v>
      </c>
      <c r="B12" s="89">
        <v>6.2</v>
      </c>
      <c r="C12" s="89">
        <v>6.6</v>
      </c>
      <c r="D12" s="90">
        <v>6.62</v>
      </c>
      <c r="E12" s="90">
        <v>6.3</v>
      </c>
      <c r="F12" s="89">
        <v>6.6</v>
      </c>
      <c r="G12" s="88" t="s">
        <v>52</v>
      </c>
    </row>
    <row r="13" spans="1:7" s="87" customFormat="1" ht="19.5" customHeight="1" x14ac:dyDescent="0.5">
      <c r="A13" s="88" t="s">
        <v>25</v>
      </c>
      <c r="B13" s="89">
        <v>4.4000000000000004</v>
      </c>
      <c r="C13" s="89">
        <v>4.0999999999999996</v>
      </c>
      <c r="D13" s="90">
        <v>4.96</v>
      </c>
      <c r="E13" s="89">
        <v>5.2</v>
      </c>
      <c r="F13" s="89">
        <v>6.3</v>
      </c>
      <c r="G13" s="88" t="s">
        <v>53</v>
      </c>
    </row>
    <row r="14" spans="1:7" s="87" customFormat="1" ht="19.5" customHeight="1" x14ac:dyDescent="0.5">
      <c r="A14" s="88" t="s">
        <v>26</v>
      </c>
      <c r="B14" s="89">
        <v>5.7</v>
      </c>
      <c r="C14" s="89">
        <v>25.4</v>
      </c>
      <c r="D14" s="90">
        <v>26.09</v>
      </c>
      <c r="E14" s="89">
        <v>27.1</v>
      </c>
      <c r="F14" s="89">
        <v>27.8</v>
      </c>
      <c r="G14" s="88" t="s">
        <v>54</v>
      </c>
    </row>
    <row r="15" spans="1:7" s="87" customFormat="1" ht="19.5" customHeight="1" x14ac:dyDescent="0.5">
      <c r="A15" s="88" t="s">
        <v>36</v>
      </c>
      <c r="B15" s="93">
        <v>5050</v>
      </c>
      <c r="C15" s="93">
        <v>4715</v>
      </c>
      <c r="D15" s="93">
        <v>4667</v>
      </c>
      <c r="E15" s="93">
        <v>4622</v>
      </c>
      <c r="F15" s="93">
        <v>3121</v>
      </c>
      <c r="G15" s="88" t="s">
        <v>55</v>
      </c>
    </row>
    <row r="16" spans="1:7" s="87" customFormat="1" ht="19.5" customHeight="1" x14ac:dyDescent="0.5">
      <c r="A16" s="88" t="s">
        <v>27</v>
      </c>
      <c r="B16" s="89">
        <v>0.9</v>
      </c>
      <c r="C16" s="89">
        <v>0.9</v>
      </c>
      <c r="D16" s="90">
        <v>1.47</v>
      </c>
      <c r="E16" s="90">
        <v>1</v>
      </c>
      <c r="F16" s="89">
        <v>1.5</v>
      </c>
      <c r="G16" s="88" t="s">
        <v>56</v>
      </c>
    </row>
    <row r="17" spans="1:7" s="87" customFormat="1" ht="19.5" customHeight="1" x14ac:dyDescent="0.5">
      <c r="A17" s="88" t="s">
        <v>44</v>
      </c>
      <c r="B17" s="89">
        <v>99.1</v>
      </c>
      <c r="C17" s="89">
        <v>99.1</v>
      </c>
      <c r="D17" s="90">
        <v>98.52</v>
      </c>
      <c r="E17" s="90">
        <v>99</v>
      </c>
      <c r="F17" s="89">
        <v>98.5</v>
      </c>
      <c r="G17" s="88" t="s">
        <v>57</v>
      </c>
    </row>
    <row r="18" spans="1:7" s="87" customFormat="1" ht="19.5" customHeight="1" x14ac:dyDescent="0.5">
      <c r="A18" s="88" t="s">
        <v>29</v>
      </c>
      <c r="B18" s="89">
        <v>-1.3</v>
      </c>
      <c r="C18" s="89">
        <v>0.9</v>
      </c>
      <c r="D18" s="91">
        <v>0.3</v>
      </c>
      <c r="E18" s="89">
        <v>0.03</v>
      </c>
      <c r="F18" s="89">
        <v>-0.86</v>
      </c>
      <c r="G18" s="88" t="s">
        <v>58</v>
      </c>
    </row>
    <row r="19" spans="1:7" s="87" customFormat="1" ht="19.5" customHeight="1" x14ac:dyDescent="0.5">
      <c r="A19" s="88" t="s">
        <v>30</v>
      </c>
      <c r="B19" s="89">
        <v>71.3</v>
      </c>
      <c r="C19" s="89">
        <v>76.599999999999994</v>
      </c>
      <c r="D19" s="91">
        <v>74.400000000000006</v>
      </c>
      <c r="E19" s="90">
        <v>69.52</v>
      </c>
      <c r="F19" s="90">
        <v>68.62</v>
      </c>
      <c r="G19" s="88" t="s">
        <v>59</v>
      </c>
    </row>
    <row r="20" spans="1:7" s="87" customFormat="1" ht="19.5" customHeight="1" x14ac:dyDescent="0.5">
      <c r="A20" s="88" t="s">
        <v>31</v>
      </c>
      <c r="B20" s="89">
        <v>300</v>
      </c>
      <c r="C20" s="89">
        <v>300</v>
      </c>
      <c r="D20" s="91">
        <v>300</v>
      </c>
      <c r="E20" s="89">
        <v>310</v>
      </c>
      <c r="F20" s="89">
        <v>310</v>
      </c>
      <c r="G20" s="88" t="s">
        <v>60</v>
      </c>
    </row>
    <row r="21" spans="1:7" s="95" customFormat="1" ht="19.5" customHeight="1" x14ac:dyDescent="0.5">
      <c r="A21" s="88" t="s">
        <v>32</v>
      </c>
      <c r="B21" s="91" t="s">
        <v>113</v>
      </c>
      <c r="C21" s="94">
        <f>18442/18837*100</f>
        <v>97.903063120454419</v>
      </c>
      <c r="D21" s="91">
        <v>34.700000000000003</v>
      </c>
      <c r="E21" s="91" t="s">
        <v>113</v>
      </c>
      <c r="F21" s="91" t="s">
        <v>113</v>
      </c>
      <c r="G21" s="88" t="s">
        <v>61</v>
      </c>
    </row>
    <row r="22" spans="1:7" s="95" customFormat="1" ht="19.5" customHeight="1" x14ac:dyDescent="0.5">
      <c r="A22" s="88" t="s">
        <v>5</v>
      </c>
      <c r="B22" s="91"/>
      <c r="C22" s="91"/>
      <c r="D22" s="91"/>
      <c r="E22" s="91"/>
      <c r="F22" s="91"/>
      <c r="G22" s="88" t="s">
        <v>9</v>
      </c>
    </row>
    <row r="23" spans="1:7" s="83" customFormat="1" ht="19.5" customHeight="1" x14ac:dyDescent="0.3">
      <c r="A23" s="88" t="s">
        <v>33</v>
      </c>
      <c r="B23" s="47">
        <v>23</v>
      </c>
      <c r="C23" s="47">
        <v>23</v>
      </c>
      <c r="D23" s="47">
        <v>23</v>
      </c>
      <c r="E23" s="47" t="s">
        <v>113</v>
      </c>
      <c r="F23" s="47" t="s">
        <v>113</v>
      </c>
      <c r="G23" s="6" t="s">
        <v>62</v>
      </c>
    </row>
    <row r="24" spans="1:7" s="83" customFormat="1" ht="19.5" customHeight="1" x14ac:dyDescent="0.3">
      <c r="A24" s="88" t="s">
        <v>34</v>
      </c>
      <c r="B24" s="47">
        <v>17</v>
      </c>
      <c r="C24" s="47">
        <v>16</v>
      </c>
      <c r="D24" s="47">
        <v>17</v>
      </c>
      <c r="E24" s="47" t="s">
        <v>113</v>
      </c>
      <c r="F24" s="47" t="s">
        <v>113</v>
      </c>
      <c r="G24" s="6" t="s">
        <v>63</v>
      </c>
    </row>
    <row r="25" spans="1:7" s="95" customFormat="1" ht="19.5" customHeight="1" x14ac:dyDescent="0.5">
      <c r="A25" s="88" t="s">
        <v>35</v>
      </c>
      <c r="B25" s="91">
        <f>250882</f>
        <v>250882</v>
      </c>
      <c r="C25" s="94">
        <f>239697/330371*100</f>
        <v>72.553886388333112</v>
      </c>
      <c r="D25" s="91"/>
      <c r="E25" s="91"/>
      <c r="F25" s="91"/>
      <c r="G25" s="88" t="s">
        <v>64</v>
      </c>
    </row>
    <row r="26" spans="1:7" s="95" customFormat="1" ht="19.5" customHeight="1" x14ac:dyDescent="0.5">
      <c r="A26" s="88" t="s">
        <v>46</v>
      </c>
      <c r="B26" s="96">
        <v>7606</v>
      </c>
      <c r="C26" s="96" t="s">
        <v>113</v>
      </c>
      <c r="D26" s="96">
        <v>8526</v>
      </c>
      <c r="E26" s="96" t="s">
        <v>113</v>
      </c>
      <c r="F26" s="96">
        <v>9117</v>
      </c>
      <c r="G26" s="88" t="s">
        <v>65</v>
      </c>
    </row>
    <row r="27" spans="1:7" s="95" customFormat="1" ht="19.5" customHeight="1" x14ac:dyDescent="0.5">
      <c r="A27" s="97" t="s">
        <v>45</v>
      </c>
      <c r="B27" s="98">
        <v>6197</v>
      </c>
      <c r="C27" s="98">
        <v>7004</v>
      </c>
      <c r="D27" s="98" t="s">
        <v>113</v>
      </c>
      <c r="E27" s="98" t="s">
        <v>113</v>
      </c>
      <c r="F27" s="98" t="s">
        <v>113</v>
      </c>
      <c r="G27" s="97" t="s">
        <v>66</v>
      </c>
    </row>
    <row r="28" spans="1:7" ht="24" customHeight="1" x14ac:dyDescent="0.35">
      <c r="A28" s="129" t="s">
        <v>10</v>
      </c>
      <c r="B28" s="129"/>
      <c r="C28" s="129"/>
      <c r="D28" s="129"/>
      <c r="E28" s="129"/>
      <c r="F28" s="129"/>
      <c r="G28" s="129"/>
    </row>
    <row r="29" spans="1:7" ht="24" customHeight="1" x14ac:dyDescent="0.35">
      <c r="A29" s="129" t="s">
        <v>13</v>
      </c>
      <c r="B29" s="129"/>
      <c r="C29" s="129"/>
      <c r="D29" s="129"/>
      <c r="E29" s="129"/>
      <c r="F29" s="129"/>
      <c r="G29" s="129"/>
    </row>
    <row r="30" spans="1:7" ht="4.5" customHeight="1" x14ac:dyDescent="0.3"/>
    <row r="31" spans="1:7" ht="21" customHeight="1" x14ac:dyDescent="0.3">
      <c r="A31" s="132" t="s">
        <v>1</v>
      </c>
      <c r="B31" s="77">
        <v>2558</v>
      </c>
      <c r="C31" s="77">
        <v>2559</v>
      </c>
      <c r="D31" s="77">
        <v>2560</v>
      </c>
      <c r="E31" s="77">
        <v>2561</v>
      </c>
      <c r="F31" s="77">
        <v>2562</v>
      </c>
      <c r="G31" s="132" t="s">
        <v>8</v>
      </c>
    </row>
    <row r="32" spans="1:7" ht="21" customHeight="1" x14ac:dyDescent="0.3">
      <c r="A32" s="133"/>
      <c r="B32" s="3" t="s">
        <v>11</v>
      </c>
      <c r="C32" s="3" t="s">
        <v>14</v>
      </c>
      <c r="D32" s="3" t="s">
        <v>124</v>
      </c>
      <c r="E32" s="3" t="s">
        <v>126</v>
      </c>
      <c r="F32" s="3" t="s">
        <v>127</v>
      </c>
      <c r="G32" s="133"/>
    </row>
    <row r="33" spans="1:7" s="102" customFormat="1" ht="21" customHeight="1" x14ac:dyDescent="0.5">
      <c r="A33" s="99" t="s">
        <v>145</v>
      </c>
      <c r="B33" s="100">
        <v>-0.33993391347238999</v>
      </c>
      <c r="C33" s="101" t="s">
        <v>113</v>
      </c>
      <c r="D33" s="100">
        <v>-8.5</v>
      </c>
      <c r="E33" s="94" t="s">
        <v>113</v>
      </c>
      <c r="F33" s="94" t="s">
        <v>113</v>
      </c>
      <c r="G33" s="99" t="s">
        <v>146</v>
      </c>
    </row>
    <row r="34" spans="1:7" s="87" customFormat="1" ht="21" customHeight="1" x14ac:dyDescent="0.5">
      <c r="A34" s="103" t="s">
        <v>102</v>
      </c>
      <c r="B34" s="93">
        <v>91648.055831449994</v>
      </c>
      <c r="C34" s="89" t="s">
        <v>113</v>
      </c>
      <c r="D34" s="93">
        <v>98672</v>
      </c>
      <c r="E34" s="93">
        <v>109050</v>
      </c>
      <c r="F34" s="93" t="s">
        <v>113</v>
      </c>
      <c r="G34" s="103" t="s">
        <v>103</v>
      </c>
    </row>
    <row r="35" spans="1:7" s="87" customFormat="1" ht="21" customHeight="1" x14ac:dyDescent="0.5">
      <c r="A35" s="88" t="s">
        <v>44</v>
      </c>
      <c r="B35" s="90">
        <v>0.4659038189434761</v>
      </c>
      <c r="C35" s="90">
        <f>2896219/6214064</f>
        <v>0.46607485857886238</v>
      </c>
      <c r="D35" s="94">
        <v>0.5</v>
      </c>
      <c r="E35" s="90">
        <v>0.5</v>
      </c>
      <c r="F35" s="90" t="s">
        <v>113</v>
      </c>
      <c r="G35" s="103" t="s">
        <v>67</v>
      </c>
    </row>
    <row r="36" spans="1:7" s="87" customFormat="1" ht="21" customHeight="1" x14ac:dyDescent="0.5">
      <c r="A36" s="88" t="s">
        <v>43</v>
      </c>
      <c r="B36" s="89"/>
      <c r="C36" s="89"/>
      <c r="D36" s="89"/>
      <c r="E36" s="89"/>
      <c r="F36" s="89"/>
      <c r="G36" s="103" t="s">
        <v>68</v>
      </c>
    </row>
    <row r="37" spans="1:7" s="87" customFormat="1" ht="21" customHeight="1" x14ac:dyDescent="0.5">
      <c r="A37" s="88" t="s">
        <v>42</v>
      </c>
      <c r="B37" s="104">
        <v>10.199999999999999</v>
      </c>
      <c r="C37" s="104">
        <v>-9.1134143121204154</v>
      </c>
      <c r="D37" s="104">
        <v>23.1</v>
      </c>
      <c r="E37" s="104">
        <v>6.9</v>
      </c>
      <c r="F37" s="104">
        <v>6.7</v>
      </c>
      <c r="G37" s="88" t="s">
        <v>69</v>
      </c>
    </row>
    <row r="38" spans="1:7" s="87" customFormat="1" ht="21" customHeight="1" x14ac:dyDescent="0.5">
      <c r="A38" s="88" t="s">
        <v>41</v>
      </c>
      <c r="B38" s="104">
        <v>0.28000000000000003</v>
      </c>
      <c r="C38" s="104">
        <v>0.33900000000000002</v>
      </c>
      <c r="D38" s="104">
        <v>0.2</v>
      </c>
      <c r="E38" s="104">
        <v>0.2</v>
      </c>
      <c r="F38" s="104" t="s">
        <v>113</v>
      </c>
      <c r="G38" s="88" t="s">
        <v>70</v>
      </c>
    </row>
    <row r="39" spans="1:7" s="87" customFormat="1" ht="21" customHeight="1" x14ac:dyDescent="0.5">
      <c r="A39" s="88" t="s">
        <v>104</v>
      </c>
      <c r="B39" s="105">
        <v>0.59299999999999997</v>
      </c>
      <c r="C39" s="105">
        <v>0.61699999999999999</v>
      </c>
      <c r="D39" s="105">
        <v>0.71</v>
      </c>
      <c r="E39" s="105">
        <f>137161/330287</f>
        <v>0.41527822772316197</v>
      </c>
      <c r="F39" s="105" t="s">
        <v>113</v>
      </c>
      <c r="G39" s="88" t="s">
        <v>71</v>
      </c>
    </row>
    <row r="40" spans="1:7" s="87" customFormat="1" ht="21" customHeight="1" x14ac:dyDescent="0.5">
      <c r="A40" s="88" t="s">
        <v>40</v>
      </c>
      <c r="B40" s="105">
        <v>0.06</v>
      </c>
      <c r="C40" s="105">
        <v>6.4000000000000001E-2</v>
      </c>
      <c r="D40" s="105">
        <v>0.04</v>
      </c>
      <c r="E40" s="105">
        <v>0.04</v>
      </c>
      <c r="F40" s="105" t="s">
        <v>113</v>
      </c>
      <c r="G40" s="88" t="s">
        <v>72</v>
      </c>
    </row>
    <row r="41" spans="1:7" s="87" customFormat="1" ht="21" customHeight="1" x14ac:dyDescent="0.5">
      <c r="A41" s="88" t="s">
        <v>107</v>
      </c>
      <c r="B41" s="105"/>
      <c r="C41" s="105"/>
      <c r="D41" s="105"/>
      <c r="E41" s="105"/>
      <c r="F41" s="105"/>
      <c r="G41" s="88" t="s">
        <v>110</v>
      </c>
    </row>
    <row r="42" spans="1:7" s="87" customFormat="1" ht="21" customHeight="1" x14ac:dyDescent="0.5">
      <c r="A42" s="88" t="s">
        <v>106</v>
      </c>
      <c r="B42" s="106">
        <v>31.208089424576791</v>
      </c>
      <c r="C42" s="106">
        <v>29.305526478590433</v>
      </c>
      <c r="D42" s="106">
        <v>24</v>
      </c>
      <c r="E42" s="104">
        <v>22.5</v>
      </c>
      <c r="F42" s="106" t="s">
        <v>113</v>
      </c>
      <c r="G42" s="88" t="s">
        <v>109</v>
      </c>
    </row>
    <row r="43" spans="1:7" s="87" customFormat="1" ht="21" customHeight="1" x14ac:dyDescent="0.5">
      <c r="A43" s="88" t="s">
        <v>105</v>
      </c>
      <c r="B43" s="105"/>
      <c r="C43" s="105"/>
      <c r="D43" s="105"/>
      <c r="E43" s="105"/>
      <c r="F43" s="105"/>
      <c r="G43" s="88" t="s">
        <v>111</v>
      </c>
    </row>
    <row r="44" spans="1:7" s="87" customFormat="1" ht="21" customHeight="1" x14ac:dyDescent="0.5">
      <c r="A44" s="107" t="s">
        <v>106</v>
      </c>
      <c r="B44" s="104">
        <v>36.1</v>
      </c>
      <c r="C44" s="104">
        <v>45.9</v>
      </c>
      <c r="D44" s="104">
        <v>47.1</v>
      </c>
      <c r="E44" s="104">
        <v>55.9</v>
      </c>
      <c r="F44" s="104" t="s">
        <v>113</v>
      </c>
      <c r="G44" s="88" t="s">
        <v>109</v>
      </c>
    </row>
    <row r="45" spans="1:7" s="87" customFormat="1" ht="21" customHeight="1" x14ac:dyDescent="0.5">
      <c r="A45" s="88" t="s">
        <v>112</v>
      </c>
      <c r="B45" s="104"/>
      <c r="C45" s="104"/>
      <c r="D45" s="104"/>
      <c r="E45" s="104"/>
      <c r="F45" s="104"/>
      <c r="G45" s="88" t="s">
        <v>108</v>
      </c>
    </row>
    <row r="46" spans="1:7" s="87" customFormat="1" ht="21" customHeight="1" x14ac:dyDescent="0.5">
      <c r="A46" s="88" t="s">
        <v>106</v>
      </c>
      <c r="B46" s="104">
        <v>73</v>
      </c>
      <c r="C46" s="104">
        <v>77</v>
      </c>
      <c r="D46" s="104">
        <v>88.2</v>
      </c>
      <c r="E46" s="104">
        <v>89.2</v>
      </c>
      <c r="F46" s="104" t="s">
        <v>113</v>
      </c>
      <c r="G46" s="88" t="s">
        <v>82</v>
      </c>
    </row>
    <row r="47" spans="1:7" ht="21" customHeight="1" x14ac:dyDescent="0.3">
      <c r="A47" s="6" t="s">
        <v>98</v>
      </c>
      <c r="B47" s="21">
        <v>239</v>
      </c>
      <c r="C47" s="21">
        <v>305</v>
      </c>
      <c r="D47" s="43" t="s">
        <v>113</v>
      </c>
      <c r="E47" s="21">
        <f>246+29</f>
        <v>275</v>
      </c>
      <c r="F47" s="21">
        <f>317+42</f>
        <v>359</v>
      </c>
      <c r="G47" s="6" t="s">
        <v>83</v>
      </c>
    </row>
    <row r="48" spans="1:7" s="87" customFormat="1" ht="21" customHeight="1" x14ac:dyDescent="0.5">
      <c r="A48" s="88" t="s">
        <v>39</v>
      </c>
      <c r="B48" s="104">
        <v>10.9</v>
      </c>
      <c r="C48" s="104">
        <v>1.8</v>
      </c>
      <c r="D48" s="104">
        <v>4</v>
      </c>
      <c r="E48" s="104">
        <v>3.8</v>
      </c>
      <c r="F48" s="104" t="s">
        <v>113</v>
      </c>
      <c r="G48" s="88" t="s">
        <v>84</v>
      </c>
    </row>
    <row r="49" spans="1:7" s="87" customFormat="1" ht="21" customHeight="1" x14ac:dyDescent="0.5">
      <c r="A49" s="88" t="s">
        <v>74</v>
      </c>
      <c r="B49" s="105"/>
      <c r="C49" s="105"/>
      <c r="D49" s="105"/>
      <c r="E49" s="105"/>
      <c r="F49" s="105"/>
      <c r="G49" s="88" t="s">
        <v>75</v>
      </c>
    </row>
    <row r="50" spans="1:7" s="87" customFormat="1" ht="21" customHeight="1" x14ac:dyDescent="0.5">
      <c r="A50" s="88" t="s">
        <v>81</v>
      </c>
      <c r="B50" s="104">
        <v>8</v>
      </c>
      <c r="C50" s="104">
        <v>2</v>
      </c>
      <c r="D50" s="104" t="s">
        <v>125</v>
      </c>
      <c r="E50" s="104">
        <v>5.6</v>
      </c>
      <c r="F50" s="104" t="s">
        <v>113</v>
      </c>
      <c r="G50" s="88" t="s">
        <v>85</v>
      </c>
    </row>
    <row r="51" spans="1:7" s="95" customFormat="1" ht="21" customHeight="1" x14ac:dyDescent="0.5">
      <c r="A51" s="88" t="s">
        <v>38</v>
      </c>
      <c r="B51" s="108">
        <v>37.71</v>
      </c>
      <c r="C51" s="108">
        <v>24.2788</v>
      </c>
      <c r="D51" s="108">
        <v>24.3</v>
      </c>
      <c r="E51" s="108" t="s">
        <v>113</v>
      </c>
      <c r="F51" s="108" t="s">
        <v>113</v>
      </c>
      <c r="G51" s="103" t="s">
        <v>86</v>
      </c>
    </row>
    <row r="52" spans="1:7" s="87" customFormat="1" ht="21" customHeight="1" x14ac:dyDescent="0.5">
      <c r="A52" s="97" t="s">
        <v>37</v>
      </c>
      <c r="B52" s="109">
        <v>0.17760000000000001</v>
      </c>
      <c r="C52" s="110" t="s">
        <v>113</v>
      </c>
      <c r="D52" s="111">
        <v>0.17</v>
      </c>
      <c r="E52" s="109">
        <v>0.18</v>
      </c>
      <c r="F52" s="109">
        <v>0.18</v>
      </c>
      <c r="G52" s="112" t="s">
        <v>87</v>
      </c>
    </row>
    <row r="53" spans="1:7" ht="24" customHeight="1" x14ac:dyDescent="0.35">
      <c r="A53" s="129" t="s">
        <v>10</v>
      </c>
      <c r="B53" s="129"/>
      <c r="C53" s="129"/>
      <c r="D53" s="129"/>
      <c r="E53" s="129"/>
      <c r="F53" s="129"/>
      <c r="G53" s="129"/>
    </row>
    <row r="54" spans="1:7" ht="24" customHeight="1" x14ac:dyDescent="0.35">
      <c r="A54" s="129" t="s">
        <v>13</v>
      </c>
      <c r="B54" s="129"/>
      <c r="C54" s="129"/>
      <c r="D54" s="129"/>
      <c r="E54" s="129"/>
      <c r="F54" s="129"/>
      <c r="G54" s="129"/>
    </row>
    <row r="55" spans="1:7" ht="4.5" customHeight="1" x14ac:dyDescent="0.3"/>
    <row r="56" spans="1:7" ht="21" customHeight="1" x14ac:dyDescent="0.3">
      <c r="A56" s="123" t="s">
        <v>1</v>
      </c>
      <c r="B56" s="78"/>
      <c r="C56" s="125" t="s">
        <v>101</v>
      </c>
      <c r="D56" s="125"/>
      <c r="E56" s="125"/>
      <c r="F56" s="125"/>
      <c r="G56" s="126"/>
    </row>
    <row r="57" spans="1:7" ht="12.75" customHeight="1" x14ac:dyDescent="0.3">
      <c r="A57" s="124"/>
      <c r="B57" s="12"/>
      <c r="C57" s="127"/>
      <c r="D57" s="127"/>
      <c r="E57" s="127"/>
      <c r="F57" s="127"/>
      <c r="G57" s="128"/>
    </row>
    <row r="58" spans="1:7" s="87" customFormat="1" ht="21.75" customHeight="1" x14ac:dyDescent="0.5">
      <c r="A58" s="117" t="s">
        <v>19</v>
      </c>
      <c r="B58" s="118"/>
      <c r="C58" s="119" t="s">
        <v>20</v>
      </c>
      <c r="D58" s="119"/>
      <c r="E58" s="119"/>
      <c r="F58" s="119"/>
      <c r="G58" s="120"/>
    </row>
    <row r="59" spans="1:7" s="87" customFormat="1" ht="21.75" customHeight="1" x14ac:dyDescent="0.5">
      <c r="A59" s="113" t="s">
        <v>18</v>
      </c>
      <c r="B59" s="114"/>
      <c r="C59" s="115" t="s">
        <v>21</v>
      </c>
      <c r="D59" s="115"/>
      <c r="E59" s="115"/>
      <c r="F59" s="115"/>
      <c r="G59" s="116"/>
    </row>
    <row r="60" spans="1:7" s="87" customFormat="1" ht="21.75" customHeight="1" x14ac:dyDescent="0.5">
      <c r="A60" s="113" t="s">
        <v>114</v>
      </c>
      <c r="B60" s="114"/>
      <c r="C60" s="115" t="s">
        <v>119</v>
      </c>
      <c r="D60" s="115"/>
      <c r="E60" s="115"/>
      <c r="F60" s="115"/>
      <c r="G60" s="116"/>
    </row>
    <row r="61" spans="1:7" s="87" customFormat="1" ht="21.75" customHeight="1" x14ac:dyDescent="0.5">
      <c r="A61" s="113" t="s">
        <v>73</v>
      </c>
      <c r="B61" s="114"/>
      <c r="C61" s="115" t="s">
        <v>95</v>
      </c>
      <c r="D61" s="115"/>
      <c r="E61" s="115"/>
      <c r="F61" s="115"/>
      <c r="G61" s="116"/>
    </row>
    <row r="62" spans="1:7" s="87" customFormat="1" ht="21.75" customHeight="1" x14ac:dyDescent="0.5">
      <c r="A62" s="113" t="s">
        <v>115</v>
      </c>
      <c r="B62" s="114"/>
      <c r="C62" s="115" t="s">
        <v>120</v>
      </c>
      <c r="D62" s="115"/>
      <c r="E62" s="115"/>
      <c r="F62" s="115"/>
      <c r="G62" s="116"/>
    </row>
    <row r="63" spans="1:7" s="87" customFormat="1" ht="21.75" customHeight="1" x14ac:dyDescent="0.5">
      <c r="A63" s="113" t="s">
        <v>76</v>
      </c>
      <c r="B63" s="114"/>
      <c r="C63" s="115" t="s">
        <v>97</v>
      </c>
      <c r="D63" s="115"/>
      <c r="E63" s="115"/>
      <c r="F63" s="115"/>
      <c r="G63" s="116"/>
    </row>
    <row r="64" spans="1:7" s="87" customFormat="1" ht="21.75" customHeight="1" x14ac:dyDescent="0.5">
      <c r="A64" s="113" t="s">
        <v>147</v>
      </c>
      <c r="B64" s="114"/>
      <c r="C64" s="115" t="s">
        <v>121</v>
      </c>
      <c r="D64" s="115"/>
      <c r="E64" s="115"/>
      <c r="F64" s="115"/>
      <c r="G64" s="116"/>
    </row>
    <row r="65" spans="1:7" s="87" customFormat="1" ht="21.75" customHeight="1" x14ac:dyDescent="0.5">
      <c r="A65" s="121" t="s">
        <v>148</v>
      </c>
      <c r="B65" s="114"/>
      <c r="C65" s="115" t="s">
        <v>96</v>
      </c>
      <c r="D65" s="115"/>
      <c r="E65" s="115"/>
      <c r="F65" s="115"/>
      <c r="G65" s="116"/>
    </row>
    <row r="66" spans="1:7" s="87" customFormat="1" ht="21.75" customHeight="1" x14ac:dyDescent="0.5">
      <c r="A66" s="113" t="s">
        <v>77</v>
      </c>
      <c r="B66" s="114"/>
      <c r="C66" s="115" t="s">
        <v>78</v>
      </c>
      <c r="D66" s="115"/>
      <c r="E66" s="115"/>
      <c r="F66" s="115"/>
      <c r="G66" s="116"/>
    </row>
    <row r="67" spans="1:7" s="87" customFormat="1" ht="21.75" customHeight="1" x14ac:dyDescent="0.5">
      <c r="A67" s="113" t="s">
        <v>79</v>
      </c>
      <c r="B67" s="114"/>
      <c r="C67" s="115" t="s">
        <v>80</v>
      </c>
      <c r="D67" s="115"/>
      <c r="E67" s="115"/>
      <c r="F67" s="115"/>
      <c r="G67" s="116"/>
    </row>
    <row r="68" spans="1:7" s="87" customFormat="1" ht="21.75" customHeight="1" x14ac:dyDescent="0.5">
      <c r="A68" s="113" t="s">
        <v>117</v>
      </c>
      <c r="B68" s="114"/>
      <c r="C68" s="115" t="s">
        <v>122</v>
      </c>
      <c r="D68" s="115"/>
      <c r="E68" s="115"/>
      <c r="F68" s="115"/>
      <c r="G68" s="116"/>
    </row>
    <row r="69" spans="1:7" s="87" customFormat="1" ht="22.5" customHeight="1" x14ac:dyDescent="0.5">
      <c r="A69" s="113" t="s">
        <v>150</v>
      </c>
      <c r="B69" s="114"/>
      <c r="C69" s="115" t="s">
        <v>89</v>
      </c>
      <c r="D69" s="115"/>
      <c r="E69" s="115"/>
      <c r="F69" s="115"/>
      <c r="G69" s="116"/>
    </row>
    <row r="70" spans="1:7" s="87" customFormat="1" ht="22.5" customHeight="1" x14ac:dyDescent="0.5">
      <c r="A70" s="122" t="s">
        <v>149</v>
      </c>
      <c r="B70" s="114"/>
      <c r="C70" s="115" t="s">
        <v>90</v>
      </c>
      <c r="D70" s="115"/>
      <c r="E70" s="115"/>
      <c r="F70" s="115"/>
      <c r="G70" s="116"/>
    </row>
    <row r="71" spans="1:7" s="87" customFormat="1" ht="22.5" customHeight="1" x14ac:dyDescent="0.5">
      <c r="A71" s="113" t="s">
        <v>91</v>
      </c>
      <c r="B71" s="114"/>
      <c r="C71" s="115" t="s">
        <v>92</v>
      </c>
      <c r="D71" s="115"/>
      <c r="E71" s="115"/>
      <c r="F71" s="115"/>
      <c r="G71" s="116"/>
    </row>
    <row r="72" spans="1:7" s="87" customFormat="1" ht="22.5" customHeight="1" x14ac:dyDescent="0.5">
      <c r="A72" s="113" t="s">
        <v>118</v>
      </c>
      <c r="B72" s="114"/>
      <c r="C72" s="115" t="s">
        <v>123</v>
      </c>
      <c r="D72" s="115"/>
      <c r="E72" s="115"/>
      <c r="F72" s="115"/>
      <c r="G72" s="116"/>
    </row>
    <row r="73" spans="1:7" s="87" customFormat="1" ht="22.5" customHeight="1" x14ac:dyDescent="0.5">
      <c r="A73" s="113" t="s">
        <v>93</v>
      </c>
      <c r="B73" s="114"/>
      <c r="C73" s="115" t="s">
        <v>94</v>
      </c>
      <c r="D73" s="115"/>
      <c r="E73" s="115"/>
      <c r="F73" s="115"/>
      <c r="G73" s="116"/>
    </row>
    <row r="74" spans="1:7" ht="22.5" customHeight="1" x14ac:dyDescent="0.3">
      <c r="A74" s="79"/>
      <c r="B74" s="13"/>
      <c r="C74" s="80"/>
      <c r="D74" s="80"/>
      <c r="E74" s="80"/>
      <c r="F74" s="80"/>
      <c r="G74" s="81"/>
    </row>
    <row r="75" spans="1:7" ht="22.5" customHeight="1" x14ac:dyDescent="0.3">
      <c r="A75" s="79"/>
      <c r="B75" s="13"/>
      <c r="C75" s="80"/>
      <c r="D75" s="80"/>
      <c r="E75" s="80"/>
      <c r="F75" s="80"/>
      <c r="G75" s="81"/>
    </row>
    <row r="76" spans="1:7" ht="22.5" customHeight="1" x14ac:dyDescent="0.3">
      <c r="A76" s="58"/>
      <c r="B76" s="14"/>
      <c r="C76" s="59"/>
      <c r="D76" s="59"/>
      <c r="E76" s="82"/>
      <c r="F76" s="82"/>
      <c r="G76" s="60"/>
    </row>
  </sheetData>
  <mergeCells count="12">
    <mergeCell ref="A56:A57"/>
    <mergeCell ref="C56:G57"/>
    <mergeCell ref="A54:G54"/>
    <mergeCell ref="A1:G1"/>
    <mergeCell ref="A2:G2"/>
    <mergeCell ref="A28:G28"/>
    <mergeCell ref="A29:G29"/>
    <mergeCell ref="A53:G53"/>
    <mergeCell ref="G4:G5"/>
    <mergeCell ref="G31:G32"/>
    <mergeCell ref="A4:A5"/>
    <mergeCell ref="A31:A3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opLeftCell="G1" workbookViewId="0">
      <selection activeCell="H16" sqref="H16"/>
    </sheetView>
  </sheetViews>
  <sheetFormatPr defaultRowHeight="21" x14ac:dyDescent="0.35"/>
  <cols>
    <col min="1" max="1" width="9.140625" style="62"/>
    <col min="2" max="2" width="14.7109375" style="62" customWidth="1"/>
    <col min="3" max="3" width="22.42578125" style="62" customWidth="1"/>
    <col min="4" max="4" width="32.42578125" style="62" customWidth="1"/>
    <col min="5" max="5" width="36.5703125" style="62" customWidth="1"/>
    <col min="6" max="6" width="47.5703125" style="62" customWidth="1"/>
    <col min="7" max="7" width="54.85546875" style="62" customWidth="1"/>
    <col min="8" max="8" width="44.85546875" style="62" customWidth="1"/>
    <col min="9" max="9" width="34.28515625" style="62" customWidth="1"/>
    <col min="10" max="10" width="22.7109375" style="62" customWidth="1"/>
    <col min="11" max="16384" width="9.140625" style="62"/>
  </cols>
  <sheetData>
    <row r="1" spans="1:12" s="70" customFormat="1" x14ac:dyDescent="0.35">
      <c r="A1" s="65" t="s">
        <v>128</v>
      </c>
      <c r="B1" s="65" t="s">
        <v>133</v>
      </c>
      <c r="C1" s="65" t="s">
        <v>129</v>
      </c>
      <c r="D1" s="65" t="s">
        <v>138</v>
      </c>
      <c r="E1" s="65" t="s">
        <v>134</v>
      </c>
      <c r="F1" s="65" t="s">
        <v>135</v>
      </c>
      <c r="G1" s="65" t="s">
        <v>136</v>
      </c>
      <c r="H1" s="65" t="s">
        <v>131</v>
      </c>
      <c r="I1" s="65" t="s">
        <v>143</v>
      </c>
      <c r="J1" s="65" t="s">
        <v>130</v>
      </c>
    </row>
    <row r="2" spans="1:12" s="72" customFormat="1" x14ac:dyDescent="0.35">
      <c r="A2" s="66">
        <v>2561</v>
      </c>
      <c r="B2" s="67">
        <f>859392*100/867845</f>
        <v>99.025978141257937</v>
      </c>
      <c r="C2" s="67">
        <f>(8453*100)/867845</f>
        <v>0.97402185874205649</v>
      </c>
      <c r="D2" s="67">
        <f>(867845*100)/1248306</f>
        <v>69.521815964995767</v>
      </c>
      <c r="E2" s="67">
        <f>80408/387040</f>
        <v>0.20775113683340224</v>
      </c>
      <c r="F2" s="66"/>
      <c r="G2" s="68">
        <f>15934/451514</f>
        <v>3.529015711583694E-2</v>
      </c>
      <c r="H2" s="67">
        <f>(771530*100)/788903</f>
        <v>97.797828123356098</v>
      </c>
      <c r="I2" s="68">
        <f>(859392-859092)/859092*100</f>
        <v>3.4920590577027837E-2</v>
      </c>
      <c r="J2" s="67">
        <f>15934*100/451514</f>
        <v>3.529015711583694</v>
      </c>
      <c r="L2" s="73"/>
    </row>
    <row r="3" spans="1:12" s="72" customFormat="1" x14ac:dyDescent="0.35">
      <c r="A3" s="66">
        <v>2562</v>
      </c>
      <c r="B3" s="67">
        <f>851990*100/865125</f>
        <v>98.481722294466124</v>
      </c>
      <c r="C3" s="67">
        <f>(12705*100)/865125</f>
        <v>1.4685739055049849</v>
      </c>
      <c r="D3" s="67">
        <f>(865125*100)/1260694</f>
        <v>68.622917218611335</v>
      </c>
      <c r="E3" s="66"/>
      <c r="F3" s="66"/>
      <c r="G3" s="66" t="s">
        <v>113</v>
      </c>
      <c r="H3" s="66" t="s">
        <v>113</v>
      </c>
      <c r="I3" s="68">
        <f>(851990-859392)/859392*100</f>
        <v>-0.86130659815311283</v>
      </c>
      <c r="J3" s="66"/>
    </row>
    <row r="5" spans="1:12" x14ac:dyDescent="0.35">
      <c r="C5" s="63"/>
    </row>
    <row r="6" spans="1:12" s="69" customFormat="1" x14ac:dyDescent="0.35">
      <c r="A6" s="65" t="s">
        <v>128</v>
      </c>
      <c r="B6" s="65"/>
      <c r="C6" s="65" t="s">
        <v>132</v>
      </c>
      <c r="D6" s="65" t="s">
        <v>137</v>
      </c>
      <c r="E6" s="65" t="s">
        <v>139</v>
      </c>
      <c r="F6" s="65" t="s">
        <v>140</v>
      </c>
      <c r="G6" s="65" t="s">
        <v>141</v>
      </c>
      <c r="H6" s="65" t="s">
        <v>142</v>
      </c>
      <c r="I6" s="74" t="s">
        <v>144</v>
      </c>
    </row>
    <row r="7" spans="1:12" s="71" customFormat="1" x14ac:dyDescent="0.35">
      <c r="A7" s="66">
        <v>2561</v>
      </c>
      <c r="B7" s="66"/>
      <c r="C7" s="67">
        <f>((281193+257081)/1002205)*100</f>
        <v>53.70897171736322</v>
      </c>
      <c r="D7" s="68">
        <f>1122801.39/6177901.73</f>
        <v>0.18174477987366752</v>
      </c>
      <c r="E7" s="67">
        <f>101228/2658634*100</f>
        <v>3.8075191997093243</v>
      </c>
      <c r="F7" s="67">
        <f>2588/46101*100</f>
        <v>5.613761089781133</v>
      </c>
      <c r="G7" s="67">
        <f>2896122/6214064</f>
        <v>0.46605924882653282</v>
      </c>
      <c r="H7" s="67">
        <f>31850/460501*100</f>
        <v>6.9163802033003181</v>
      </c>
      <c r="I7" s="67">
        <f>14739/392735*1000</f>
        <v>37.529122690872981</v>
      </c>
    </row>
    <row r="8" spans="1:12" s="71" customFormat="1" ht="23.25" x14ac:dyDescent="0.5">
      <c r="A8" s="66">
        <v>2562</v>
      </c>
      <c r="B8" s="66"/>
      <c r="C8" s="66"/>
      <c r="D8" s="68">
        <f>1137366.81/6177901.73</f>
        <v>0.18410244443949741</v>
      </c>
      <c r="E8" s="66" t="s">
        <v>113</v>
      </c>
      <c r="F8" s="66" t="s">
        <v>113</v>
      </c>
      <c r="G8" s="66" t="s">
        <v>113</v>
      </c>
      <c r="H8" s="67">
        <f>33134/492351*100</f>
        <v>6.7297517421514321</v>
      </c>
      <c r="I8" s="67">
        <f>14376/389177*1000</f>
        <v>36.939490257646263</v>
      </c>
      <c r="J8" s="76">
        <f>294824/177718</f>
        <v>1.6589428195230647</v>
      </c>
    </row>
    <row r="11" spans="1:12" x14ac:dyDescent="0.35">
      <c r="G11" s="64"/>
      <c r="H11" s="62">
        <f>I11</f>
        <v>60.279353105581635</v>
      </c>
      <c r="I11" s="62">
        <f>177718*100/294824</f>
        <v>60.279353105581635</v>
      </c>
      <c r="J11" s="62">
        <f>48104+55397+55262+54759+57608+58895+59152</f>
        <v>389177</v>
      </c>
    </row>
    <row r="12" spans="1:12" x14ac:dyDescent="0.35">
      <c r="J12" s="62">
        <f>48894+55670+56024+55624+58653+59459+58411</f>
        <v>392735</v>
      </c>
    </row>
    <row r="15" spans="1:12" ht="23.25" x14ac:dyDescent="0.5">
      <c r="H15" s="75">
        <f>294824+177718</f>
        <v>472542</v>
      </c>
    </row>
    <row r="16" spans="1:12" x14ac:dyDescent="0.35">
      <c r="H16" s="62">
        <f>294824*100/H15</f>
        <v>62.391067883912967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"/>
  <sheetViews>
    <sheetView workbookViewId="0">
      <selection activeCell="K13" sqref="K13"/>
    </sheetView>
  </sheetViews>
  <sheetFormatPr defaultColWidth="9.140625" defaultRowHeight="18.75" x14ac:dyDescent="0.3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129" t="s">
        <v>0</v>
      </c>
      <c r="B1" s="129"/>
      <c r="C1" s="129"/>
      <c r="D1" s="129"/>
      <c r="E1" s="129"/>
      <c r="F1" s="129"/>
      <c r="G1" s="129"/>
    </row>
    <row r="2" spans="1:7" ht="24" customHeight="1" x14ac:dyDescent="0.35">
      <c r="A2" s="129" t="s">
        <v>12</v>
      </c>
      <c r="B2" s="129"/>
      <c r="C2" s="129"/>
      <c r="D2" s="129"/>
      <c r="E2" s="129"/>
      <c r="F2" s="129"/>
      <c r="G2" s="129"/>
    </row>
    <row r="3" spans="1:7" ht="4.5" customHeight="1" x14ac:dyDescent="0.3"/>
    <row r="4" spans="1:7" ht="21" customHeight="1" x14ac:dyDescent="0.3">
      <c r="A4" s="134" t="s">
        <v>1</v>
      </c>
      <c r="B4" s="2">
        <v>2556</v>
      </c>
      <c r="C4" s="2">
        <v>2557</v>
      </c>
      <c r="D4" s="2">
        <v>2558</v>
      </c>
      <c r="E4" s="2">
        <v>2559</v>
      </c>
      <c r="F4" s="2">
        <v>2560</v>
      </c>
      <c r="G4" s="134" t="s">
        <v>101</v>
      </c>
    </row>
    <row r="5" spans="1:7" ht="21" customHeight="1" x14ac:dyDescent="0.3">
      <c r="A5" s="134"/>
      <c r="B5" s="3" t="s">
        <v>3</v>
      </c>
      <c r="C5" s="3" t="s">
        <v>4</v>
      </c>
      <c r="D5" s="3" t="s">
        <v>11</v>
      </c>
      <c r="E5" s="3" t="s">
        <v>14</v>
      </c>
      <c r="F5" s="3" t="s">
        <v>124</v>
      </c>
      <c r="G5" s="134"/>
    </row>
    <row r="6" spans="1:7" ht="21" customHeight="1" x14ac:dyDescent="0.3">
      <c r="A6" s="4" t="s">
        <v>6</v>
      </c>
      <c r="B6" s="49">
        <v>0.5</v>
      </c>
      <c r="C6" s="49">
        <v>0.4</v>
      </c>
      <c r="D6" s="49">
        <v>0.3</v>
      </c>
      <c r="E6" s="49">
        <v>0.1</v>
      </c>
      <c r="F6" s="49">
        <v>0.2</v>
      </c>
      <c r="G6" s="4" t="s">
        <v>7</v>
      </c>
    </row>
    <row r="7" spans="1:7" ht="21" customHeight="1" x14ac:dyDescent="0.3">
      <c r="A7" s="6" t="s">
        <v>15</v>
      </c>
      <c r="B7" s="50">
        <v>155.1</v>
      </c>
      <c r="C7" s="50">
        <v>155.69999999999999</v>
      </c>
      <c r="D7" s="50">
        <v>156.19999999999999</v>
      </c>
      <c r="E7" s="50">
        <v>156.30000000000001</v>
      </c>
      <c r="F7" s="51">
        <v>156.65</v>
      </c>
      <c r="G7" s="6" t="s">
        <v>47</v>
      </c>
    </row>
    <row r="8" spans="1:7" ht="21" customHeight="1" x14ac:dyDescent="0.3">
      <c r="A8" s="6" t="s">
        <v>16</v>
      </c>
      <c r="B8" s="50">
        <v>98</v>
      </c>
      <c r="C8" s="50">
        <v>98</v>
      </c>
      <c r="D8" s="50">
        <v>98</v>
      </c>
      <c r="E8" s="50">
        <v>98</v>
      </c>
      <c r="F8" s="52">
        <v>98</v>
      </c>
      <c r="G8" s="6" t="s">
        <v>48</v>
      </c>
    </row>
    <row r="9" spans="1:7" ht="21" customHeight="1" x14ac:dyDescent="0.3">
      <c r="A9" s="6" t="s">
        <v>17</v>
      </c>
      <c r="B9" s="50">
        <v>51.9</v>
      </c>
      <c r="C9" s="50">
        <v>51.9</v>
      </c>
      <c r="D9" s="50">
        <v>52.3</v>
      </c>
      <c r="E9" s="50">
        <v>52.6</v>
      </c>
      <c r="F9" s="52">
        <v>53.1</v>
      </c>
      <c r="G9" s="6" t="s">
        <v>49</v>
      </c>
    </row>
    <row r="10" spans="1:7" ht="21" customHeight="1" x14ac:dyDescent="0.3">
      <c r="A10" s="6" t="s">
        <v>22</v>
      </c>
      <c r="B10" s="50">
        <v>46.2</v>
      </c>
      <c r="C10" s="50">
        <v>44.1</v>
      </c>
      <c r="D10" s="50">
        <v>43.5</v>
      </c>
      <c r="E10" s="50">
        <v>39.4</v>
      </c>
      <c r="F10" s="52">
        <v>39.200000000000003</v>
      </c>
      <c r="G10" s="6" t="s">
        <v>50</v>
      </c>
    </row>
    <row r="11" spans="1:7" ht="21" customHeight="1" x14ac:dyDescent="0.3">
      <c r="A11" s="6" t="s">
        <v>23</v>
      </c>
      <c r="B11" s="50">
        <v>12.3</v>
      </c>
      <c r="C11" s="50">
        <v>11.6</v>
      </c>
      <c r="D11" s="50">
        <v>11.1</v>
      </c>
      <c r="E11" s="50">
        <v>10.1</v>
      </c>
      <c r="F11" s="51">
        <v>9.86</v>
      </c>
      <c r="G11" s="6" t="s">
        <v>51</v>
      </c>
    </row>
    <row r="12" spans="1:7" ht="21" customHeight="1" x14ac:dyDescent="0.3">
      <c r="A12" s="6" t="s">
        <v>24</v>
      </c>
      <c r="B12" s="51">
        <v>6</v>
      </c>
      <c r="C12" s="50">
        <v>6.3</v>
      </c>
      <c r="D12" s="50">
        <v>6.2</v>
      </c>
      <c r="E12" s="50">
        <v>6.6</v>
      </c>
      <c r="F12" s="51">
        <v>6.62</v>
      </c>
      <c r="G12" s="6" t="s">
        <v>52</v>
      </c>
    </row>
    <row r="13" spans="1:7" ht="21" customHeight="1" x14ac:dyDescent="0.3">
      <c r="A13" s="6" t="s">
        <v>25</v>
      </c>
      <c r="B13" s="50">
        <v>6.4</v>
      </c>
      <c r="C13" s="50">
        <v>6.4</v>
      </c>
      <c r="D13" s="50">
        <v>4.4000000000000004</v>
      </c>
      <c r="E13" s="50">
        <v>4.0999999999999996</v>
      </c>
      <c r="F13" s="51">
        <v>4.96</v>
      </c>
      <c r="G13" s="6" t="s">
        <v>53</v>
      </c>
    </row>
    <row r="14" spans="1:7" ht="21" customHeight="1" x14ac:dyDescent="0.3">
      <c r="A14" s="6" t="s">
        <v>26</v>
      </c>
      <c r="B14" s="50">
        <v>21.1</v>
      </c>
      <c r="C14" s="50">
        <v>22.3</v>
      </c>
      <c r="D14" s="50">
        <v>5.7</v>
      </c>
      <c r="E14" s="50">
        <v>25.4</v>
      </c>
      <c r="F14" s="51">
        <v>26.09</v>
      </c>
      <c r="G14" s="6" t="s">
        <v>54</v>
      </c>
    </row>
    <row r="15" spans="1:7" ht="21" customHeight="1" x14ac:dyDescent="0.3">
      <c r="A15" s="6" t="s">
        <v>36</v>
      </c>
      <c r="B15" s="53">
        <v>5298</v>
      </c>
      <c r="C15" s="53">
        <v>5320</v>
      </c>
      <c r="D15" s="53">
        <v>5050</v>
      </c>
      <c r="E15" s="53">
        <v>4715</v>
      </c>
      <c r="F15" s="53">
        <v>4667</v>
      </c>
      <c r="G15" s="6" t="s">
        <v>55</v>
      </c>
    </row>
    <row r="16" spans="1:7" ht="21" customHeight="1" x14ac:dyDescent="0.3">
      <c r="A16" s="6" t="s">
        <v>27</v>
      </c>
      <c r="B16" s="50">
        <v>1.1000000000000001</v>
      </c>
      <c r="C16" s="50">
        <v>0.9</v>
      </c>
      <c r="D16" s="50">
        <v>0.9</v>
      </c>
      <c r="E16" s="50">
        <v>0.9</v>
      </c>
      <c r="F16" s="51">
        <v>1.47</v>
      </c>
      <c r="G16" s="6" t="s">
        <v>56</v>
      </c>
    </row>
    <row r="17" spans="1:7" ht="21" customHeight="1" x14ac:dyDescent="0.3">
      <c r="A17" s="6" t="s">
        <v>28</v>
      </c>
      <c r="B17" s="50">
        <v>99.1</v>
      </c>
      <c r="C17" s="50">
        <v>98.9</v>
      </c>
      <c r="D17" s="50">
        <v>99.1</v>
      </c>
      <c r="E17" s="50">
        <v>99.1</v>
      </c>
      <c r="F17" s="51">
        <v>98.52</v>
      </c>
      <c r="G17" s="6" t="s">
        <v>57</v>
      </c>
    </row>
    <row r="18" spans="1:7" ht="21" customHeight="1" x14ac:dyDescent="0.3">
      <c r="A18" s="6" t="s">
        <v>29</v>
      </c>
      <c r="B18" s="50">
        <v>0.1</v>
      </c>
      <c r="C18" s="50">
        <v>-15.8</v>
      </c>
      <c r="D18" s="50">
        <v>-1.3</v>
      </c>
      <c r="E18" s="50">
        <v>0.9</v>
      </c>
      <c r="F18" s="52">
        <v>0.3</v>
      </c>
      <c r="G18" s="6" t="s">
        <v>58</v>
      </c>
    </row>
    <row r="19" spans="1:7" ht="21" customHeight="1" x14ac:dyDescent="0.3">
      <c r="A19" s="6" t="s">
        <v>30</v>
      </c>
      <c r="B19" s="50">
        <v>74.5</v>
      </c>
      <c r="C19" s="50">
        <v>73.099999999999994</v>
      </c>
      <c r="D19" s="50">
        <v>71.3</v>
      </c>
      <c r="E19" s="50">
        <v>76.599999999999994</v>
      </c>
      <c r="F19" s="52">
        <v>74.400000000000006</v>
      </c>
      <c r="G19" s="6" t="s">
        <v>59</v>
      </c>
    </row>
    <row r="20" spans="1:7" ht="21" customHeight="1" x14ac:dyDescent="0.3">
      <c r="A20" s="6" t="s">
        <v>31</v>
      </c>
      <c r="B20" s="50">
        <v>300</v>
      </c>
      <c r="C20" s="50">
        <v>300</v>
      </c>
      <c r="D20" s="50">
        <v>300</v>
      </c>
      <c r="E20" s="50">
        <v>300</v>
      </c>
      <c r="F20" s="52">
        <v>300</v>
      </c>
      <c r="G20" s="6" t="s">
        <v>60</v>
      </c>
    </row>
    <row r="21" spans="1:7" ht="21" customHeight="1" x14ac:dyDescent="0.3">
      <c r="A21" s="6" t="s">
        <v>32</v>
      </c>
      <c r="B21" s="29" t="s">
        <v>113</v>
      </c>
      <c r="C21" s="29" t="s">
        <v>113</v>
      </c>
      <c r="D21" s="29" t="s">
        <v>113</v>
      </c>
      <c r="E21" s="51">
        <f>18442/18837*100</f>
        <v>97.903063120454419</v>
      </c>
      <c r="F21" s="47">
        <v>34.700000000000003</v>
      </c>
      <c r="G21" s="6" t="s">
        <v>61</v>
      </c>
    </row>
    <row r="22" spans="1:7" ht="21" customHeight="1" x14ac:dyDescent="0.3">
      <c r="A22" s="6" t="s">
        <v>5</v>
      </c>
      <c r="B22" s="50"/>
      <c r="C22" s="50"/>
      <c r="D22" s="50"/>
      <c r="E22" s="50"/>
      <c r="F22" s="52"/>
      <c r="G22" s="6" t="s">
        <v>9</v>
      </c>
    </row>
    <row r="23" spans="1:7" ht="21" customHeight="1" x14ac:dyDescent="0.3">
      <c r="A23" s="6" t="s">
        <v>33</v>
      </c>
      <c r="B23" s="50">
        <v>20</v>
      </c>
      <c r="C23" s="50">
        <v>16</v>
      </c>
      <c r="D23" s="50">
        <v>23</v>
      </c>
      <c r="E23" s="50">
        <v>23</v>
      </c>
      <c r="F23" s="52">
        <v>23</v>
      </c>
      <c r="G23" s="6" t="s">
        <v>62</v>
      </c>
    </row>
    <row r="24" spans="1:7" ht="21" customHeight="1" x14ac:dyDescent="0.3">
      <c r="A24" s="6" t="s">
        <v>34</v>
      </c>
      <c r="B24" s="50">
        <v>20</v>
      </c>
      <c r="C24" s="50">
        <v>17</v>
      </c>
      <c r="D24" s="50">
        <v>17</v>
      </c>
      <c r="E24" s="50">
        <v>16</v>
      </c>
      <c r="F24" s="52">
        <v>17</v>
      </c>
      <c r="G24" s="6" t="s">
        <v>63</v>
      </c>
    </row>
    <row r="25" spans="1:7" ht="21" hidden="1" customHeight="1" x14ac:dyDescent="0.3">
      <c r="A25" s="6" t="s">
        <v>35</v>
      </c>
      <c r="B25" s="54">
        <f>242226</f>
        <v>242226</v>
      </c>
      <c r="C25" s="54">
        <f>214462</f>
        <v>214462</v>
      </c>
      <c r="D25" s="54">
        <f>250882</f>
        <v>250882</v>
      </c>
      <c r="E25" s="55">
        <f>239697/330371*100</f>
        <v>72.553886388333112</v>
      </c>
      <c r="F25" s="56"/>
      <c r="G25" s="6" t="s">
        <v>64</v>
      </c>
    </row>
    <row r="26" spans="1:7" ht="21" customHeight="1" x14ac:dyDescent="0.3">
      <c r="A26" s="7" t="s">
        <v>46</v>
      </c>
      <c r="B26" s="21">
        <v>8310</v>
      </c>
      <c r="C26" s="21" t="s">
        <v>113</v>
      </c>
      <c r="D26" s="21">
        <v>7606</v>
      </c>
      <c r="E26" s="21" t="s">
        <v>113</v>
      </c>
      <c r="F26" s="43">
        <v>8526</v>
      </c>
      <c r="G26" s="7" t="s">
        <v>65</v>
      </c>
    </row>
    <row r="27" spans="1:7" ht="21" customHeight="1" x14ac:dyDescent="0.3">
      <c r="A27" s="7" t="s">
        <v>45</v>
      </c>
      <c r="B27" s="53">
        <v>6051</v>
      </c>
      <c r="C27" s="53">
        <v>6457</v>
      </c>
      <c r="D27" s="53">
        <v>6197</v>
      </c>
      <c r="E27" s="53">
        <v>7004</v>
      </c>
      <c r="F27" s="57"/>
      <c r="G27" s="7" t="s">
        <v>66</v>
      </c>
    </row>
    <row r="28" spans="1:7" ht="21" customHeight="1" x14ac:dyDescent="0.3">
      <c r="A28" s="35"/>
      <c r="B28" s="30"/>
      <c r="C28" s="30"/>
      <c r="D28" s="30"/>
      <c r="E28" s="30"/>
      <c r="F28" s="30"/>
      <c r="G28" s="35"/>
    </row>
    <row r="29" spans="1:7" ht="24" customHeight="1" x14ac:dyDescent="0.35">
      <c r="A29" s="129" t="s">
        <v>10</v>
      </c>
      <c r="B29" s="129"/>
      <c r="C29" s="129"/>
      <c r="D29" s="129"/>
      <c r="E29" s="129"/>
      <c r="F29" s="129"/>
      <c r="G29" s="129"/>
    </row>
    <row r="30" spans="1:7" ht="24" customHeight="1" x14ac:dyDescent="0.35">
      <c r="A30" s="129" t="s">
        <v>13</v>
      </c>
      <c r="B30" s="129"/>
      <c r="C30" s="129"/>
      <c r="D30" s="129"/>
      <c r="E30" s="129"/>
      <c r="F30" s="129"/>
      <c r="G30" s="129"/>
    </row>
    <row r="31" spans="1:7" ht="4.5" customHeight="1" x14ac:dyDescent="0.3"/>
    <row r="32" spans="1:7" ht="21" customHeight="1" x14ac:dyDescent="0.3">
      <c r="A32" s="134" t="s">
        <v>1</v>
      </c>
      <c r="B32" s="2">
        <v>2556</v>
      </c>
      <c r="C32" s="2">
        <v>2557</v>
      </c>
      <c r="D32" s="2">
        <v>2558</v>
      </c>
      <c r="E32" s="2">
        <v>2559</v>
      </c>
      <c r="F32" s="2">
        <v>2560</v>
      </c>
      <c r="G32" s="134" t="s">
        <v>8</v>
      </c>
    </row>
    <row r="33" spans="1:7" ht="21" customHeight="1" x14ac:dyDescent="0.3">
      <c r="A33" s="134"/>
      <c r="B33" s="3" t="s">
        <v>3</v>
      </c>
      <c r="C33" s="3" t="s">
        <v>4</v>
      </c>
      <c r="D33" s="3" t="s">
        <v>11</v>
      </c>
      <c r="E33" s="3" t="s">
        <v>14</v>
      </c>
      <c r="F33" s="3" t="s">
        <v>124</v>
      </c>
      <c r="G33" s="134"/>
    </row>
    <row r="34" spans="1:7" ht="21" customHeight="1" x14ac:dyDescent="0.3">
      <c r="A34" s="8" t="s">
        <v>99</v>
      </c>
      <c r="B34" s="28">
        <v>-4.4149812733458198</v>
      </c>
      <c r="C34" s="28">
        <v>-4.5072164320471124</v>
      </c>
      <c r="D34" s="28">
        <v>-0.33993391347238999</v>
      </c>
      <c r="E34" s="29" t="s">
        <v>113</v>
      </c>
      <c r="F34" s="45">
        <v>-8.5</v>
      </c>
      <c r="G34" s="8" t="s">
        <v>100</v>
      </c>
    </row>
    <row r="35" spans="1:7" ht="21" customHeight="1" x14ac:dyDescent="0.3">
      <c r="A35" s="8" t="s">
        <v>102</v>
      </c>
      <c r="B35" s="20">
        <v>93764.857406623501</v>
      </c>
      <c r="C35" s="20">
        <v>90950.385928000003</v>
      </c>
      <c r="D35" s="20">
        <v>91648.055831449994</v>
      </c>
      <c r="E35" s="29" t="s">
        <v>113</v>
      </c>
      <c r="F35" s="20">
        <v>98672</v>
      </c>
      <c r="G35" s="8" t="s">
        <v>103</v>
      </c>
    </row>
    <row r="36" spans="1:7" ht="21" customHeight="1" x14ac:dyDescent="0.3">
      <c r="A36" s="6" t="s">
        <v>44</v>
      </c>
      <c r="B36" s="28">
        <v>0.46597318348688349</v>
      </c>
      <c r="C36" s="28">
        <v>0.46607244469963616</v>
      </c>
      <c r="D36" s="28">
        <v>0.4659038189434761</v>
      </c>
      <c r="E36" s="42">
        <f>2896219/6214064</f>
        <v>0.46607485857886238</v>
      </c>
      <c r="F36" s="48">
        <v>0.5</v>
      </c>
      <c r="G36" s="8" t="s">
        <v>67</v>
      </c>
    </row>
    <row r="37" spans="1:7" ht="21" hidden="1" customHeight="1" x14ac:dyDescent="0.3">
      <c r="A37" s="6" t="s">
        <v>43</v>
      </c>
      <c r="B37" s="7"/>
      <c r="C37" s="7"/>
      <c r="D37" s="7"/>
      <c r="E37" s="7"/>
      <c r="F37" s="7"/>
      <c r="G37" s="8" t="s">
        <v>68</v>
      </c>
    </row>
    <row r="38" spans="1:7" ht="21" customHeight="1" x14ac:dyDescent="0.3">
      <c r="A38" s="6" t="s">
        <v>42</v>
      </c>
      <c r="B38" s="22">
        <v>18.600000000000001</v>
      </c>
      <c r="C38" s="22">
        <v>-19.3</v>
      </c>
      <c r="D38" s="22">
        <v>10.199999999999999</v>
      </c>
      <c r="E38" s="22">
        <v>-9.1134143121204154</v>
      </c>
      <c r="F38" s="22">
        <v>23.1</v>
      </c>
      <c r="G38" s="6" t="s">
        <v>69</v>
      </c>
    </row>
    <row r="39" spans="1:7" ht="21" customHeight="1" x14ac:dyDescent="0.3">
      <c r="A39" s="6" t="s">
        <v>41</v>
      </c>
      <c r="B39" s="22">
        <v>0.26</v>
      </c>
      <c r="C39" s="22">
        <v>0.27</v>
      </c>
      <c r="D39" s="22">
        <v>0.28000000000000003</v>
      </c>
      <c r="E39" s="22">
        <v>0.33900000000000002</v>
      </c>
      <c r="F39" s="22">
        <v>0.2</v>
      </c>
      <c r="G39" s="6" t="s">
        <v>70</v>
      </c>
    </row>
    <row r="40" spans="1:7" ht="21" customHeight="1" x14ac:dyDescent="0.3">
      <c r="A40" s="6" t="s">
        <v>104</v>
      </c>
      <c r="B40" s="23">
        <v>0.22</v>
      </c>
      <c r="C40" s="23">
        <v>0.27</v>
      </c>
      <c r="D40" s="23">
        <v>0.59299999999999997</v>
      </c>
      <c r="E40" s="23">
        <v>0.61699999999999999</v>
      </c>
      <c r="F40" s="23">
        <v>0.71</v>
      </c>
      <c r="G40" s="6" t="s">
        <v>71</v>
      </c>
    </row>
    <row r="41" spans="1:7" ht="21" customHeight="1" x14ac:dyDescent="0.3">
      <c r="A41" s="6" t="s">
        <v>40</v>
      </c>
      <c r="B41" s="23">
        <v>0.09</v>
      </c>
      <c r="C41" s="23">
        <v>7.0000000000000007E-2</v>
      </c>
      <c r="D41" s="23">
        <v>0.06</v>
      </c>
      <c r="E41" s="23">
        <v>6.4000000000000001E-2</v>
      </c>
      <c r="F41" s="23">
        <v>0.04</v>
      </c>
      <c r="G41" s="6" t="s">
        <v>72</v>
      </c>
    </row>
    <row r="42" spans="1:7" ht="21" customHeight="1" x14ac:dyDescent="0.3">
      <c r="A42" s="6" t="s">
        <v>107</v>
      </c>
      <c r="B42" s="23"/>
      <c r="C42" s="23"/>
      <c r="D42" s="23"/>
      <c r="E42" s="23"/>
      <c r="F42" s="23"/>
      <c r="G42" s="6" t="s">
        <v>110</v>
      </c>
    </row>
    <row r="43" spans="1:7" ht="21" customHeight="1" x14ac:dyDescent="0.3">
      <c r="A43" s="6" t="s">
        <v>106</v>
      </c>
      <c r="B43" s="22">
        <v>32.700000000000003</v>
      </c>
      <c r="C43" s="25">
        <v>33.426990325897336</v>
      </c>
      <c r="D43" s="26">
        <v>31.208089424576791</v>
      </c>
      <c r="E43" s="26">
        <v>29.305526478590433</v>
      </c>
      <c r="F43" s="26">
        <v>24</v>
      </c>
      <c r="G43" s="6" t="s">
        <v>109</v>
      </c>
    </row>
    <row r="44" spans="1:7" ht="21" customHeight="1" x14ac:dyDescent="0.3">
      <c r="A44" s="6" t="s">
        <v>105</v>
      </c>
      <c r="B44" s="23"/>
      <c r="C44" s="23"/>
      <c r="D44" s="23"/>
      <c r="E44" s="23"/>
      <c r="F44" s="23"/>
      <c r="G44" s="6" t="s">
        <v>111</v>
      </c>
    </row>
    <row r="45" spans="1:7" ht="21.75" x14ac:dyDescent="0.3">
      <c r="A45" s="7" t="s">
        <v>106</v>
      </c>
      <c r="B45" s="22">
        <v>27.2</v>
      </c>
      <c r="C45" s="22">
        <v>27.5</v>
      </c>
      <c r="D45" s="22">
        <v>36.1</v>
      </c>
      <c r="E45" s="22">
        <v>45.9</v>
      </c>
      <c r="F45" s="22">
        <v>47.1</v>
      </c>
      <c r="G45" s="6" t="s">
        <v>109</v>
      </c>
    </row>
    <row r="46" spans="1:7" x14ac:dyDescent="0.3">
      <c r="A46" s="6" t="s">
        <v>112</v>
      </c>
      <c r="B46" s="22"/>
      <c r="C46" s="22"/>
      <c r="D46" s="22"/>
      <c r="E46" s="22"/>
      <c r="F46" s="22"/>
      <c r="G46" s="6" t="s">
        <v>108</v>
      </c>
    </row>
    <row r="47" spans="1:7" ht="21.75" x14ac:dyDescent="0.3">
      <c r="A47" s="6" t="s">
        <v>106</v>
      </c>
      <c r="B47" s="22">
        <v>71.599999999999994</v>
      </c>
      <c r="C47" s="22">
        <v>72.8</v>
      </c>
      <c r="D47" s="22">
        <v>73</v>
      </c>
      <c r="E47" s="22">
        <v>77</v>
      </c>
      <c r="F47" s="22">
        <v>88.2</v>
      </c>
      <c r="G47" s="6" t="s">
        <v>82</v>
      </c>
    </row>
    <row r="48" spans="1:7" ht="21.75" x14ac:dyDescent="0.3">
      <c r="A48" s="6" t="s">
        <v>98</v>
      </c>
      <c r="B48" s="20">
        <v>232</v>
      </c>
      <c r="C48" s="20">
        <v>236</v>
      </c>
      <c r="D48" s="20">
        <v>239</v>
      </c>
      <c r="E48" s="20">
        <v>305</v>
      </c>
      <c r="F48" s="43" t="s">
        <v>113</v>
      </c>
      <c r="G48" s="6" t="s">
        <v>83</v>
      </c>
    </row>
    <row r="49" spans="1:7" ht="21.75" x14ac:dyDescent="0.3">
      <c r="A49" s="6" t="s">
        <v>39</v>
      </c>
      <c r="B49" s="22">
        <v>14.2</v>
      </c>
      <c r="C49" s="22">
        <v>14.2</v>
      </c>
      <c r="D49" s="22">
        <v>10.9</v>
      </c>
      <c r="E49" s="22">
        <v>1.8</v>
      </c>
      <c r="F49" s="22">
        <v>4</v>
      </c>
      <c r="G49" s="6" t="s">
        <v>84</v>
      </c>
    </row>
    <row r="50" spans="1:7" x14ac:dyDescent="0.3">
      <c r="A50" s="6" t="s">
        <v>74</v>
      </c>
      <c r="B50" s="23"/>
      <c r="C50" s="23"/>
      <c r="D50" s="23"/>
      <c r="E50" s="23"/>
      <c r="F50" s="23"/>
      <c r="G50" s="6" t="s">
        <v>75</v>
      </c>
    </row>
    <row r="51" spans="1:7" ht="21.75" x14ac:dyDescent="0.3">
      <c r="A51" s="6" t="s">
        <v>81</v>
      </c>
      <c r="B51" s="22">
        <v>5.8</v>
      </c>
      <c r="C51" s="22">
        <v>12.9</v>
      </c>
      <c r="D51" s="22">
        <v>8</v>
      </c>
      <c r="E51" s="22">
        <v>2</v>
      </c>
      <c r="F51" s="32" t="s">
        <v>125</v>
      </c>
      <c r="G51" s="6" t="s">
        <v>85</v>
      </c>
    </row>
    <row r="52" spans="1:7" ht="21.75" x14ac:dyDescent="0.3">
      <c r="A52" s="6" t="s">
        <v>38</v>
      </c>
      <c r="B52" s="22">
        <v>22.9</v>
      </c>
      <c r="C52" s="22">
        <v>-7.25</v>
      </c>
      <c r="D52" s="22">
        <v>37.71</v>
      </c>
      <c r="E52" s="22">
        <v>24.2788</v>
      </c>
      <c r="F52" s="46">
        <v>24.3</v>
      </c>
      <c r="G52" s="8" t="s">
        <v>86</v>
      </c>
    </row>
    <row r="53" spans="1:7" ht="21.75" x14ac:dyDescent="0.3">
      <c r="A53" s="9" t="s">
        <v>37</v>
      </c>
      <c r="B53" s="27">
        <v>0.17</v>
      </c>
      <c r="C53" s="27">
        <v>0.17</v>
      </c>
      <c r="D53" s="27">
        <v>0.17760000000000001</v>
      </c>
      <c r="E53" s="24" t="s">
        <v>113</v>
      </c>
      <c r="F53" s="44">
        <v>0.17</v>
      </c>
      <c r="G53" s="10" t="s">
        <v>87</v>
      </c>
    </row>
    <row r="54" spans="1:7" x14ac:dyDescent="0.3">
      <c r="A54" s="35"/>
      <c r="B54" s="36"/>
      <c r="C54" s="36"/>
      <c r="D54" s="36"/>
      <c r="E54" s="36"/>
      <c r="F54" s="37"/>
      <c r="G54" s="38"/>
    </row>
    <row r="55" spans="1:7" x14ac:dyDescent="0.3">
      <c r="A55" s="35"/>
      <c r="B55" s="36"/>
      <c r="C55" s="36"/>
      <c r="D55" s="36"/>
      <c r="E55" s="36"/>
      <c r="F55" s="37"/>
      <c r="G55" s="38"/>
    </row>
    <row r="56" spans="1:7" ht="24" customHeight="1" x14ac:dyDescent="0.35">
      <c r="A56" s="129" t="s">
        <v>10</v>
      </c>
      <c r="B56" s="129"/>
      <c r="C56" s="129"/>
      <c r="D56" s="129"/>
      <c r="E56" s="129"/>
      <c r="F56" s="129"/>
      <c r="G56" s="129"/>
    </row>
    <row r="57" spans="1:7" ht="24" customHeight="1" x14ac:dyDescent="0.35">
      <c r="A57" s="129" t="s">
        <v>13</v>
      </c>
      <c r="B57" s="129"/>
      <c r="C57" s="129"/>
      <c r="D57" s="129"/>
      <c r="E57" s="129"/>
      <c r="F57" s="129"/>
      <c r="G57" s="129"/>
    </row>
    <row r="58" spans="1:7" ht="4.5" customHeight="1" x14ac:dyDescent="0.3"/>
    <row r="59" spans="1:7" ht="21" customHeight="1" x14ac:dyDescent="0.3">
      <c r="A59" s="123" t="s">
        <v>1</v>
      </c>
      <c r="B59" s="125"/>
      <c r="C59" s="125"/>
      <c r="D59" s="39"/>
      <c r="E59" s="125" t="s">
        <v>101</v>
      </c>
      <c r="F59" s="125"/>
      <c r="G59" s="126"/>
    </row>
    <row r="60" spans="1:7" ht="21" customHeight="1" x14ac:dyDescent="0.3">
      <c r="A60" s="124"/>
      <c r="B60" s="127"/>
      <c r="C60" s="127"/>
      <c r="D60" s="12"/>
      <c r="E60" s="127"/>
      <c r="F60" s="127"/>
      <c r="G60" s="128"/>
    </row>
    <row r="61" spans="1:7" ht="21.75" customHeight="1" x14ac:dyDescent="0.3">
      <c r="A61" s="135" t="s">
        <v>19</v>
      </c>
      <c r="B61" s="136"/>
      <c r="C61" s="136"/>
      <c r="D61" s="15"/>
      <c r="E61" s="136" t="s">
        <v>20</v>
      </c>
      <c r="F61" s="136"/>
      <c r="G61" s="137"/>
    </row>
    <row r="62" spans="1:7" ht="21.75" customHeight="1" x14ac:dyDescent="0.3">
      <c r="A62" s="138" t="s">
        <v>18</v>
      </c>
      <c r="B62" s="139"/>
      <c r="C62" s="139"/>
      <c r="D62" s="13"/>
      <c r="E62" s="139" t="s">
        <v>21</v>
      </c>
      <c r="F62" s="139"/>
      <c r="G62" s="140"/>
    </row>
    <row r="63" spans="1:7" ht="21.75" customHeight="1" x14ac:dyDescent="0.3">
      <c r="A63" s="138" t="s">
        <v>114</v>
      </c>
      <c r="B63" s="139"/>
      <c r="C63" s="139"/>
      <c r="D63" s="13"/>
      <c r="E63" s="139" t="s">
        <v>119</v>
      </c>
      <c r="F63" s="139"/>
      <c r="G63" s="140"/>
    </row>
    <row r="64" spans="1:7" ht="21.75" customHeight="1" x14ac:dyDescent="0.3">
      <c r="A64" s="138" t="s">
        <v>73</v>
      </c>
      <c r="B64" s="139"/>
      <c r="C64" s="139"/>
      <c r="D64" s="13"/>
      <c r="E64" s="139" t="s">
        <v>95</v>
      </c>
      <c r="F64" s="139"/>
      <c r="G64" s="140"/>
    </row>
    <row r="65" spans="1:7" ht="21.75" customHeight="1" x14ac:dyDescent="0.3">
      <c r="A65" s="138" t="s">
        <v>115</v>
      </c>
      <c r="B65" s="139"/>
      <c r="C65" s="139"/>
      <c r="D65" s="13"/>
      <c r="E65" s="139" t="s">
        <v>120</v>
      </c>
      <c r="F65" s="139"/>
      <c r="G65" s="140"/>
    </row>
    <row r="66" spans="1:7" ht="21.75" customHeight="1" x14ac:dyDescent="0.3">
      <c r="A66" s="138" t="s">
        <v>76</v>
      </c>
      <c r="B66" s="139"/>
      <c r="C66" s="139"/>
      <c r="D66" s="13"/>
      <c r="E66" s="139" t="s">
        <v>97</v>
      </c>
      <c r="F66" s="139"/>
      <c r="G66" s="140"/>
    </row>
    <row r="67" spans="1:7" ht="21.75" customHeight="1" x14ac:dyDescent="0.3">
      <c r="A67" s="138"/>
      <c r="B67" s="139"/>
      <c r="C67" s="139"/>
      <c r="D67" s="13"/>
      <c r="E67" s="142" t="s">
        <v>121</v>
      </c>
      <c r="F67" s="142"/>
      <c r="G67" s="143"/>
    </row>
    <row r="68" spans="1:7" ht="21.75" customHeight="1" x14ac:dyDescent="0.3">
      <c r="A68" s="40" t="s">
        <v>116</v>
      </c>
      <c r="B68" s="41"/>
      <c r="C68" s="41"/>
      <c r="D68" s="13"/>
      <c r="E68" s="142" t="s">
        <v>96</v>
      </c>
      <c r="F68" s="142"/>
      <c r="G68" s="143"/>
    </row>
    <row r="69" spans="1:7" ht="21.75" customHeight="1" x14ac:dyDescent="0.3">
      <c r="A69" s="141" t="s">
        <v>77</v>
      </c>
      <c r="B69" s="142"/>
      <c r="C69" s="142"/>
      <c r="D69" s="13"/>
      <c r="E69" s="142" t="s">
        <v>78</v>
      </c>
      <c r="F69" s="142"/>
      <c r="G69" s="143"/>
    </row>
    <row r="70" spans="1:7" ht="21.75" customHeight="1" x14ac:dyDescent="0.3">
      <c r="A70" s="141" t="s">
        <v>79</v>
      </c>
      <c r="B70" s="142"/>
      <c r="C70" s="142"/>
      <c r="D70" s="13"/>
      <c r="E70" s="142" t="s">
        <v>80</v>
      </c>
      <c r="F70" s="142"/>
      <c r="G70" s="143"/>
    </row>
    <row r="71" spans="1:7" ht="21.75" customHeight="1" x14ac:dyDescent="0.3">
      <c r="A71" s="141" t="s">
        <v>117</v>
      </c>
      <c r="B71" s="142"/>
      <c r="C71" s="142"/>
      <c r="D71" s="13"/>
      <c r="E71" s="142" t="s">
        <v>122</v>
      </c>
      <c r="F71" s="142"/>
      <c r="G71" s="143"/>
    </row>
    <row r="72" spans="1:7" ht="21.75" customHeight="1" x14ac:dyDescent="0.3">
      <c r="A72" s="40"/>
      <c r="B72" s="41"/>
      <c r="C72" s="41"/>
      <c r="D72" s="13"/>
      <c r="E72" s="142" t="s">
        <v>89</v>
      </c>
      <c r="F72" s="142"/>
      <c r="G72" s="143"/>
    </row>
    <row r="73" spans="1:7" ht="21.75" customHeight="1" x14ac:dyDescent="0.3">
      <c r="A73" s="40" t="s">
        <v>88</v>
      </c>
      <c r="B73" s="41"/>
      <c r="C73" s="41"/>
      <c r="D73" s="13"/>
      <c r="E73" s="142" t="s">
        <v>90</v>
      </c>
      <c r="F73" s="142"/>
      <c r="G73" s="143"/>
    </row>
    <row r="74" spans="1:7" ht="21.75" customHeight="1" x14ac:dyDescent="0.3">
      <c r="A74" s="141" t="s">
        <v>91</v>
      </c>
      <c r="B74" s="142"/>
      <c r="C74" s="142"/>
      <c r="D74" s="13"/>
      <c r="E74" s="142" t="s">
        <v>92</v>
      </c>
      <c r="F74" s="142"/>
      <c r="G74" s="143"/>
    </row>
    <row r="75" spans="1:7" ht="21.75" customHeight="1" x14ac:dyDescent="0.3">
      <c r="A75" s="141" t="s">
        <v>118</v>
      </c>
      <c r="B75" s="142"/>
      <c r="C75" s="142"/>
      <c r="D75" s="13"/>
      <c r="E75" s="142" t="s">
        <v>123</v>
      </c>
      <c r="F75" s="142"/>
      <c r="G75" s="143"/>
    </row>
    <row r="76" spans="1:7" ht="21.75" customHeight="1" x14ac:dyDescent="0.3">
      <c r="A76" s="141" t="s">
        <v>93</v>
      </c>
      <c r="B76" s="142"/>
      <c r="C76" s="142"/>
      <c r="D76" s="13"/>
      <c r="E76" s="142" t="s">
        <v>94</v>
      </c>
      <c r="F76" s="142"/>
      <c r="G76" s="143"/>
    </row>
    <row r="77" spans="1:7" x14ac:dyDescent="0.3">
      <c r="A77" s="144"/>
      <c r="B77" s="145"/>
      <c r="C77" s="145"/>
      <c r="D77" s="13"/>
      <c r="E77" s="146"/>
      <c r="F77" s="146"/>
      <c r="G77" s="147"/>
    </row>
    <row r="78" spans="1:7" x14ac:dyDescent="0.3">
      <c r="A78" s="144"/>
      <c r="B78" s="145"/>
      <c r="C78" s="145"/>
      <c r="D78" s="13"/>
      <c r="E78" s="146"/>
      <c r="F78" s="146"/>
      <c r="G78" s="147"/>
    </row>
    <row r="79" spans="1:7" x14ac:dyDescent="0.3">
      <c r="A79" s="144"/>
      <c r="B79" s="145"/>
      <c r="C79" s="145"/>
      <c r="D79" s="13"/>
      <c r="E79" s="146"/>
      <c r="F79" s="146"/>
      <c r="G79" s="147"/>
    </row>
    <row r="80" spans="1:7" x14ac:dyDescent="0.3">
      <c r="A80" s="144"/>
      <c r="B80" s="145"/>
      <c r="C80" s="145"/>
      <c r="D80" s="13"/>
      <c r="E80" s="146"/>
      <c r="F80" s="146"/>
      <c r="G80" s="147"/>
    </row>
    <row r="81" spans="1:7" x14ac:dyDescent="0.3">
      <c r="A81" s="144"/>
      <c r="B81" s="145"/>
      <c r="C81" s="145"/>
      <c r="D81" s="13"/>
      <c r="E81" s="146"/>
      <c r="F81" s="146"/>
      <c r="G81" s="147"/>
    </row>
    <row r="82" spans="1:7" x14ac:dyDescent="0.3">
      <c r="A82" s="148"/>
      <c r="B82" s="149"/>
      <c r="C82" s="149"/>
      <c r="D82" s="14"/>
      <c r="E82" s="150"/>
      <c r="F82" s="150"/>
      <c r="G82" s="151"/>
    </row>
  </sheetData>
  <mergeCells count="53">
    <mergeCell ref="A81:C81"/>
    <mergeCell ref="E81:G81"/>
    <mergeCell ref="A82:C82"/>
    <mergeCell ref="E82:G82"/>
    <mergeCell ref="A78:C78"/>
    <mergeCell ref="E78:G78"/>
    <mergeCell ref="A79:C79"/>
    <mergeCell ref="E79:G79"/>
    <mergeCell ref="A80:C80"/>
    <mergeCell ref="E80:G80"/>
    <mergeCell ref="A75:C75"/>
    <mergeCell ref="E75:G75"/>
    <mergeCell ref="A76:C76"/>
    <mergeCell ref="E76:G76"/>
    <mergeCell ref="A77:C77"/>
    <mergeCell ref="E77:G77"/>
    <mergeCell ref="A71:C71"/>
    <mergeCell ref="E71:G71"/>
    <mergeCell ref="E72:G72"/>
    <mergeCell ref="E73:G73"/>
    <mergeCell ref="A74:C74"/>
    <mergeCell ref="E74:G74"/>
    <mergeCell ref="A70:C70"/>
    <mergeCell ref="E70:G70"/>
    <mergeCell ref="A64:C64"/>
    <mergeCell ref="E64:G64"/>
    <mergeCell ref="A65:C65"/>
    <mergeCell ref="E65:G65"/>
    <mergeCell ref="A66:C66"/>
    <mergeCell ref="E66:G66"/>
    <mergeCell ref="A67:C67"/>
    <mergeCell ref="E67:G67"/>
    <mergeCell ref="E68:G68"/>
    <mergeCell ref="A69:C69"/>
    <mergeCell ref="E69:G69"/>
    <mergeCell ref="A61:C61"/>
    <mergeCell ref="E61:G61"/>
    <mergeCell ref="A62:C62"/>
    <mergeCell ref="E62:G62"/>
    <mergeCell ref="A63:C63"/>
    <mergeCell ref="E63:G63"/>
    <mergeCell ref="A32:A33"/>
    <mergeCell ref="G32:G33"/>
    <mergeCell ref="A56:G56"/>
    <mergeCell ref="A57:G57"/>
    <mergeCell ref="A59:C60"/>
    <mergeCell ref="E59:G60"/>
    <mergeCell ref="A30:G30"/>
    <mergeCell ref="A1:G1"/>
    <mergeCell ref="A2:G2"/>
    <mergeCell ref="A4:A5"/>
    <mergeCell ref="G4:G5"/>
    <mergeCell ref="A29:G29"/>
  </mergeCells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2"/>
  <sheetViews>
    <sheetView zoomScale="99" zoomScaleNormal="99" workbookViewId="0">
      <selection activeCell="G12" sqref="G12"/>
    </sheetView>
  </sheetViews>
  <sheetFormatPr defaultColWidth="9.140625" defaultRowHeight="18.75" x14ac:dyDescent="0.3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129" t="s">
        <v>0</v>
      </c>
      <c r="B1" s="129"/>
      <c r="C1" s="129"/>
      <c r="D1" s="129"/>
      <c r="E1" s="129"/>
      <c r="F1" s="129"/>
      <c r="G1" s="129"/>
    </row>
    <row r="2" spans="1:7" ht="24" customHeight="1" x14ac:dyDescent="0.35">
      <c r="A2" s="129" t="s">
        <v>12</v>
      </c>
      <c r="B2" s="129"/>
      <c r="C2" s="129"/>
      <c r="D2" s="129"/>
      <c r="E2" s="129"/>
      <c r="F2" s="129"/>
      <c r="G2" s="129"/>
    </row>
    <row r="3" spans="1:7" ht="4.5" customHeight="1" x14ac:dyDescent="0.3"/>
    <row r="4" spans="1:7" ht="21" customHeight="1" x14ac:dyDescent="0.3">
      <c r="A4" s="134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134" t="s">
        <v>101</v>
      </c>
    </row>
    <row r="5" spans="1:7" ht="21" customHeight="1" x14ac:dyDescent="0.3">
      <c r="A5" s="134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134"/>
    </row>
    <row r="6" spans="1:7" ht="21" customHeight="1" x14ac:dyDescent="0.3">
      <c r="A6" s="4" t="s">
        <v>6</v>
      </c>
      <c r="B6" s="5">
        <v>0.6</v>
      </c>
      <c r="C6" s="5">
        <v>0.5</v>
      </c>
      <c r="D6" s="5">
        <v>0.4</v>
      </c>
      <c r="E6" s="5">
        <v>0.3</v>
      </c>
      <c r="F6" s="5">
        <v>0.1</v>
      </c>
      <c r="G6" s="4" t="s">
        <v>7</v>
      </c>
    </row>
    <row r="7" spans="1:7" ht="21" customHeight="1" x14ac:dyDescent="0.3">
      <c r="A7" s="6" t="s">
        <v>15</v>
      </c>
      <c r="B7" s="7">
        <v>154.4</v>
      </c>
      <c r="C7" s="7">
        <v>155.1</v>
      </c>
      <c r="D7" s="7">
        <v>155.69999999999999</v>
      </c>
      <c r="E7" s="7">
        <v>156.19999999999999</v>
      </c>
      <c r="F7" s="7">
        <v>156.30000000000001</v>
      </c>
      <c r="G7" s="6" t="s">
        <v>47</v>
      </c>
    </row>
    <row r="8" spans="1:7" ht="21" customHeight="1" x14ac:dyDescent="0.3">
      <c r="A8" s="6" t="s">
        <v>16</v>
      </c>
      <c r="B8" s="7">
        <v>98</v>
      </c>
      <c r="C8" s="7">
        <v>98</v>
      </c>
      <c r="D8" s="7">
        <v>98</v>
      </c>
      <c r="E8" s="7">
        <v>98</v>
      </c>
      <c r="F8" s="7">
        <v>98</v>
      </c>
      <c r="G8" s="6" t="s">
        <v>48</v>
      </c>
    </row>
    <row r="9" spans="1:7" ht="21" customHeight="1" x14ac:dyDescent="0.3">
      <c r="A9" s="6" t="s">
        <v>17</v>
      </c>
      <c r="B9" s="7">
        <v>50.9</v>
      </c>
      <c r="C9" s="7">
        <v>51.9</v>
      </c>
      <c r="D9" s="7">
        <v>51.9</v>
      </c>
      <c r="E9" s="7">
        <v>52.3</v>
      </c>
      <c r="F9" s="7">
        <v>52.6</v>
      </c>
      <c r="G9" s="6" t="s">
        <v>49</v>
      </c>
    </row>
    <row r="10" spans="1:7" ht="21" customHeight="1" x14ac:dyDescent="0.3">
      <c r="A10" s="6" t="s">
        <v>22</v>
      </c>
      <c r="B10" s="7">
        <v>46.7</v>
      </c>
      <c r="C10" s="7">
        <v>46.2</v>
      </c>
      <c r="D10" s="7">
        <v>44.1</v>
      </c>
      <c r="E10" s="7">
        <v>43.5</v>
      </c>
      <c r="F10" s="7">
        <v>39.4</v>
      </c>
      <c r="G10" s="6" t="s">
        <v>50</v>
      </c>
    </row>
    <row r="11" spans="1:7" ht="21" customHeight="1" x14ac:dyDescent="0.3">
      <c r="A11" s="6" t="s">
        <v>23</v>
      </c>
      <c r="B11" s="7">
        <v>12.5</v>
      </c>
      <c r="C11" s="7">
        <v>12.3</v>
      </c>
      <c r="D11" s="7">
        <v>11.6</v>
      </c>
      <c r="E11" s="7">
        <v>11.1</v>
      </c>
      <c r="F11" s="7">
        <v>10.1</v>
      </c>
      <c r="G11" s="6" t="s">
        <v>51</v>
      </c>
    </row>
    <row r="12" spans="1:7" ht="21" customHeight="1" x14ac:dyDescent="0.3">
      <c r="A12" s="6" t="s">
        <v>24</v>
      </c>
      <c r="B12" s="7">
        <v>6.5</v>
      </c>
      <c r="C12" s="7">
        <v>6</v>
      </c>
      <c r="D12" s="7">
        <v>6.3</v>
      </c>
      <c r="E12" s="7">
        <v>6.2</v>
      </c>
      <c r="F12" s="7">
        <v>6.6</v>
      </c>
      <c r="G12" s="6" t="s">
        <v>52</v>
      </c>
    </row>
    <row r="13" spans="1:7" ht="21" customHeight="1" x14ac:dyDescent="0.3">
      <c r="A13" s="6" t="s">
        <v>25</v>
      </c>
      <c r="B13" s="7">
        <v>7.1</v>
      </c>
      <c r="C13" s="7">
        <v>6.4</v>
      </c>
      <c r="D13" s="7">
        <v>6.4</v>
      </c>
      <c r="E13" s="7">
        <v>4.4000000000000004</v>
      </c>
      <c r="F13" s="7">
        <v>4.0999999999999996</v>
      </c>
      <c r="G13" s="6" t="s">
        <v>53</v>
      </c>
    </row>
    <row r="14" spans="1:7" ht="21" customHeight="1" x14ac:dyDescent="0.3">
      <c r="A14" s="6" t="s">
        <v>26</v>
      </c>
      <c r="B14" s="7">
        <v>15.6</v>
      </c>
      <c r="C14" s="7">
        <v>21.1</v>
      </c>
      <c r="D14" s="7">
        <v>22.3</v>
      </c>
      <c r="E14" s="7">
        <v>5.7</v>
      </c>
      <c r="F14" s="7">
        <v>25.4</v>
      </c>
      <c r="G14" s="6" t="s">
        <v>54</v>
      </c>
    </row>
    <row r="15" spans="1:7" ht="21" customHeight="1" x14ac:dyDescent="0.3">
      <c r="A15" s="6" t="s">
        <v>36</v>
      </c>
      <c r="B15" s="20">
        <v>6043</v>
      </c>
      <c r="C15" s="20">
        <v>5298</v>
      </c>
      <c r="D15" s="20">
        <v>5320</v>
      </c>
      <c r="E15" s="20">
        <v>5050</v>
      </c>
      <c r="F15" s="20">
        <v>4715</v>
      </c>
      <c r="G15" s="6" t="s">
        <v>55</v>
      </c>
    </row>
    <row r="16" spans="1:7" ht="21" customHeight="1" x14ac:dyDescent="0.3">
      <c r="A16" s="6" t="s">
        <v>27</v>
      </c>
      <c r="B16" s="7">
        <v>0.8</v>
      </c>
      <c r="C16" s="7">
        <v>1.1000000000000001</v>
      </c>
      <c r="D16" s="7">
        <v>0.9</v>
      </c>
      <c r="E16" s="7">
        <v>0.9</v>
      </c>
      <c r="F16" s="7">
        <v>0.9</v>
      </c>
      <c r="G16" s="6" t="s">
        <v>56</v>
      </c>
    </row>
    <row r="17" spans="1:7" ht="21" customHeight="1" x14ac:dyDescent="0.3">
      <c r="A17" s="6" t="s">
        <v>28</v>
      </c>
      <c r="B17" s="7">
        <v>99.2</v>
      </c>
      <c r="C17" s="7">
        <v>99.1</v>
      </c>
      <c r="D17" s="7">
        <v>98.9</v>
      </c>
      <c r="E17" s="7">
        <v>99.1</v>
      </c>
      <c r="F17" s="7">
        <v>99.1</v>
      </c>
      <c r="G17" s="6" t="s">
        <v>57</v>
      </c>
    </row>
    <row r="18" spans="1:7" ht="21" customHeight="1" x14ac:dyDescent="0.3">
      <c r="A18" s="6" t="s">
        <v>29</v>
      </c>
      <c r="B18" s="7">
        <v>1.7</v>
      </c>
      <c r="C18" s="7">
        <v>0.1</v>
      </c>
      <c r="D18" s="7">
        <v>-15.8</v>
      </c>
      <c r="E18" s="7">
        <v>-1.3</v>
      </c>
      <c r="F18" s="7">
        <v>0.9</v>
      </c>
      <c r="G18" s="6" t="s">
        <v>58</v>
      </c>
    </row>
    <row r="19" spans="1:7" ht="21" customHeight="1" x14ac:dyDescent="0.3">
      <c r="A19" s="6" t="s">
        <v>30</v>
      </c>
      <c r="B19" s="7">
        <v>75.400000000000006</v>
      </c>
      <c r="C19" s="7">
        <v>74.5</v>
      </c>
      <c r="D19" s="7">
        <v>73.099999999999994</v>
      </c>
      <c r="E19" s="7">
        <v>71.3</v>
      </c>
      <c r="F19" s="7">
        <v>76.599999999999994</v>
      </c>
      <c r="G19" s="6" t="s">
        <v>59</v>
      </c>
    </row>
    <row r="20" spans="1:7" ht="21" customHeight="1" x14ac:dyDescent="0.3">
      <c r="A20" s="6" t="s">
        <v>31</v>
      </c>
      <c r="B20" s="7">
        <v>243</v>
      </c>
      <c r="C20" s="7">
        <v>300</v>
      </c>
      <c r="D20" s="7">
        <v>300</v>
      </c>
      <c r="E20" s="7">
        <v>300</v>
      </c>
      <c r="F20" s="7">
        <v>300</v>
      </c>
      <c r="G20" s="6" t="s">
        <v>60</v>
      </c>
    </row>
    <row r="21" spans="1:7" ht="21" customHeight="1" x14ac:dyDescent="0.3">
      <c r="A21" s="6" t="s">
        <v>32</v>
      </c>
      <c r="B21" s="29" t="s">
        <v>113</v>
      </c>
      <c r="C21" s="29" t="s">
        <v>113</v>
      </c>
      <c r="D21" s="29" t="s">
        <v>113</v>
      </c>
      <c r="E21" s="29" t="s">
        <v>113</v>
      </c>
      <c r="F21" s="28">
        <f>18442/18837*100</f>
        <v>97.903063120454419</v>
      </c>
      <c r="G21" s="6" t="s">
        <v>61</v>
      </c>
    </row>
    <row r="22" spans="1:7" ht="21" customHeight="1" x14ac:dyDescent="0.3">
      <c r="A22" s="6" t="s">
        <v>5</v>
      </c>
      <c r="B22" s="7"/>
      <c r="C22" s="7"/>
      <c r="D22" s="7"/>
      <c r="E22" s="7"/>
      <c r="F22" s="7"/>
      <c r="G22" s="6" t="s">
        <v>9</v>
      </c>
    </row>
    <row r="23" spans="1:7" ht="21" customHeight="1" x14ac:dyDescent="0.3">
      <c r="A23" s="6" t="s">
        <v>33</v>
      </c>
      <c r="B23" s="29" t="s">
        <v>113</v>
      </c>
      <c r="C23" s="7">
        <v>20</v>
      </c>
      <c r="D23" s="7">
        <v>16</v>
      </c>
      <c r="E23" s="7">
        <v>23</v>
      </c>
      <c r="F23" s="7">
        <v>23</v>
      </c>
      <c r="G23" s="6" t="s">
        <v>62</v>
      </c>
    </row>
    <row r="24" spans="1:7" ht="21" customHeight="1" x14ac:dyDescent="0.3">
      <c r="A24" s="6" t="s">
        <v>34</v>
      </c>
      <c r="B24" s="29" t="s">
        <v>113</v>
      </c>
      <c r="C24" s="7">
        <v>20</v>
      </c>
      <c r="D24" s="7">
        <v>17</v>
      </c>
      <c r="E24" s="7">
        <v>17</v>
      </c>
      <c r="F24" s="7">
        <v>16</v>
      </c>
      <c r="G24" s="6" t="s">
        <v>63</v>
      </c>
    </row>
    <row r="25" spans="1:7" ht="21" hidden="1" customHeight="1" x14ac:dyDescent="0.3">
      <c r="A25" s="6" t="s">
        <v>35</v>
      </c>
      <c r="B25" s="29" t="s">
        <v>113</v>
      </c>
      <c r="C25" s="33">
        <f>242226</f>
        <v>242226</v>
      </c>
      <c r="D25" s="33">
        <f>214462</f>
        <v>214462</v>
      </c>
      <c r="E25" s="33">
        <f>250882</f>
        <v>250882</v>
      </c>
      <c r="F25" s="34">
        <f>239697/330371*100</f>
        <v>72.553886388333112</v>
      </c>
      <c r="G25" s="6" t="s">
        <v>64</v>
      </c>
    </row>
    <row r="26" spans="1:7" ht="21" customHeight="1" x14ac:dyDescent="0.3">
      <c r="A26" s="7" t="s">
        <v>46</v>
      </c>
      <c r="B26" s="21" t="s">
        <v>113</v>
      </c>
      <c r="C26" s="21">
        <v>8566</v>
      </c>
      <c r="D26" s="21" t="s">
        <v>113</v>
      </c>
      <c r="E26" s="21">
        <v>7606</v>
      </c>
      <c r="F26" s="21" t="s">
        <v>113</v>
      </c>
      <c r="G26" s="7" t="s">
        <v>65</v>
      </c>
    </row>
    <row r="27" spans="1:7" ht="21" customHeight="1" x14ac:dyDescent="0.3">
      <c r="A27" s="7" t="s">
        <v>45</v>
      </c>
      <c r="B27" s="20">
        <v>6501</v>
      </c>
      <c r="C27" s="20">
        <v>6051</v>
      </c>
      <c r="D27" s="20">
        <v>6457</v>
      </c>
      <c r="E27" s="20">
        <v>6197</v>
      </c>
      <c r="F27" s="20">
        <v>7004</v>
      </c>
      <c r="G27" s="7" t="s">
        <v>66</v>
      </c>
    </row>
    <row r="28" spans="1:7" ht="21" customHeight="1" x14ac:dyDescent="0.3">
      <c r="A28" s="35"/>
      <c r="B28" s="30"/>
      <c r="C28" s="30"/>
      <c r="D28" s="30"/>
      <c r="E28" s="30"/>
      <c r="F28" s="30"/>
      <c r="G28" s="35"/>
    </row>
    <row r="29" spans="1:7" ht="24" customHeight="1" x14ac:dyDescent="0.35">
      <c r="A29" s="129" t="s">
        <v>10</v>
      </c>
      <c r="B29" s="129"/>
      <c r="C29" s="129"/>
      <c r="D29" s="129"/>
      <c r="E29" s="129"/>
      <c r="F29" s="129"/>
      <c r="G29" s="129"/>
    </row>
    <row r="30" spans="1:7" ht="24" customHeight="1" x14ac:dyDescent="0.35">
      <c r="A30" s="129" t="s">
        <v>13</v>
      </c>
      <c r="B30" s="129"/>
      <c r="C30" s="129"/>
      <c r="D30" s="129"/>
      <c r="E30" s="129"/>
      <c r="F30" s="129"/>
      <c r="G30" s="129"/>
    </row>
    <row r="31" spans="1:7" ht="4.5" customHeight="1" x14ac:dyDescent="0.3"/>
    <row r="32" spans="1:7" ht="21" customHeight="1" x14ac:dyDescent="0.3">
      <c r="A32" s="134" t="s">
        <v>1</v>
      </c>
      <c r="B32" s="2">
        <v>2555</v>
      </c>
      <c r="C32" s="2">
        <v>2556</v>
      </c>
      <c r="D32" s="2">
        <v>2557</v>
      </c>
      <c r="E32" s="2">
        <v>2558</v>
      </c>
      <c r="F32" s="2">
        <v>2559</v>
      </c>
      <c r="G32" s="134" t="s">
        <v>8</v>
      </c>
    </row>
    <row r="33" spans="1:7" ht="21" customHeight="1" x14ac:dyDescent="0.3">
      <c r="A33" s="134"/>
      <c r="B33" s="3" t="s">
        <v>2</v>
      </c>
      <c r="C33" s="3" t="s">
        <v>3</v>
      </c>
      <c r="D33" s="3" t="s">
        <v>4</v>
      </c>
      <c r="E33" s="3" t="s">
        <v>11</v>
      </c>
      <c r="F33" s="3" t="s">
        <v>14</v>
      </c>
      <c r="G33" s="134"/>
    </row>
    <row r="34" spans="1:7" ht="21" customHeight="1" x14ac:dyDescent="0.3">
      <c r="A34" s="8" t="s">
        <v>99</v>
      </c>
      <c r="B34" s="28">
        <v>-12.885273907625884</v>
      </c>
      <c r="C34" s="28">
        <v>-4.4149812733458198</v>
      </c>
      <c r="D34" s="28">
        <v>-4.5072164320471124</v>
      </c>
      <c r="E34" s="28">
        <v>-0.33993391347238999</v>
      </c>
      <c r="F34" s="29" t="s">
        <v>113</v>
      </c>
      <c r="G34" s="8" t="s">
        <v>100</v>
      </c>
    </row>
    <row r="35" spans="1:7" ht="21" customHeight="1" x14ac:dyDescent="0.3">
      <c r="A35" s="8" t="s">
        <v>102</v>
      </c>
      <c r="B35" s="20">
        <v>97561.380144423296</v>
      </c>
      <c r="C35" s="20">
        <v>93764.857406623501</v>
      </c>
      <c r="D35" s="20">
        <v>90950.385928000003</v>
      </c>
      <c r="E35" s="20">
        <v>91648.055831449994</v>
      </c>
      <c r="F35" s="29" t="s">
        <v>113</v>
      </c>
      <c r="G35" s="8" t="s">
        <v>103</v>
      </c>
    </row>
    <row r="36" spans="1:7" ht="21" customHeight="1" x14ac:dyDescent="0.3">
      <c r="A36" s="6" t="s">
        <v>44</v>
      </c>
      <c r="B36" s="28">
        <v>0.46598093426522552</v>
      </c>
      <c r="C36" s="28">
        <v>0.46597318348688349</v>
      </c>
      <c r="D36" s="28">
        <v>0.46607244469963616</v>
      </c>
      <c r="E36" s="28">
        <v>0.4659038189434761</v>
      </c>
      <c r="F36" s="29" t="s">
        <v>113</v>
      </c>
      <c r="G36" s="8" t="s">
        <v>67</v>
      </c>
    </row>
    <row r="37" spans="1:7" ht="21" hidden="1" customHeight="1" x14ac:dyDescent="0.3">
      <c r="A37" s="6" t="s">
        <v>43</v>
      </c>
      <c r="B37" s="7"/>
      <c r="C37" s="7"/>
      <c r="D37" s="7"/>
      <c r="E37" s="7"/>
      <c r="F37" s="7"/>
      <c r="G37" s="8" t="s">
        <v>68</v>
      </c>
    </row>
    <row r="38" spans="1:7" ht="21" customHeight="1" x14ac:dyDescent="0.3">
      <c r="A38" s="6" t="s">
        <v>42</v>
      </c>
      <c r="B38" s="22">
        <v>-10.1</v>
      </c>
      <c r="C38" s="22">
        <v>-18.600000000000001</v>
      </c>
      <c r="D38" s="22">
        <v>-19.3</v>
      </c>
      <c r="E38" s="22">
        <v>10.199999999999999</v>
      </c>
      <c r="F38" s="22">
        <v>-9.1134143121204154</v>
      </c>
      <c r="G38" s="6" t="s">
        <v>69</v>
      </c>
    </row>
    <row r="39" spans="1:7" ht="21" customHeight="1" x14ac:dyDescent="0.3">
      <c r="A39" s="6" t="s">
        <v>41</v>
      </c>
      <c r="B39" s="22">
        <v>0.22</v>
      </c>
      <c r="C39" s="22">
        <v>0.26</v>
      </c>
      <c r="D39" s="22">
        <v>0.27</v>
      </c>
      <c r="E39" s="22">
        <v>0.28000000000000003</v>
      </c>
      <c r="F39" s="22">
        <v>0.33900000000000002</v>
      </c>
      <c r="G39" s="6" t="s">
        <v>70</v>
      </c>
    </row>
    <row r="40" spans="1:7" ht="21" customHeight="1" x14ac:dyDescent="0.3">
      <c r="A40" s="6" t="s">
        <v>104</v>
      </c>
      <c r="B40" s="22">
        <v>0.16</v>
      </c>
      <c r="C40" s="22">
        <v>0.21</v>
      </c>
      <c r="D40" s="22">
        <v>0.28000000000000003</v>
      </c>
      <c r="E40" s="22">
        <v>0.59299999999999997</v>
      </c>
      <c r="F40" s="22">
        <v>0.61699999999999999</v>
      </c>
      <c r="G40" s="6" t="s">
        <v>71</v>
      </c>
    </row>
    <row r="41" spans="1:7" ht="21" customHeight="1" x14ac:dyDescent="0.3">
      <c r="A41" s="6" t="s">
        <v>40</v>
      </c>
      <c r="B41" s="23">
        <v>0.1</v>
      </c>
      <c r="C41" s="23">
        <v>0.09</v>
      </c>
      <c r="D41" s="23">
        <v>7.0000000000000007E-2</v>
      </c>
      <c r="E41" s="23">
        <v>0.06</v>
      </c>
      <c r="F41" s="23">
        <v>6.4000000000000001E-2</v>
      </c>
      <c r="G41" s="6" t="s">
        <v>72</v>
      </c>
    </row>
    <row r="42" spans="1:7" ht="21" customHeight="1" x14ac:dyDescent="0.3">
      <c r="A42" s="6" t="s">
        <v>107</v>
      </c>
      <c r="B42" s="23"/>
      <c r="C42" s="23"/>
      <c r="D42" s="23"/>
      <c r="E42" s="23"/>
      <c r="F42" s="23"/>
      <c r="G42" s="6" t="s">
        <v>110</v>
      </c>
    </row>
    <row r="43" spans="1:7" ht="21" customHeight="1" x14ac:dyDescent="0.3">
      <c r="A43" s="6" t="s">
        <v>106</v>
      </c>
      <c r="B43" s="22">
        <v>32.200000000000003</v>
      </c>
      <c r="C43" s="22">
        <v>32.700000000000003</v>
      </c>
      <c r="D43" s="25">
        <v>33.426990325897336</v>
      </c>
      <c r="E43" s="26">
        <v>31.208089424576791</v>
      </c>
      <c r="F43" s="26">
        <v>29.305526478590433</v>
      </c>
      <c r="G43" s="6" t="s">
        <v>109</v>
      </c>
    </row>
    <row r="44" spans="1:7" ht="21" customHeight="1" x14ac:dyDescent="0.3">
      <c r="A44" s="6" t="s">
        <v>105</v>
      </c>
      <c r="B44" s="23"/>
      <c r="C44" s="23"/>
      <c r="D44" s="23"/>
      <c r="E44" s="23"/>
      <c r="F44" s="23"/>
      <c r="G44" s="6" t="s">
        <v>111</v>
      </c>
    </row>
    <row r="45" spans="1:7" ht="21.75" x14ac:dyDescent="0.3">
      <c r="A45" s="7" t="s">
        <v>106</v>
      </c>
      <c r="B45" s="22">
        <v>24.7</v>
      </c>
      <c r="C45" s="22">
        <v>27.2</v>
      </c>
      <c r="D45" s="22">
        <v>27.5</v>
      </c>
      <c r="E45" s="22">
        <v>36.1</v>
      </c>
      <c r="F45" s="22">
        <v>45.9</v>
      </c>
      <c r="G45" s="6" t="s">
        <v>109</v>
      </c>
    </row>
    <row r="46" spans="1:7" x14ac:dyDescent="0.3">
      <c r="A46" s="6" t="s">
        <v>112</v>
      </c>
      <c r="B46" s="22"/>
      <c r="C46" s="22"/>
      <c r="D46" s="22"/>
      <c r="E46" s="22"/>
      <c r="F46" s="22"/>
      <c r="G46" s="6" t="s">
        <v>108</v>
      </c>
    </row>
    <row r="47" spans="1:7" ht="21.75" x14ac:dyDescent="0.3">
      <c r="A47" s="6" t="s">
        <v>106</v>
      </c>
      <c r="B47" s="22">
        <v>68.8</v>
      </c>
      <c r="C47" s="22">
        <v>71.599999999999994</v>
      </c>
      <c r="D47" s="22">
        <v>72.8</v>
      </c>
      <c r="E47" s="22">
        <v>73</v>
      </c>
      <c r="F47" s="22">
        <v>77</v>
      </c>
      <c r="G47" s="6" t="s">
        <v>82</v>
      </c>
    </row>
    <row r="48" spans="1:7" ht="21.75" x14ac:dyDescent="0.3">
      <c r="A48" s="6" t="s">
        <v>98</v>
      </c>
      <c r="B48" s="32" t="s">
        <v>113</v>
      </c>
      <c r="C48" s="20">
        <v>232</v>
      </c>
      <c r="D48" s="20">
        <v>236</v>
      </c>
      <c r="E48" s="20">
        <v>239</v>
      </c>
      <c r="F48" s="20">
        <v>305</v>
      </c>
      <c r="G48" s="6" t="s">
        <v>83</v>
      </c>
    </row>
    <row r="49" spans="1:7" ht="21.75" x14ac:dyDescent="0.3">
      <c r="A49" s="6" t="s">
        <v>39</v>
      </c>
      <c r="B49" s="31">
        <v>2.2000000000000002</v>
      </c>
      <c r="C49" s="22">
        <v>14.2</v>
      </c>
      <c r="D49" s="22">
        <v>14.2</v>
      </c>
      <c r="E49" s="22">
        <v>10.9</v>
      </c>
      <c r="F49" s="22">
        <v>1.8</v>
      </c>
      <c r="G49" s="6" t="s">
        <v>84</v>
      </c>
    </row>
    <row r="50" spans="1:7" x14ac:dyDescent="0.3">
      <c r="A50" s="6" t="s">
        <v>74</v>
      </c>
      <c r="B50" s="23"/>
      <c r="C50" s="23"/>
      <c r="D50" s="23"/>
      <c r="E50" s="23"/>
      <c r="F50" s="23"/>
      <c r="G50" s="6" t="s">
        <v>75</v>
      </c>
    </row>
    <row r="51" spans="1:7" ht="21.75" x14ac:dyDescent="0.3">
      <c r="A51" s="6" t="s">
        <v>81</v>
      </c>
      <c r="B51" s="22">
        <v>201.8</v>
      </c>
      <c r="C51" s="22">
        <v>5.8</v>
      </c>
      <c r="D51" s="22">
        <v>12.9</v>
      </c>
      <c r="E51" s="22">
        <v>8</v>
      </c>
      <c r="F51" s="22">
        <v>2</v>
      </c>
      <c r="G51" s="6" t="s">
        <v>85</v>
      </c>
    </row>
    <row r="52" spans="1:7" ht="21.75" x14ac:dyDescent="0.3">
      <c r="A52" s="6" t="s">
        <v>38</v>
      </c>
      <c r="B52" s="22">
        <v>10.95</v>
      </c>
      <c r="C52" s="22">
        <v>22.9</v>
      </c>
      <c r="D52" s="22">
        <v>-7.25</v>
      </c>
      <c r="E52" s="22">
        <v>37.71</v>
      </c>
      <c r="F52" s="22">
        <v>24.2788</v>
      </c>
      <c r="G52" s="8" t="s">
        <v>86</v>
      </c>
    </row>
    <row r="53" spans="1:7" ht="21.75" x14ac:dyDescent="0.3">
      <c r="A53" s="9" t="s">
        <v>37</v>
      </c>
      <c r="B53" s="27">
        <v>0.21</v>
      </c>
      <c r="C53" s="27">
        <v>0.17</v>
      </c>
      <c r="D53" s="27">
        <v>0.17</v>
      </c>
      <c r="E53" s="27">
        <v>0.17760000000000001</v>
      </c>
      <c r="F53" s="24" t="s">
        <v>113</v>
      </c>
      <c r="G53" s="10" t="s">
        <v>87</v>
      </c>
    </row>
    <row r="54" spans="1:7" x14ac:dyDescent="0.3">
      <c r="A54" s="35"/>
      <c r="B54" s="36"/>
      <c r="C54" s="36"/>
      <c r="D54" s="36"/>
      <c r="E54" s="36"/>
      <c r="F54" s="37"/>
      <c r="G54" s="38"/>
    </row>
    <row r="55" spans="1:7" x14ac:dyDescent="0.3">
      <c r="A55" s="35"/>
      <c r="B55" s="36"/>
      <c r="C55" s="36"/>
      <c r="D55" s="36"/>
      <c r="E55" s="36"/>
      <c r="F55" s="37"/>
      <c r="G55" s="38"/>
    </row>
    <row r="56" spans="1:7" ht="24" customHeight="1" x14ac:dyDescent="0.35">
      <c r="A56" s="129" t="s">
        <v>10</v>
      </c>
      <c r="B56" s="129"/>
      <c r="C56" s="129"/>
      <c r="D56" s="129"/>
      <c r="E56" s="129"/>
      <c r="F56" s="129"/>
      <c r="G56" s="129"/>
    </row>
    <row r="57" spans="1:7" ht="24" customHeight="1" x14ac:dyDescent="0.35">
      <c r="A57" s="129" t="s">
        <v>13</v>
      </c>
      <c r="B57" s="129"/>
      <c r="C57" s="129"/>
      <c r="D57" s="129"/>
      <c r="E57" s="129"/>
      <c r="F57" s="129"/>
      <c r="G57" s="129"/>
    </row>
    <row r="58" spans="1:7" ht="4.5" customHeight="1" x14ac:dyDescent="0.3"/>
    <row r="59" spans="1:7" ht="21" customHeight="1" x14ac:dyDescent="0.3">
      <c r="A59" s="123" t="s">
        <v>1</v>
      </c>
      <c r="B59" s="125"/>
      <c r="C59" s="125"/>
      <c r="D59" s="11"/>
      <c r="E59" s="125" t="s">
        <v>101</v>
      </c>
      <c r="F59" s="125"/>
      <c r="G59" s="126"/>
    </row>
    <row r="60" spans="1:7" ht="21" customHeight="1" x14ac:dyDescent="0.3">
      <c r="A60" s="124"/>
      <c r="B60" s="127"/>
      <c r="C60" s="127"/>
      <c r="D60" s="12"/>
      <c r="E60" s="127"/>
      <c r="F60" s="127"/>
      <c r="G60" s="128"/>
    </row>
    <row r="61" spans="1:7" ht="21.75" customHeight="1" x14ac:dyDescent="0.3">
      <c r="A61" s="135" t="s">
        <v>19</v>
      </c>
      <c r="B61" s="136"/>
      <c r="C61" s="136"/>
      <c r="D61" s="15"/>
      <c r="E61" s="136" t="s">
        <v>20</v>
      </c>
      <c r="F61" s="136"/>
      <c r="G61" s="137"/>
    </row>
    <row r="62" spans="1:7" ht="21.75" customHeight="1" x14ac:dyDescent="0.3">
      <c r="A62" s="138" t="s">
        <v>18</v>
      </c>
      <c r="B62" s="139"/>
      <c r="C62" s="139"/>
      <c r="D62" s="13"/>
      <c r="E62" s="139" t="s">
        <v>21</v>
      </c>
      <c r="F62" s="139"/>
      <c r="G62" s="140"/>
    </row>
    <row r="63" spans="1:7" ht="21.75" customHeight="1" x14ac:dyDescent="0.3">
      <c r="A63" s="138" t="s">
        <v>114</v>
      </c>
      <c r="B63" s="139"/>
      <c r="C63" s="139"/>
      <c r="D63" s="13"/>
      <c r="E63" s="139" t="s">
        <v>119</v>
      </c>
      <c r="F63" s="139"/>
      <c r="G63" s="140"/>
    </row>
    <row r="64" spans="1:7" ht="21.75" customHeight="1" x14ac:dyDescent="0.3">
      <c r="A64" s="138" t="s">
        <v>73</v>
      </c>
      <c r="B64" s="139"/>
      <c r="C64" s="139"/>
      <c r="D64" s="13"/>
      <c r="E64" s="139" t="s">
        <v>95</v>
      </c>
      <c r="F64" s="139"/>
      <c r="G64" s="140"/>
    </row>
    <row r="65" spans="1:7" ht="21.75" customHeight="1" x14ac:dyDescent="0.3">
      <c r="A65" s="138" t="s">
        <v>115</v>
      </c>
      <c r="B65" s="139"/>
      <c r="C65" s="139"/>
      <c r="D65" s="13"/>
      <c r="E65" s="139" t="s">
        <v>120</v>
      </c>
      <c r="F65" s="139"/>
      <c r="G65" s="140"/>
    </row>
    <row r="66" spans="1:7" ht="21.75" customHeight="1" x14ac:dyDescent="0.3">
      <c r="A66" s="138" t="s">
        <v>76</v>
      </c>
      <c r="B66" s="139"/>
      <c r="C66" s="139"/>
      <c r="D66" s="13"/>
      <c r="E66" s="139" t="s">
        <v>97</v>
      </c>
      <c r="F66" s="139"/>
      <c r="G66" s="140"/>
    </row>
    <row r="67" spans="1:7" ht="21.75" customHeight="1" x14ac:dyDescent="0.3">
      <c r="A67" s="138"/>
      <c r="B67" s="139"/>
      <c r="C67" s="139"/>
      <c r="D67" s="13"/>
      <c r="E67" s="142" t="s">
        <v>121</v>
      </c>
      <c r="F67" s="142"/>
      <c r="G67" s="143"/>
    </row>
    <row r="68" spans="1:7" ht="21.75" customHeight="1" x14ac:dyDescent="0.3">
      <c r="A68" s="18" t="s">
        <v>116</v>
      </c>
      <c r="B68" s="19"/>
      <c r="C68" s="19"/>
      <c r="D68" s="13"/>
      <c r="E68" s="142" t="s">
        <v>96</v>
      </c>
      <c r="F68" s="142"/>
      <c r="G68" s="143"/>
    </row>
    <row r="69" spans="1:7" ht="21.75" customHeight="1" x14ac:dyDescent="0.3">
      <c r="A69" s="141" t="s">
        <v>77</v>
      </c>
      <c r="B69" s="142"/>
      <c r="C69" s="142"/>
      <c r="D69" s="13"/>
      <c r="E69" s="142" t="s">
        <v>78</v>
      </c>
      <c r="F69" s="142"/>
      <c r="G69" s="143"/>
    </row>
    <row r="70" spans="1:7" ht="21.75" customHeight="1" x14ac:dyDescent="0.3">
      <c r="A70" s="141" t="s">
        <v>79</v>
      </c>
      <c r="B70" s="142"/>
      <c r="C70" s="142"/>
      <c r="D70" s="13"/>
      <c r="E70" s="142" t="s">
        <v>80</v>
      </c>
      <c r="F70" s="142"/>
      <c r="G70" s="143"/>
    </row>
    <row r="71" spans="1:7" ht="21.75" customHeight="1" x14ac:dyDescent="0.3">
      <c r="A71" s="141" t="s">
        <v>117</v>
      </c>
      <c r="B71" s="142"/>
      <c r="C71" s="142"/>
      <c r="D71" s="13"/>
      <c r="E71" s="142" t="s">
        <v>122</v>
      </c>
      <c r="F71" s="142"/>
      <c r="G71" s="143"/>
    </row>
    <row r="72" spans="1:7" ht="21.75" customHeight="1" x14ac:dyDescent="0.3">
      <c r="A72" s="16"/>
      <c r="B72" s="17"/>
      <c r="C72" s="17"/>
      <c r="D72" s="13"/>
      <c r="E72" s="142" t="s">
        <v>89</v>
      </c>
      <c r="F72" s="142"/>
      <c r="G72" s="143"/>
    </row>
    <row r="73" spans="1:7" ht="21.75" customHeight="1" x14ac:dyDescent="0.3">
      <c r="A73" s="18" t="s">
        <v>88</v>
      </c>
      <c r="B73" s="19"/>
      <c r="C73" s="19"/>
      <c r="D73" s="13"/>
      <c r="E73" s="142" t="s">
        <v>90</v>
      </c>
      <c r="F73" s="142"/>
      <c r="G73" s="143"/>
    </row>
    <row r="74" spans="1:7" ht="21.75" customHeight="1" x14ac:dyDescent="0.3">
      <c r="A74" s="141" t="s">
        <v>91</v>
      </c>
      <c r="B74" s="142"/>
      <c r="C74" s="142"/>
      <c r="D74" s="13"/>
      <c r="E74" s="142" t="s">
        <v>92</v>
      </c>
      <c r="F74" s="142"/>
      <c r="G74" s="143"/>
    </row>
    <row r="75" spans="1:7" ht="21.75" customHeight="1" x14ac:dyDescent="0.3">
      <c r="A75" s="141" t="s">
        <v>118</v>
      </c>
      <c r="B75" s="142"/>
      <c r="C75" s="142"/>
      <c r="D75" s="13"/>
      <c r="E75" s="142" t="s">
        <v>123</v>
      </c>
      <c r="F75" s="142"/>
      <c r="G75" s="143"/>
    </row>
    <row r="76" spans="1:7" ht="21.75" customHeight="1" x14ac:dyDescent="0.3">
      <c r="A76" s="141" t="s">
        <v>93</v>
      </c>
      <c r="B76" s="142"/>
      <c r="C76" s="142"/>
      <c r="D76" s="13"/>
      <c r="E76" s="142" t="s">
        <v>94</v>
      </c>
      <c r="F76" s="142"/>
      <c r="G76" s="143"/>
    </row>
    <row r="77" spans="1:7" x14ac:dyDescent="0.3">
      <c r="A77" s="144"/>
      <c r="B77" s="145"/>
      <c r="C77" s="145"/>
      <c r="D77" s="13"/>
      <c r="E77" s="146"/>
      <c r="F77" s="146"/>
      <c r="G77" s="147"/>
    </row>
    <row r="78" spans="1:7" x14ac:dyDescent="0.3">
      <c r="A78" s="144"/>
      <c r="B78" s="145"/>
      <c r="C78" s="145"/>
      <c r="D78" s="13"/>
      <c r="E78" s="146"/>
      <c r="F78" s="146"/>
      <c r="G78" s="147"/>
    </row>
    <row r="79" spans="1:7" x14ac:dyDescent="0.3">
      <c r="A79" s="144"/>
      <c r="B79" s="145"/>
      <c r="C79" s="145"/>
      <c r="D79" s="13"/>
      <c r="E79" s="146"/>
      <c r="F79" s="146"/>
      <c r="G79" s="147"/>
    </row>
    <row r="80" spans="1:7" x14ac:dyDescent="0.3">
      <c r="A80" s="144"/>
      <c r="B80" s="145"/>
      <c r="C80" s="145"/>
      <c r="D80" s="13"/>
      <c r="E80" s="146"/>
      <c r="F80" s="146"/>
      <c r="G80" s="147"/>
    </row>
    <row r="81" spans="1:7" x14ac:dyDescent="0.3">
      <c r="A81" s="144"/>
      <c r="B81" s="145"/>
      <c r="C81" s="145"/>
      <c r="D81" s="13"/>
      <c r="E81" s="146"/>
      <c r="F81" s="146"/>
      <c r="G81" s="147"/>
    </row>
    <row r="82" spans="1:7" x14ac:dyDescent="0.3">
      <c r="A82" s="148"/>
      <c r="B82" s="149"/>
      <c r="C82" s="149"/>
      <c r="D82" s="14"/>
      <c r="E82" s="150"/>
      <c r="F82" s="150"/>
      <c r="G82" s="151"/>
    </row>
  </sheetData>
  <mergeCells count="53">
    <mergeCell ref="A59:C60"/>
    <mergeCell ref="E59:G60"/>
    <mergeCell ref="A1:G1"/>
    <mergeCell ref="A2:G2"/>
    <mergeCell ref="A56:G56"/>
    <mergeCell ref="A57:G57"/>
    <mergeCell ref="A4:A5"/>
    <mergeCell ref="G4:G5"/>
    <mergeCell ref="A29:G29"/>
    <mergeCell ref="A30:G30"/>
    <mergeCell ref="A32:A33"/>
    <mergeCell ref="G32:G33"/>
    <mergeCell ref="E61:G61"/>
    <mergeCell ref="E62:G62"/>
    <mergeCell ref="A61:C61"/>
    <mergeCell ref="A62:C62"/>
    <mergeCell ref="A63:C63"/>
    <mergeCell ref="A69:C69"/>
    <mergeCell ref="A70:C70"/>
    <mergeCell ref="A71:C71"/>
    <mergeCell ref="A64:C64"/>
    <mergeCell ref="A65:C65"/>
    <mergeCell ref="A66:C66"/>
    <mergeCell ref="A67:C67"/>
    <mergeCell ref="A79:C79"/>
    <mergeCell ref="A80:C80"/>
    <mergeCell ref="A74:C74"/>
    <mergeCell ref="A75:C75"/>
    <mergeCell ref="A76:C76"/>
    <mergeCell ref="A77:C77"/>
    <mergeCell ref="A78:C78"/>
    <mergeCell ref="A81:C81"/>
    <mergeCell ref="A82:C8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81:G81"/>
    <mergeCell ref="E82:G82"/>
    <mergeCell ref="E77:G77"/>
    <mergeCell ref="E78:G78"/>
    <mergeCell ref="E79:G79"/>
    <mergeCell ref="E80:G80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ตัวชี้วัด62</vt:lpstr>
      <vt:lpstr>Sheet1</vt:lpstr>
      <vt:lpstr>ตัวชี้วัด60</vt:lpstr>
      <vt:lpstr>ตัวชี้วัด59</vt:lpstr>
      <vt:lpstr>ตัวชี้วัด59!Print_Area</vt:lpstr>
      <vt:lpstr>ตัวชี้วัด62!Print_Area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NKSITHAMBB91</cp:lastModifiedBy>
  <cp:lastPrinted>2021-09-02T04:16:38Z</cp:lastPrinted>
  <dcterms:created xsi:type="dcterms:W3CDTF">2006-02-23T04:03:34Z</dcterms:created>
  <dcterms:modified xsi:type="dcterms:W3CDTF">2021-10-08T09:07:23Z</dcterms:modified>
</cp:coreProperties>
</file>