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G:\@รายงานสถิติปี 64\ส่วนหน้า เชียงใหม่ 2564\"/>
    </mc:Choice>
  </mc:AlternateContent>
  <xr:revisionPtr revIDLastSave="0" documentId="13_ncr:1_{EEDF19BB-6FDC-42E7-8B46-CC527CEED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ัวชี้วัด" sheetId="3" r:id="rId1"/>
    <sheet name="คำนวณ" sheetId="4" r:id="rId2"/>
    <sheet name="อ.การเพิ่ม ปชก." sheetId="5" r:id="rId3"/>
  </sheets>
  <definedNames>
    <definedName name="_xlnm.Print_Area" localSheetId="0">ตัวชี้วัด!$A$1:$H$83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28" i="5"/>
  <c r="C29" i="5"/>
  <c r="C30" i="5"/>
  <c r="C27" i="5"/>
  <c r="D22" i="5"/>
  <c r="D18" i="5"/>
  <c r="C14" i="5"/>
  <c r="P5" i="5" l="1"/>
  <c r="N5" i="5"/>
  <c r="H8" i="5"/>
  <c r="H9" i="5"/>
  <c r="H7" i="5"/>
  <c r="D6" i="5"/>
  <c r="D7" i="5"/>
  <c r="D8" i="5"/>
  <c r="D9" i="5"/>
  <c r="D4" i="5"/>
  <c r="D5" i="5"/>
  <c r="C6" i="5"/>
  <c r="C7" i="5"/>
  <c r="C8" i="5"/>
  <c r="C9" i="5"/>
  <c r="C5" i="5"/>
  <c r="J48" i="4"/>
  <c r="I48" i="4"/>
  <c r="I56" i="4"/>
  <c r="H43" i="4" l="1"/>
  <c r="I41" i="4"/>
  <c r="I43" i="4" s="1"/>
  <c r="I53" i="4" l="1"/>
  <c r="I50" i="4"/>
  <c r="I40" i="4" l="1"/>
  <c r="H40" i="4" l="1"/>
  <c r="G45" i="4"/>
  <c r="I7" i="4"/>
  <c r="I4" i="4"/>
  <c r="I3" i="4"/>
  <c r="H7" i="4"/>
  <c r="I37" i="4"/>
  <c r="H4" i="4" l="1"/>
  <c r="H3" i="4"/>
  <c r="F45" i="4" l="1"/>
  <c r="E45" i="4"/>
  <c r="D45" i="4"/>
  <c r="C45" i="4"/>
  <c r="G43" i="4"/>
  <c r="F43" i="4"/>
  <c r="E43" i="4"/>
  <c r="D43" i="4"/>
  <c r="C43" i="4"/>
  <c r="G40" i="4"/>
  <c r="F40" i="4"/>
  <c r="E40" i="4"/>
  <c r="D40" i="4"/>
  <c r="C40" i="4"/>
  <c r="H37" i="4"/>
  <c r="G37" i="4"/>
  <c r="F37" i="4"/>
  <c r="E37" i="4"/>
  <c r="D37" i="4"/>
  <c r="C37" i="4"/>
  <c r="G35" i="4"/>
  <c r="F35" i="4"/>
  <c r="E35" i="4"/>
  <c r="D35" i="4"/>
  <c r="C35" i="4"/>
  <c r="H32" i="4"/>
  <c r="G32" i="4"/>
  <c r="F32" i="4"/>
  <c r="E32" i="4"/>
  <c r="D32" i="4"/>
  <c r="C32" i="4"/>
  <c r="G30" i="4"/>
  <c r="F30" i="4"/>
  <c r="E30" i="4"/>
  <c r="D30" i="4"/>
  <c r="C30" i="4"/>
  <c r="G28" i="4"/>
  <c r="F28" i="4"/>
  <c r="E28" i="4"/>
  <c r="D28" i="4"/>
  <c r="C28" i="4"/>
  <c r="G26" i="4"/>
  <c r="F26" i="4"/>
  <c r="E26" i="4"/>
  <c r="D26" i="4"/>
  <c r="C26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0" i="4"/>
  <c r="F10" i="4"/>
  <c r="E10" i="4"/>
  <c r="D10" i="4"/>
  <c r="C10" i="4"/>
  <c r="G7" i="4"/>
  <c r="F7" i="4"/>
  <c r="E7" i="4"/>
  <c r="D7" i="4"/>
  <c r="C7" i="4"/>
  <c r="G4" i="4"/>
  <c r="F4" i="4"/>
  <c r="E4" i="4"/>
  <c r="D4" i="4"/>
  <c r="C4" i="4"/>
  <c r="G3" i="4"/>
  <c r="F3" i="4"/>
  <c r="E3" i="4"/>
  <c r="D3" i="4"/>
  <c r="C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lek</author>
  </authors>
  <commentList>
    <comment ref="F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lek:</t>
        </r>
        <r>
          <rPr>
            <sz val="9"/>
            <color indexed="81"/>
            <rFont val="Tahoma"/>
            <family val="2"/>
          </rPr>
          <t xml:space="preserve">
ดูวากในเว็บ เพราะตัวเลขที่ได้มาไม่ครบ</t>
        </r>
      </text>
    </comment>
  </commentList>
</comments>
</file>

<file path=xl/sharedStrings.xml><?xml version="1.0" encoding="utf-8"?>
<sst xmlns="http://schemas.openxmlformats.org/spreadsheetml/2006/main" count="204" uniqueCount="183">
  <si>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</si>
  <si>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</si>
  <si>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</si>
  <si>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</si>
  <si>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</si>
  <si>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</si>
  <si>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</si>
  <si>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</si>
  <si>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</si>
  <si>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</si>
  <si>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</si>
  <si>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</si>
  <si>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</si>
  <si>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</si>
  <si>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</si>
  <si>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</si>
  <si>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</si>
  <si>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</si>
  <si>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</si>
  <si>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</si>
  <si>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</si>
  <si>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</si>
  <si>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</si>
  <si>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</si>
  <si>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</si>
  <si>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</si>
  <si>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</si>
  <si>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</si>
  <si>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</si>
  <si>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</si>
  <si>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</si>
  <si>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</si>
  <si>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</si>
  <si>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</si>
  <si>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</si>
  <si>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        Naional Statistical Office.</t>
  </si>
  <si>
    <t xml:space="preserve">     (3)   The Labour Force Survey, Provincial level, National Statistics Office</t>
  </si>
  <si>
    <t xml:space="preserve">            National Statistics Office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</si>
  <si>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</si>
  <si>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</si>
  <si>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</si>
  <si>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</si>
  <si>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</si>
  <si>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</si>
  <si>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</si>
  <si>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</si>
  <si>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</si>
  <si>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</si>
  <si>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</si>
  <si>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</si>
  <si>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t>อัตราการเปลี่ยนแปลงของนักท่องเที่ยวต่างประเทศ</t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</si>
  <si>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</si>
  <si>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</si>
  <si>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t>อัตราการเปลี่ยนแปลงของรถจดทะเบียน (สะสม)</t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</si>
  <si>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</si>
  <si>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</si>
  <si>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</si>
  <si>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Total Fertility rate </t>
    </r>
    <r>
      <rPr>
        <vertAlign val="superscript"/>
        <sz val="14"/>
        <rFont val="TH SarabunPSK"/>
        <family val="2"/>
      </rPr>
      <t>(2)</t>
    </r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</si>
  <si>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</si>
  <si>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</si>
  <si>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 1.1.1  ผู้มีงานทำ Q3</t>
  </si>
  <si>
    <t>อัตราการมีงานทำ</t>
  </si>
  <si>
    <t>อัตราเพิ่มของผู้มีงานทำ</t>
  </si>
  <si>
    <t>กำลังแรงงานรวม Q3</t>
  </si>
  <si>
    <t>อายุ 15 ปีขึ้นไป  Q3</t>
  </si>
  <si>
    <t>อัตราการมีส่วนร่วมในกำลังแรงงาน</t>
  </si>
  <si>
    <t>เนื้อที่ถือครองทางการเกษตร</t>
  </si>
  <si>
    <t>เนื้อที่ทั้งหมด</t>
  </si>
  <si>
    <t>สัดส่วนของเนื้อที่ถือครองทางการเกษตรต่อเนื้อที่ทั้งหมด</t>
  </si>
  <si>
    <t>จำนวนครัวเรือนทั้งสิ้น</t>
  </si>
  <si>
    <t>จำนวนครัวเรือนที่มีคอมพิวเตอร์</t>
  </si>
  <si>
    <t>จำนวนครัวเรือนที่เชื่อมต่ออินเทอร์เน็ต</t>
  </si>
  <si>
    <t>จำนวนครัวเรือนที่มีโทรศัพท์</t>
  </si>
  <si>
    <t>สัดส่วนของครัวเรือนที่มีคอมพิวเตอร์</t>
  </si>
  <si>
    <t>สัดส่วนของครัวเรือนที่เชื่อมต่ออินเทอร์เน็ต</t>
  </si>
  <si>
    <t>สัดส่วนของครัวเรือนที่มีโทรศัพท์</t>
  </si>
  <si>
    <t>จำนวนประชากร 6 ปีขึ้นไปทั้งหมด</t>
  </si>
  <si>
    <t>จำนวนประชากรอายุ 6 ปีขึ้นไปที่ใช้คอมพิวเตอร์</t>
  </si>
  <si>
    <t>จำนวนประชากรอายุ 6 ปีขึ้นไปที่ใช้อินเทอร์เน็ต</t>
  </si>
  <si>
    <t>จำนวนประชากรอายุ 6 ปีขึ้นไปที่มีโทรศัพท์มือถือ</t>
  </si>
  <si>
    <t>ร้อยละของประชากรอายุ 6 ปีขึ้นไปที่ใช้คอมพิวเตอร์ต่อประชากร 100 คน</t>
  </si>
  <si>
    <t>ร้อยละของประชากรอายุ 6 ปีขึ้นไปที่ใช้อินเทอร์เน็ตต่อประชากร 100 คน</t>
  </si>
  <si>
    <t>รายได้จากการท่องเที่ยว</t>
  </si>
  <si>
    <t>อัตราการเปลี่ยนแปลงของรายได้จากการท่องเที่ยว</t>
  </si>
  <si>
    <t>จำนวนนักท่องเที่ยวไทย</t>
  </si>
  <si>
    <t>อัตราการเปลี่ยนแปลงของนักท่องเที่ยวไทยที่เดินทางมายังจังหวัด</t>
  </si>
  <si>
    <t>จำนวนนักท่องเที่ยวต่างประเทศ</t>
  </si>
  <si>
    <t>อัตราการเปลี่ยนแปลงของนักท่องเที่ยวต่างประเทศที่เดินทางมายังจังหวัด</t>
  </si>
  <si>
    <t>จำนวนทะเบียนนิติบุคคลที่คงอยู่</t>
  </si>
  <si>
    <t>อัตราการเปลี่ยนแปลงของผู้จดทะเบียนนิติบุคคลที่คงอยู่</t>
  </si>
  <si>
    <t>เนื้อที่ทั้งหมดของจังหวัด (ไร่)</t>
  </si>
  <si>
    <t xml:space="preserve">เนื้อที่ป่าไม้ของจังหวัด (ไร่) </t>
  </si>
  <si>
    <t>สัดส่วนเนื้อที่ป่าไม้ต่อเนื้อที่จังหวัด</t>
  </si>
  <si>
    <t xml:space="preserve">จำนวนรถจดทะเบียน (สะสม) </t>
  </si>
  <si>
    <t>อัตราการเปลี่ยนแปลงของรถจดทะเบียน (สะสม) ตาม พรบ.รถยนต์ พ.ศ. 2522</t>
  </si>
  <si>
    <t>จำนวนนักเรียนในระบบโรงเรียน</t>
  </si>
  <si>
    <t>จำนวนประชากรในวัยเรียนที่ทราบอายุ 3-21 ปี ของกรมการปกครอง</t>
  </si>
  <si>
    <t>อัตราส่วนของนักเรียนต่อประชากรในวัยเรียน</t>
  </si>
  <si>
    <t>จำนวนประชากรอายุ 0-14 และ 60 ปีขึ้นไปของกรมการปกครอง</t>
  </si>
  <si>
    <t>จำนวนประชากร 15-59 ปีของกรมการปกครอง</t>
  </si>
  <si>
    <t>อัตราส่วนพึ่งพิงรวม</t>
  </si>
  <si>
    <t>ผลิตภัณฑ์มวลรวมจังหวัด</t>
  </si>
  <si>
    <t>อัตราการขยายตัวของผลิตภัณฑ์มวลรวมจังหวัด ณ ราคาประจำปี</t>
  </si>
  <si>
    <t>(2020)</t>
  </si>
  <si>
    <t>-</t>
  </si>
  <si>
    <t>จำนวนประชากร</t>
  </si>
  <si>
    <t>อัตราการเพิ่มของประชากร</t>
  </si>
  <si>
    <t>เนื้อที่ ตร.กม.</t>
  </si>
  <si>
    <t>ความหนาแน่นของประชากร/ตร.กม.</t>
  </si>
  <si>
    <t>ประชากรเพศชาย</t>
  </si>
  <si>
    <t>ประชากรเพศหญิง</t>
  </si>
  <si>
    <t>อัตราส่วนเพศ</t>
  </si>
  <si>
    <t>ค่าใช้จ่ายทั้งสิ้นต่อเดือน</t>
  </si>
  <si>
    <t>ค่าใช้จ่ายเฉลี่ยต่อคนต่อเดือน</t>
  </si>
  <si>
    <t xml:space="preserve">     (2)   สำนักงานสาธารณสุขจังหวัดเชียงใหม่</t>
  </si>
  <si>
    <t xml:space="preserve">     (2)   Chiang Mai  Provincial Health Office</t>
  </si>
  <si>
    <t xml:space="preserve">     (4)   Chiang Mai  Provincial Labour Protection and Welfare Office</t>
  </si>
  <si>
    <t xml:space="preserve">     (4)   สำนักงานสวัสดิการและคุ้มครองแรงงานจังหวัดเชียงใหม่</t>
  </si>
  <si>
    <t xml:space="preserve">ปี </t>
  </si>
  <si>
    <t>จำนวน</t>
  </si>
  <si>
    <t>อัตราเพิ่ม</t>
  </si>
  <si>
    <t>ความหนาแน่น ปชก.</t>
  </si>
  <si>
    <t>ปชก ช</t>
  </si>
  <si>
    <t>ปชก ญ</t>
  </si>
  <si>
    <t>อายุ0-14</t>
  </si>
  <si>
    <t>อายุ60+</t>
  </si>
  <si>
    <t>อายุ15-59</t>
  </si>
  <si>
    <t>อ.ส่วนพึ่งพิง</t>
  </si>
  <si>
    <t>รวม</t>
  </si>
  <si>
    <t xml:space="preserve">อัตราการขยายตัวของผลิตภัณฑ์จังหวัด ณ ราคาประจำปี </t>
  </si>
  <si>
    <t>ผลิตภัณฑ์จังหวัด</t>
  </si>
  <si>
    <t>สัดส่วนพื้นที่ป่าไม้ต่อพื้นที่จังหวัด</t>
  </si>
  <si>
    <t>ป่า</t>
  </si>
  <si>
    <t>ทั้งหมด</t>
  </si>
  <si>
    <t>ผู้มีงานทำ</t>
  </si>
  <si>
    <t>ปชก15+</t>
  </si>
  <si>
    <t>ราย</t>
  </si>
  <si>
    <t>อัตรา</t>
  </si>
  <si>
    <t xml:space="preserve">     (5)   สำรวจภาวะเศรษฐกิจและสังคมของครัวเรือนจังหวัดเชียงใหม่ สำนักงานสถิติแห่งชาติ</t>
  </si>
  <si>
    <t xml:space="preserve">     (6)   สำนักงานคณะกรรมการพัฒนาการเศรษฐกิจและสังคมแห่งชาติ</t>
  </si>
  <si>
    <t xml:space="preserve">     (7)   สำนักงานเศรษฐกิจการเกษตร</t>
  </si>
  <si>
    <t xml:space="preserve">     (8)   สำนักงานขนส่งจังหวัดเชียงใหม่</t>
  </si>
  <si>
    <t xml:space="preserve">     (9)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</si>
  <si>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กรมการท่องเที่ยว</t>
  </si>
  <si>
    <t xml:space="preserve">     (11)   สำนักงานพาณิชย์จังหวัดเชียงใหม่</t>
  </si>
  <si>
    <t xml:space="preserve">     (5)   The Household Socio-Economic Survey, Chiang Mai  Province, </t>
  </si>
  <si>
    <t xml:space="preserve">     (6)   Office of the National Economic and Social Development Board</t>
  </si>
  <si>
    <t xml:space="preserve">     (7)   Office of Agricultural Economics</t>
  </si>
  <si>
    <t xml:space="preserve">     (8)   Chiang Mai  Provincial Transport Office</t>
  </si>
  <si>
    <t xml:space="preserve">     (9)   The Information and Communication Technology Survey on Household,</t>
  </si>
  <si>
    <t xml:space="preserve">     (10)   Department of Tourism</t>
  </si>
  <si>
    <t xml:space="preserve">     (11)   Office of Provincial Commercial Affairs Chiang Mai</t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</si>
  <si>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(5)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</si>
  <si>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(5)</t>
    </r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</si>
  <si>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(6)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</si>
  <si>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(6)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</si>
  <si>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</si>
  <si>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</si>
  <si>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</si>
  <si>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(9) 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</si>
  <si>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(9)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</si>
  <si>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(10)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</si>
  <si>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</si>
  <si>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(11)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</si>
  <si>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(7)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</si>
  <si>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(5)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</si>
  <si>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(5)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</si>
  <si>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(5)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</si>
  <si>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</si>
  <si>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(7)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</si>
  <si>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</si>
  <si>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</si>
  <si>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(9)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</si>
  <si>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(9)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</si>
  <si>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(9)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</si>
  <si>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</si>
  <si>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(10)</t>
    </r>
  </si>
  <si>
    <r>
      <t xml:space="preserve">   in province </t>
    </r>
    <r>
      <rPr>
        <vertAlign val="superscript"/>
        <sz val="14"/>
        <rFont val="TH SarabunPSK"/>
        <family val="2"/>
      </rPr>
      <t>(10)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</si>
  <si>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(11)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</si>
  <si>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(7)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</si>
  <si>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</si>
  <si>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t xml:space="preserve">  ตาม พรบ.รถยนต์ พ.ศ. 2522 (8)</t>
  </si>
  <si>
    <t xml:space="preserve">  under Motor vehicle act B.E. 1979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</si>
</sst>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  <numFmt numFmtId="167" formatCode="0.000"/>
    <numFmt numFmtId="168" formatCode="_-* #,##0_-;\-* #,##0_-;_-* &quot;-&quot;??_-;_-@_-"/>
    <numFmt numFmtId="169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6" fillId="0" borderId="0" xfId="0" applyFont="1"/>
    <xf numFmtId="0" fontId="7" fillId="0" borderId="0" xfId="0" applyFont="1"/>
    <xf numFmtId="165" fontId="0" fillId="0" borderId="0" xfId="2" applyNumberFormat="1" applyFont="1"/>
    <xf numFmtId="3" fontId="0" fillId="0" borderId="0" xfId="0" applyNumberFormat="1"/>
    <xf numFmtId="0" fontId="7" fillId="2" borderId="0" xfId="0" applyFont="1" applyFill="1"/>
    <xf numFmtId="2" fontId="0" fillId="2" borderId="0" xfId="0" applyNumberFormat="1" applyFill="1"/>
    <xf numFmtId="0" fontId="0" fillId="2" borderId="0" xfId="0" applyFill="1"/>
    <xf numFmtId="166" fontId="0" fillId="0" borderId="0" xfId="0" applyNumberFormat="1"/>
    <xf numFmtId="3" fontId="2" fillId="0" borderId="0" xfId="0" applyNumberFormat="1" applyFont="1"/>
    <xf numFmtId="2" fontId="2" fillId="2" borderId="0" xfId="0" applyNumberFormat="1" applyFont="1" applyFill="1"/>
    <xf numFmtId="167" fontId="0" fillId="2" borderId="0" xfId="0" applyNumberFormat="1" applyFill="1"/>
    <xf numFmtId="167" fontId="0" fillId="0" borderId="0" xfId="0" applyNumberFormat="1" applyFill="1"/>
    <xf numFmtId="4" fontId="0" fillId="0" borderId="0" xfId="0" applyNumberFormat="1"/>
    <xf numFmtId="2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3" fontId="7" fillId="0" borderId="0" xfId="0" applyNumberFormat="1" applyFont="1"/>
    <xf numFmtId="168" fontId="0" fillId="0" borderId="0" xfId="1" applyNumberFormat="1" applyFont="1"/>
    <xf numFmtId="0" fontId="2" fillId="3" borderId="4" xfId="0" applyFont="1" applyFill="1" applyBorder="1"/>
    <xf numFmtId="0" fontId="2" fillId="3" borderId="0" xfId="0" applyFont="1" applyFill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/>
    <xf numFmtId="3" fontId="0" fillId="4" borderId="0" xfId="0" applyNumberFormat="1" applyFill="1"/>
    <xf numFmtId="0" fontId="0" fillId="4" borderId="0" xfId="0" applyFill="1"/>
    <xf numFmtId="2" fontId="0" fillId="4" borderId="0" xfId="0" applyNumberFormat="1" applyFill="1"/>
    <xf numFmtId="2" fontId="2" fillId="0" borderId="3" xfId="0" applyNumberFormat="1" applyFont="1" applyBorder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2" fontId="2" fillId="0" borderId="4" xfId="0" applyNumberFormat="1" applyFont="1" applyFill="1" applyBorder="1"/>
    <xf numFmtId="169" fontId="2" fillId="0" borderId="4" xfId="0" applyNumberFormat="1" applyFont="1" applyBorder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43" fontId="0" fillId="0" borderId="0" xfId="0" applyNumberFormat="1"/>
    <xf numFmtId="0" fontId="0" fillId="3" borderId="0" xfId="0" applyFill="1" applyAlignment="1">
      <alignment horizontal="center"/>
    </xf>
    <xf numFmtId="168" fontId="2" fillId="0" borderId="4" xfId="1" applyNumberFormat="1" applyFont="1" applyBorder="1"/>
    <xf numFmtId="0" fontId="2" fillId="0" borderId="4" xfId="0" applyFont="1" applyBorder="1" applyAlignment="1">
      <alignment horizontal="right"/>
    </xf>
    <xf numFmtId="168" fontId="2" fillId="0" borderId="4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0" fillId="3" borderId="0" xfId="0" applyFill="1"/>
    <xf numFmtId="41" fontId="0" fillId="0" borderId="0" xfId="0" applyNumberFormat="1"/>
    <xf numFmtId="41" fontId="0" fillId="2" borderId="0" xfId="0" applyNumberFormat="1" applyFill="1"/>
    <xf numFmtId="3" fontId="2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20" xfId="0" applyFont="1" applyFill="1" applyBorder="1"/>
    <xf numFmtId="0" fontId="2" fillId="0" borderId="20" xfId="0" applyFont="1" applyBorder="1"/>
    <xf numFmtId="0" fontId="2" fillId="0" borderId="20" xfId="0" applyFont="1" applyBorder="1" applyAlignment="1">
      <alignment horizontal="right"/>
    </xf>
    <xf numFmtId="0" fontId="2" fillId="0" borderId="21" xfId="0" applyFont="1" applyBorder="1"/>
    <xf numFmtId="168" fontId="2" fillId="0" borderId="4" xfId="1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2310</xdr:colOff>
      <xdr:row>29</xdr:row>
      <xdr:rowOff>215900</xdr:rowOff>
    </xdr:from>
    <xdr:to>
      <xdr:col>7</xdr:col>
      <xdr:colOff>451043</xdr:colOff>
      <xdr:row>31</xdr:row>
      <xdr:rowOff>240901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489210" y="6743700"/>
          <a:ext cx="448733" cy="558401"/>
          <a:chOff x="10238318" y="5772151"/>
          <a:chExt cx="448733" cy="600076"/>
        </a:xfrm>
      </xdr:grpSpPr>
      <xdr:sp macro="" textlink="">
        <xdr:nvSpPr>
          <xdr:cNvPr id="23" name="Chevron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 rot="5400000">
            <a:off x="10198114" y="5848210"/>
            <a:ext cx="51379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89</a:t>
            </a:r>
          </a:p>
        </xdr:txBody>
      </xdr:sp>
    </xdr:grpSp>
    <xdr:clientData/>
  </xdr:twoCellAnchor>
  <xdr:twoCellAnchor>
    <xdr:from>
      <xdr:col>7</xdr:col>
      <xdr:colOff>16163</xdr:colOff>
      <xdr:row>32</xdr:row>
      <xdr:rowOff>80128</xdr:rowOff>
    </xdr:from>
    <xdr:to>
      <xdr:col>7</xdr:col>
      <xdr:colOff>473363</xdr:colOff>
      <xdr:row>35</xdr:row>
      <xdr:rowOff>6719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503063" y="7408028"/>
          <a:ext cx="457200" cy="586991"/>
          <a:chOff x="9925050" y="1885951"/>
          <a:chExt cx="457200" cy="600076"/>
        </a:xfrm>
      </xdr:grpSpPr>
      <xdr:sp macro="" textlink="">
        <xdr:nvSpPr>
          <xdr:cNvPr id="32" name="Chevron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190</a:t>
            </a:r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28865</xdr:colOff>
      <xdr:row>80</xdr:row>
      <xdr:rowOff>96189</xdr:rowOff>
    </xdr:from>
    <xdr:to>
      <xdr:col>7</xdr:col>
      <xdr:colOff>486066</xdr:colOff>
      <xdr:row>82</xdr:row>
      <xdr:rowOff>224729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9515765" y="19704989"/>
          <a:ext cx="457201" cy="585740"/>
          <a:chOff x="10229850" y="5772151"/>
          <a:chExt cx="457201" cy="600076"/>
        </a:xfrm>
      </xdr:grpSpPr>
      <xdr:sp macro="" textlink="">
        <xdr:nvSpPr>
          <xdr:cNvPr id="36" name="Chevron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191</a:t>
            </a:r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BreakPreview" zoomScale="60" zoomScaleNormal="90" workbookViewId="0">
      <selection activeCell="L27" sqref="L27"/>
    </sheetView>
  </sheetViews>
  <sheetFormatPr defaultColWidth="9.125" defaultRowHeight="18" x14ac:dyDescent="0.35"/>
  <cols>
    <col min="1" max="1" width="51.875" style="1" customWidth="1"/>
    <col min="2" max="6" width="9.5" style="1" customWidth="1"/>
    <col min="7" max="7" width="55.75" style="1" customWidth="1"/>
    <col min="8" max="8" width="8" style="1" customWidth="1"/>
    <col min="9" max="10" width="9.25" style="1" customWidth="1"/>
    <col min="11" max="16384" width="9.125" style="1"/>
  </cols>
  <sheetData>
    <row r="1" spans="1:10" ht="24" customHeight="1" x14ac:dyDescent="0.4">
      <c r="A1" s="98" t="s">
        <v>0</v>
      </c>
      <c r="B1" s="98"/>
      <c r="C1" s="98"/>
      <c r="D1" s="98"/>
      <c r="E1" s="98"/>
      <c r="F1" s="98"/>
      <c r="G1" s="98"/>
      <c r="J1" s="22"/>
    </row>
    <row r="2" spans="1:10" ht="24" customHeight="1" x14ac:dyDescent="0.4">
      <c r="A2" s="98" t="s">
        <v>6</v>
      </c>
      <c r="B2" s="98"/>
      <c r="C2" s="98"/>
      <c r="D2" s="98"/>
      <c r="E2" s="98"/>
      <c r="F2" s="98"/>
      <c r="G2" s="98"/>
    </row>
    <row r="3" spans="1:10" ht="4.5" customHeight="1" x14ac:dyDescent="0.35"/>
    <row r="4" spans="1:10" ht="21" customHeight="1" x14ac:dyDescent="0.35">
      <c r="A4" s="99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99" t="s">
        <v>38</v>
      </c>
    </row>
    <row r="5" spans="1:10" ht="21" customHeight="1" x14ac:dyDescent="0.35">
      <c r="A5" s="99"/>
      <c r="B5" s="3" t="s">
        <v>8</v>
      </c>
      <c r="C5" s="3" t="s">
        <v>45</v>
      </c>
      <c r="D5" s="3" t="s">
        <v>46</v>
      </c>
      <c r="E5" s="3" t="s">
        <v>59</v>
      </c>
      <c r="F5" s="3" t="s">
        <v>103</v>
      </c>
      <c r="G5" s="99"/>
    </row>
    <row r="6" spans="1:10" ht="21" customHeight="1" x14ac:dyDescent="0.35">
      <c r="A6" s="4" t="s">
        <v>2</v>
      </c>
      <c r="B6" s="5">
        <v>0.43</v>
      </c>
      <c r="C6" s="5">
        <v>0.64</v>
      </c>
      <c r="D6" s="5">
        <v>0.96</v>
      </c>
      <c r="E6" s="5">
        <v>0.88</v>
      </c>
      <c r="F6" s="49">
        <v>0.28753623709712051</v>
      </c>
      <c r="G6" s="4" t="s">
        <v>3</v>
      </c>
    </row>
    <row r="7" spans="1:10" ht="21" customHeight="1" x14ac:dyDescent="0.35">
      <c r="A7" s="6" t="s">
        <v>9</v>
      </c>
      <c r="B7" s="7">
        <v>86.33</v>
      </c>
      <c r="C7" s="7">
        <v>86.88</v>
      </c>
      <c r="D7" s="7">
        <v>87.72</v>
      </c>
      <c r="E7" s="7">
        <v>88.49</v>
      </c>
      <c r="F7" s="45">
        <v>88.74</v>
      </c>
      <c r="G7" s="6" t="s">
        <v>22</v>
      </c>
    </row>
    <row r="8" spans="1:10" ht="21" customHeight="1" x14ac:dyDescent="0.35">
      <c r="A8" s="6" t="s">
        <v>54</v>
      </c>
      <c r="B8" s="7">
        <v>94.45</v>
      </c>
      <c r="C8" s="7">
        <v>94.24</v>
      </c>
      <c r="D8" s="7">
        <v>94.11</v>
      </c>
      <c r="E8" s="7">
        <v>93.91</v>
      </c>
      <c r="F8" s="45">
        <v>93.63838801253614</v>
      </c>
      <c r="G8" s="6" t="s">
        <v>55</v>
      </c>
    </row>
    <row r="9" spans="1:10" ht="21" customHeight="1" x14ac:dyDescent="0.35">
      <c r="A9" s="6" t="s">
        <v>51</v>
      </c>
      <c r="B9" s="6">
        <v>50.59</v>
      </c>
      <c r="C9" s="7">
        <v>52.45</v>
      </c>
      <c r="D9" s="7">
        <v>54.32</v>
      </c>
      <c r="E9" s="7">
        <v>56.28</v>
      </c>
      <c r="F9" s="45">
        <v>58.07</v>
      </c>
      <c r="G9" s="6" t="s">
        <v>23</v>
      </c>
    </row>
    <row r="10" spans="1:10" s="43" customFormat="1" ht="21" hidden="1" customHeight="1" x14ac:dyDescent="0.35">
      <c r="A10" s="42" t="s">
        <v>56</v>
      </c>
      <c r="B10" s="42"/>
      <c r="C10" s="42"/>
      <c r="D10" s="42"/>
      <c r="E10" s="42"/>
      <c r="F10" s="42"/>
      <c r="G10" s="42" t="s">
        <v>57</v>
      </c>
    </row>
    <row r="11" spans="1:10" s="22" customFormat="1" ht="21" customHeight="1" x14ac:dyDescent="0.35">
      <c r="A11" s="6" t="s">
        <v>12</v>
      </c>
      <c r="B11" s="53">
        <v>10.4</v>
      </c>
      <c r="C11" s="6">
        <v>10.28</v>
      </c>
      <c r="D11" s="6">
        <v>9.99</v>
      </c>
      <c r="E11" s="53">
        <v>9.6</v>
      </c>
      <c r="F11" s="6">
        <v>8.86</v>
      </c>
      <c r="G11" s="6" t="s">
        <v>24</v>
      </c>
    </row>
    <row r="12" spans="1:10" s="22" customFormat="1" ht="21" customHeight="1" x14ac:dyDescent="0.35">
      <c r="A12" s="6" t="s">
        <v>13</v>
      </c>
      <c r="B12" s="6">
        <v>9.0299999999999994</v>
      </c>
      <c r="C12" s="6">
        <v>8.5399999999999991</v>
      </c>
      <c r="D12" s="6">
        <v>8.52</v>
      </c>
      <c r="E12" s="6">
        <v>9.15</v>
      </c>
      <c r="F12" s="6">
        <v>8.74</v>
      </c>
      <c r="G12" s="6" t="s">
        <v>25</v>
      </c>
    </row>
    <row r="13" spans="1:10" s="43" customFormat="1" ht="21" hidden="1" customHeight="1" x14ac:dyDescent="0.35">
      <c r="A13" s="42" t="s">
        <v>14</v>
      </c>
      <c r="B13" s="42"/>
      <c r="C13" s="42"/>
      <c r="D13" s="42"/>
      <c r="E13" s="42"/>
      <c r="F13" s="42"/>
      <c r="G13" s="42" t="s">
        <v>26</v>
      </c>
    </row>
    <row r="14" spans="1:10" s="43" customFormat="1" ht="21" hidden="1" customHeight="1" x14ac:dyDescent="0.35">
      <c r="A14" s="42" t="s">
        <v>15</v>
      </c>
      <c r="B14" s="42"/>
      <c r="C14" s="42"/>
      <c r="D14" s="42"/>
      <c r="E14" s="42"/>
      <c r="F14" s="42"/>
      <c r="G14" s="42" t="s">
        <v>27</v>
      </c>
    </row>
    <row r="15" spans="1:10" s="43" customFormat="1" ht="21" hidden="1" customHeight="1" x14ac:dyDescent="0.35">
      <c r="A15" s="42" t="s">
        <v>21</v>
      </c>
      <c r="B15" s="42"/>
      <c r="C15" s="42"/>
      <c r="D15" s="42"/>
      <c r="E15" s="42"/>
      <c r="F15" s="42"/>
      <c r="G15" s="42" t="s">
        <v>58</v>
      </c>
    </row>
    <row r="16" spans="1:10" ht="21" customHeight="1" x14ac:dyDescent="0.35">
      <c r="A16" s="6" t="s">
        <v>16</v>
      </c>
      <c r="B16" s="7">
        <v>1.2</v>
      </c>
      <c r="C16" s="7">
        <v>1.5</v>
      </c>
      <c r="D16" s="7">
        <v>0.7</v>
      </c>
      <c r="E16" s="7">
        <v>0.9</v>
      </c>
      <c r="F16" s="54">
        <v>2</v>
      </c>
      <c r="G16" s="6" t="s">
        <v>28</v>
      </c>
    </row>
    <row r="17" spans="1:7" ht="21" customHeight="1" x14ac:dyDescent="0.35">
      <c r="A17" s="6" t="s">
        <v>17</v>
      </c>
      <c r="B17" s="53">
        <v>68.489999999999995</v>
      </c>
      <c r="C17" s="7">
        <v>68.209999999999994</v>
      </c>
      <c r="D17" s="7">
        <v>71.31</v>
      </c>
      <c r="E17" s="7">
        <v>69.13</v>
      </c>
      <c r="F17" s="45">
        <v>67.84</v>
      </c>
      <c r="G17" s="6" t="s">
        <v>29</v>
      </c>
    </row>
    <row r="18" spans="1:7" ht="21" customHeight="1" x14ac:dyDescent="0.35">
      <c r="A18" s="6" t="s">
        <v>18</v>
      </c>
      <c r="B18" s="7">
        <v>-0.34</v>
      </c>
      <c r="C18" s="7">
        <v>-0.91</v>
      </c>
      <c r="D18" s="7">
        <v>4.47</v>
      </c>
      <c r="E18" s="7">
        <v>-3.27</v>
      </c>
      <c r="F18" s="45">
        <v>-2.0699999999999998</v>
      </c>
      <c r="G18" s="6" t="s">
        <v>30</v>
      </c>
    </row>
    <row r="19" spans="1:7" ht="21" customHeight="1" x14ac:dyDescent="0.35">
      <c r="A19" s="6" t="s">
        <v>19</v>
      </c>
      <c r="B19" s="7">
        <v>69.94</v>
      </c>
      <c r="C19" s="7">
        <v>69.48</v>
      </c>
      <c r="D19" s="7">
        <v>71.97</v>
      </c>
      <c r="E19" s="7">
        <v>69.760000000000005</v>
      </c>
      <c r="F19" s="45">
        <v>69.25</v>
      </c>
      <c r="G19" s="6" t="s">
        <v>31</v>
      </c>
    </row>
    <row r="20" spans="1:7" ht="21" customHeight="1" x14ac:dyDescent="0.35">
      <c r="A20" s="6" t="s">
        <v>20</v>
      </c>
      <c r="B20" s="7">
        <v>300</v>
      </c>
      <c r="C20" s="7">
        <v>308</v>
      </c>
      <c r="D20" s="7">
        <v>320</v>
      </c>
      <c r="E20" s="44"/>
      <c r="F20" s="7">
        <v>325</v>
      </c>
      <c r="G20" s="6" t="s">
        <v>32</v>
      </c>
    </row>
    <row r="21" spans="1:7" s="22" customFormat="1" ht="21" customHeight="1" x14ac:dyDescent="0.35">
      <c r="A21" s="7" t="s">
        <v>152</v>
      </c>
      <c r="B21" s="62" t="s">
        <v>104</v>
      </c>
      <c r="C21" s="75">
        <v>7904</v>
      </c>
      <c r="D21" s="62" t="s">
        <v>104</v>
      </c>
      <c r="E21" s="75">
        <v>8177</v>
      </c>
      <c r="F21" s="62" t="s">
        <v>104</v>
      </c>
      <c r="G21" s="7" t="s">
        <v>165</v>
      </c>
    </row>
    <row r="22" spans="1:7" s="22" customFormat="1" ht="21" customHeight="1" x14ac:dyDescent="0.35">
      <c r="A22" s="7" t="s">
        <v>153</v>
      </c>
      <c r="B22" s="61">
        <v>6023</v>
      </c>
      <c r="C22" s="61">
        <v>6336</v>
      </c>
      <c r="D22" s="61">
        <v>5949</v>
      </c>
      <c r="E22" s="61">
        <v>6264</v>
      </c>
      <c r="F22" s="61">
        <v>7408.0484772027003</v>
      </c>
      <c r="G22" s="7" t="s">
        <v>166</v>
      </c>
    </row>
    <row r="23" spans="1:7" s="22" customFormat="1" ht="21" customHeight="1" x14ac:dyDescent="0.35">
      <c r="A23" s="8" t="s">
        <v>154</v>
      </c>
      <c r="B23" s="62">
        <v>9.7799999999999994</v>
      </c>
      <c r="C23" s="62">
        <v>3.42</v>
      </c>
      <c r="D23" s="62">
        <v>5.05</v>
      </c>
      <c r="E23" s="62">
        <v>4.93</v>
      </c>
      <c r="F23" s="6">
        <v>4.5199999999999996</v>
      </c>
      <c r="G23" s="8" t="s">
        <v>167</v>
      </c>
    </row>
    <row r="24" spans="1:7" s="22" customFormat="1" ht="21" customHeight="1" x14ac:dyDescent="0.35">
      <c r="A24" s="8" t="s">
        <v>155</v>
      </c>
      <c r="B24" s="61">
        <v>127126</v>
      </c>
      <c r="C24" s="61">
        <v>130827</v>
      </c>
      <c r="D24" s="61">
        <v>136774</v>
      </c>
      <c r="E24" s="63">
        <v>143638</v>
      </c>
      <c r="F24" s="69">
        <v>143638</v>
      </c>
      <c r="G24" s="8" t="s">
        <v>168</v>
      </c>
    </row>
    <row r="25" spans="1:7" s="22" customFormat="1" ht="21" customHeight="1" x14ac:dyDescent="0.35">
      <c r="A25" s="6" t="s">
        <v>156</v>
      </c>
      <c r="B25" s="7">
        <v>14.56</v>
      </c>
      <c r="C25" s="7">
        <v>14.57</v>
      </c>
      <c r="D25" s="6">
        <v>14.56</v>
      </c>
      <c r="E25" s="44">
        <v>15.35</v>
      </c>
      <c r="F25" s="7">
        <v>14.76</v>
      </c>
      <c r="G25" s="8" t="s">
        <v>169</v>
      </c>
    </row>
    <row r="26" spans="1:7" s="22" customFormat="1" ht="21" customHeight="1" x14ac:dyDescent="0.35">
      <c r="A26" s="6" t="s">
        <v>53</v>
      </c>
      <c r="B26" s="7"/>
      <c r="C26" s="7"/>
      <c r="D26" s="6"/>
      <c r="E26" s="44"/>
      <c r="F26" s="7"/>
      <c r="G26" s="8" t="s">
        <v>52</v>
      </c>
    </row>
    <row r="27" spans="1:7" s="22" customFormat="1" ht="21" customHeight="1" x14ac:dyDescent="0.35">
      <c r="A27" s="6" t="s">
        <v>181</v>
      </c>
      <c r="B27" s="7">
        <v>0.83</v>
      </c>
      <c r="C27" s="7">
        <v>3.19</v>
      </c>
      <c r="D27" s="7">
        <v>3.55</v>
      </c>
      <c r="E27" s="7">
        <v>3.06</v>
      </c>
      <c r="F27" s="45">
        <v>2.0638221720904757</v>
      </c>
      <c r="G27" s="8" t="s">
        <v>182</v>
      </c>
    </row>
    <row r="28" spans="1:7" ht="21" customHeight="1" x14ac:dyDescent="0.35">
      <c r="A28" s="6" t="s">
        <v>157</v>
      </c>
      <c r="B28" s="7">
        <v>35.4</v>
      </c>
      <c r="C28" s="7">
        <v>31.02</v>
      </c>
      <c r="D28" s="7">
        <v>22.77</v>
      </c>
      <c r="E28" s="64">
        <v>21.44</v>
      </c>
      <c r="F28" s="7">
        <v>30.82</v>
      </c>
      <c r="G28" s="6" t="s">
        <v>170</v>
      </c>
    </row>
    <row r="29" spans="1:7" ht="21" customHeight="1" x14ac:dyDescent="0.35">
      <c r="A29" s="6" t="s">
        <v>158</v>
      </c>
      <c r="B29" s="7">
        <v>43.5</v>
      </c>
      <c r="C29" s="7">
        <v>57.85</v>
      </c>
      <c r="D29" s="7">
        <v>58.27</v>
      </c>
      <c r="E29" s="64">
        <v>66.91</v>
      </c>
      <c r="F29" s="7">
        <v>80.78</v>
      </c>
      <c r="G29" s="6" t="s">
        <v>171</v>
      </c>
    </row>
    <row r="30" spans="1:7" ht="21" customHeight="1" x14ac:dyDescent="0.35">
      <c r="A30" s="6" t="s">
        <v>159</v>
      </c>
      <c r="B30" s="45">
        <v>8.8000000000000007</v>
      </c>
      <c r="C30" s="7">
        <v>5.22</v>
      </c>
      <c r="D30" s="45">
        <v>1.7</v>
      </c>
      <c r="E30" s="64">
        <v>3.94</v>
      </c>
      <c r="F30" s="7">
        <v>2.93</v>
      </c>
      <c r="G30" s="6" t="s">
        <v>172</v>
      </c>
    </row>
    <row r="31" spans="1:7" ht="21" customHeight="1" x14ac:dyDescent="0.35">
      <c r="A31" s="6"/>
      <c r="B31" s="7"/>
      <c r="C31" s="7"/>
      <c r="D31" s="7"/>
      <c r="E31" s="7"/>
      <c r="F31" s="7"/>
      <c r="G31" s="6"/>
    </row>
    <row r="32" spans="1:7" ht="21" customHeight="1" x14ac:dyDescent="0.35">
      <c r="A32" s="6"/>
      <c r="B32" s="7"/>
      <c r="C32" s="7"/>
      <c r="D32" s="7"/>
      <c r="E32" s="7"/>
      <c r="F32" s="7"/>
      <c r="G32" s="6"/>
    </row>
    <row r="33" spans="1:7" ht="24" customHeight="1" x14ac:dyDescent="0.4">
      <c r="A33" s="98" t="s">
        <v>5</v>
      </c>
      <c r="B33" s="98"/>
      <c r="C33" s="98"/>
      <c r="D33" s="98"/>
      <c r="E33" s="98"/>
      <c r="F33" s="98"/>
      <c r="G33" s="98"/>
    </row>
    <row r="34" spans="1:7" ht="24" customHeight="1" x14ac:dyDescent="0.4">
      <c r="A34" s="98" t="s">
        <v>7</v>
      </c>
      <c r="B34" s="98"/>
      <c r="C34" s="98"/>
      <c r="D34" s="98"/>
      <c r="E34" s="98"/>
      <c r="F34" s="98"/>
      <c r="G34" s="98"/>
    </row>
    <row r="35" spans="1:7" ht="4.5" customHeight="1" x14ac:dyDescent="0.35"/>
    <row r="36" spans="1:7" ht="21" customHeight="1" x14ac:dyDescent="0.35">
      <c r="A36" s="99" t="s">
        <v>1</v>
      </c>
      <c r="B36" s="2">
        <v>2559</v>
      </c>
      <c r="C36" s="2">
        <v>2560</v>
      </c>
      <c r="D36" s="2">
        <v>2561</v>
      </c>
      <c r="E36" s="2">
        <v>2562</v>
      </c>
      <c r="F36" s="2">
        <v>2563</v>
      </c>
      <c r="G36" s="99" t="s">
        <v>4</v>
      </c>
    </row>
    <row r="37" spans="1:7" ht="21" customHeight="1" x14ac:dyDescent="0.35">
      <c r="A37" s="99"/>
      <c r="B37" s="3" t="s">
        <v>8</v>
      </c>
      <c r="C37" s="3" t="s">
        <v>45</v>
      </c>
      <c r="D37" s="3" t="s">
        <v>46</v>
      </c>
      <c r="E37" s="3" t="s">
        <v>59</v>
      </c>
      <c r="F37" s="3" t="s">
        <v>103</v>
      </c>
      <c r="G37" s="99"/>
    </row>
    <row r="38" spans="1:7" ht="21" customHeight="1" x14ac:dyDescent="0.35">
      <c r="A38" s="6" t="s">
        <v>40</v>
      </c>
      <c r="B38" s="7"/>
      <c r="C38" s="7"/>
      <c r="D38" s="7"/>
      <c r="E38" s="44"/>
      <c r="F38" s="7"/>
      <c r="G38" s="6" t="s">
        <v>42</v>
      </c>
    </row>
    <row r="39" spans="1:7" ht="21" customHeight="1" x14ac:dyDescent="0.35">
      <c r="A39" s="6" t="s">
        <v>160</v>
      </c>
      <c r="B39" s="7">
        <v>36.96</v>
      </c>
      <c r="C39" s="53">
        <v>32.4</v>
      </c>
      <c r="D39" s="53">
        <v>27.2</v>
      </c>
      <c r="E39" s="62">
        <v>28.87</v>
      </c>
      <c r="F39" s="7">
        <v>30.93</v>
      </c>
      <c r="G39" s="6" t="s">
        <v>173</v>
      </c>
    </row>
    <row r="40" spans="1:7" ht="21" customHeight="1" x14ac:dyDescent="0.35">
      <c r="A40" s="6" t="s">
        <v>39</v>
      </c>
      <c r="B40" s="7"/>
      <c r="C40" s="7"/>
      <c r="D40" s="7"/>
      <c r="E40" s="62"/>
      <c r="F40" s="7"/>
      <c r="G40" s="6" t="s">
        <v>43</v>
      </c>
    </row>
    <row r="41" spans="1:7" ht="21" customHeight="1" x14ac:dyDescent="0.35">
      <c r="A41" s="7" t="s">
        <v>160</v>
      </c>
      <c r="B41" s="7">
        <v>50.48</v>
      </c>
      <c r="C41" s="53">
        <v>52.3</v>
      </c>
      <c r="D41" s="53">
        <v>53.5</v>
      </c>
      <c r="E41" s="62">
        <v>63.46</v>
      </c>
      <c r="F41" s="7">
        <v>73.56</v>
      </c>
      <c r="G41" s="6" t="s">
        <v>173</v>
      </c>
    </row>
    <row r="42" spans="1:7" ht="21" customHeight="1" x14ac:dyDescent="0.35">
      <c r="A42" s="6" t="s">
        <v>44</v>
      </c>
      <c r="B42" s="7"/>
      <c r="C42" s="7"/>
      <c r="D42" s="7"/>
      <c r="E42" s="62"/>
      <c r="F42" s="7"/>
      <c r="G42" s="6" t="s">
        <v>41</v>
      </c>
    </row>
    <row r="43" spans="1:7" ht="21" customHeight="1" x14ac:dyDescent="0.35">
      <c r="A43" s="6" t="s">
        <v>160</v>
      </c>
      <c r="B43" s="7">
        <v>82.76</v>
      </c>
      <c r="C43" s="53">
        <v>84.5</v>
      </c>
      <c r="D43" s="53">
        <v>86.6</v>
      </c>
      <c r="E43" s="62"/>
      <c r="F43" s="7">
        <v>93.29</v>
      </c>
      <c r="G43" s="6" t="s">
        <v>174</v>
      </c>
    </row>
    <row r="44" spans="1:7" ht="21" customHeight="1" x14ac:dyDescent="0.35">
      <c r="A44" s="6" t="s">
        <v>161</v>
      </c>
      <c r="B44" s="7">
        <v>9.16</v>
      </c>
      <c r="C44" s="7">
        <v>9.91</v>
      </c>
      <c r="D44" s="7">
        <v>8.64</v>
      </c>
      <c r="E44" s="62">
        <v>2.82</v>
      </c>
      <c r="F44" s="7">
        <v>-54.96</v>
      </c>
      <c r="G44" s="6" t="s">
        <v>175</v>
      </c>
    </row>
    <row r="45" spans="1:7" ht="21" customHeight="1" x14ac:dyDescent="0.35">
      <c r="A45" s="6" t="s">
        <v>180</v>
      </c>
      <c r="B45" s="7">
        <v>4.1900000000000004</v>
      </c>
      <c r="C45" s="7">
        <v>8.0299999999999994</v>
      </c>
      <c r="D45" s="7">
        <v>4.72</v>
      </c>
      <c r="E45" s="62">
        <v>1.1299999999999999</v>
      </c>
      <c r="F45" s="7">
        <v>-29.23</v>
      </c>
      <c r="G45" s="6" t="s">
        <v>176</v>
      </c>
    </row>
    <row r="46" spans="1:7" x14ac:dyDescent="0.35">
      <c r="A46" s="6" t="s">
        <v>50</v>
      </c>
      <c r="B46" s="7"/>
      <c r="C46" s="7"/>
      <c r="D46" s="7"/>
      <c r="E46" s="62"/>
      <c r="F46" s="7"/>
      <c r="G46" s="6" t="s">
        <v>34</v>
      </c>
    </row>
    <row r="47" spans="1:7" ht="20.399999999999999" x14ac:dyDescent="0.35">
      <c r="A47" s="6" t="s">
        <v>162</v>
      </c>
      <c r="B47" s="7">
        <v>2.37</v>
      </c>
      <c r="C47" s="7">
        <v>7.82</v>
      </c>
      <c r="D47" s="7">
        <v>4.13</v>
      </c>
      <c r="E47" s="62">
        <v>6.62</v>
      </c>
      <c r="F47" s="7">
        <v>-83.74</v>
      </c>
      <c r="G47" s="6" t="s">
        <v>177</v>
      </c>
    </row>
    <row r="48" spans="1:7" ht="20.399999999999999" x14ac:dyDescent="0.35">
      <c r="A48" s="6" t="s">
        <v>163</v>
      </c>
      <c r="B48" s="6">
        <v>17.760000000000002</v>
      </c>
      <c r="C48" s="53">
        <v>41.59</v>
      </c>
      <c r="D48" s="53">
        <v>9.61</v>
      </c>
      <c r="E48" s="70">
        <v>7.9</v>
      </c>
      <c r="F48" s="53">
        <v>5.95</v>
      </c>
      <c r="G48" s="8" t="s">
        <v>178</v>
      </c>
    </row>
    <row r="49" spans="1:7" ht="20.399999999999999" x14ac:dyDescent="0.35">
      <c r="A49" s="6" t="s">
        <v>164</v>
      </c>
      <c r="B49" s="7">
        <v>77.02</v>
      </c>
      <c r="C49" s="7">
        <v>76.95</v>
      </c>
      <c r="D49" s="7">
        <v>76.88</v>
      </c>
      <c r="E49" s="62">
        <v>76.61</v>
      </c>
      <c r="F49" s="6"/>
      <c r="G49" s="8" t="s">
        <v>179</v>
      </c>
    </row>
    <row r="50" spans="1:7" x14ac:dyDescent="0.35">
      <c r="A50" s="71"/>
      <c r="B50" s="72"/>
      <c r="C50" s="72"/>
      <c r="D50" s="72"/>
      <c r="E50" s="73"/>
      <c r="F50" s="72"/>
      <c r="G50" s="71"/>
    </row>
    <row r="51" spans="1:7" x14ac:dyDescent="0.35">
      <c r="A51" s="6"/>
      <c r="B51" s="7"/>
      <c r="C51" s="7"/>
      <c r="D51" s="7"/>
      <c r="E51" s="62"/>
      <c r="F51" s="7"/>
      <c r="G51" s="6"/>
    </row>
    <row r="52" spans="1:7" x14ac:dyDescent="0.35">
      <c r="A52" s="6"/>
      <c r="B52" s="7"/>
      <c r="C52" s="7"/>
      <c r="D52" s="7"/>
      <c r="E52" s="62"/>
      <c r="F52" s="7"/>
      <c r="G52" s="6"/>
    </row>
    <row r="53" spans="1:7" s="22" customFormat="1" ht="22.8" customHeight="1" x14ac:dyDescent="0.35">
      <c r="A53" s="6"/>
      <c r="B53" s="6"/>
      <c r="C53" s="53"/>
      <c r="D53" s="53"/>
      <c r="E53" s="70"/>
      <c r="F53" s="53"/>
      <c r="G53" s="8"/>
    </row>
    <row r="54" spans="1:7" x14ac:dyDescent="0.35">
      <c r="A54" s="19"/>
      <c r="B54" s="20"/>
      <c r="C54" s="20"/>
      <c r="D54" s="20"/>
      <c r="E54" s="65"/>
      <c r="F54" s="19"/>
      <c r="G54" s="21"/>
    </row>
    <row r="55" spans="1:7" ht="24" customHeight="1" x14ac:dyDescent="0.4">
      <c r="A55" s="98" t="s">
        <v>5</v>
      </c>
      <c r="B55" s="98"/>
      <c r="C55" s="98"/>
      <c r="D55" s="98"/>
      <c r="E55" s="98"/>
      <c r="F55" s="98"/>
      <c r="G55" s="98"/>
    </row>
    <row r="56" spans="1:7" ht="24" customHeight="1" x14ac:dyDescent="0.4">
      <c r="A56" s="98" t="s">
        <v>7</v>
      </c>
      <c r="B56" s="98"/>
      <c r="C56" s="98"/>
      <c r="D56" s="98"/>
      <c r="E56" s="98"/>
      <c r="F56" s="98"/>
      <c r="G56" s="98"/>
    </row>
    <row r="57" spans="1:7" ht="4.5" customHeight="1" x14ac:dyDescent="0.35"/>
    <row r="58" spans="1:7" ht="21" customHeight="1" x14ac:dyDescent="0.35">
      <c r="A58" s="92" t="s">
        <v>1</v>
      </c>
      <c r="B58" s="93"/>
      <c r="C58" s="93"/>
      <c r="D58" s="9"/>
      <c r="E58" s="93" t="s">
        <v>38</v>
      </c>
      <c r="F58" s="93"/>
      <c r="G58" s="96"/>
    </row>
    <row r="59" spans="1:7" ht="21" customHeight="1" x14ac:dyDescent="0.35">
      <c r="A59" s="94"/>
      <c r="B59" s="95"/>
      <c r="C59" s="95"/>
      <c r="D59" s="10"/>
      <c r="E59" s="95"/>
      <c r="F59" s="95"/>
      <c r="G59" s="97"/>
    </row>
    <row r="60" spans="1:7" ht="21.75" customHeight="1" x14ac:dyDescent="0.35">
      <c r="A60" s="88"/>
      <c r="B60" s="84"/>
      <c r="C60" s="84"/>
      <c r="D60" s="18"/>
      <c r="E60" s="84" t="s">
        <v>49</v>
      </c>
      <c r="F60" s="84"/>
      <c r="G60" s="85"/>
    </row>
    <row r="61" spans="1:7" ht="21.75" customHeight="1" x14ac:dyDescent="0.35">
      <c r="A61" s="89" t="s">
        <v>47</v>
      </c>
      <c r="B61" s="90"/>
      <c r="C61" s="90"/>
      <c r="D61" s="11"/>
      <c r="E61" s="86" t="s">
        <v>48</v>
      </c>
      <c r="F61" s="86"/>
      <c r="G61" s="87"/>
    </row>
    <row r="62" spans="1:7" ht="21.75" customHeight="1" x14ac:dyDescent="0.35">
      <c r="A62" s="91" t="s">
        <v>10</v>
      </c>
      <c r="B62" s="86"/>
      <c r="C62" s="86"/>
      <c r="D62" s="11"/>
      <c r="E62" s="86" t="s">
        <v>11</v>
      </c>
      <c r="F62" s="86"/>
      <c r="G62" s="87"/>
    </row>
    <row r="63" spans="1:7" ht="21.75" customHeight="1" x14ac:dyDescent="0.35">
      <c r="A63" s="56" t="s">
        <v>114</v>
      </c>
      <c r="B63" s="55"/>
      <c r="C63" s="55"/>
      <c r="D63" s="11"/>
      <c r="E63" s="13" t="s">
        <v>115</v>
      </c>
      <c r="F63" s="13"/>
      <c r="G63" s="14"/>
    </row>
    <row r="64" spans="1:7" ht="21.75" customHeight="1" x14ac:dyDescent="0.35">
      <c r="A64" s="56" t="s">
        <v>33</v>
      </c>
      <c r="B64" s="55"/>
      <c r="C64" s="55"/>
      <c r="D64" s="11"/>
      <c r="E64" s="13" t="s">
        <v>36</v>
      </c>
      <c r="F64" s="13"/>
      <c r="G64" s="14"/>
    </row>
    <row r="65" spans="1:7" ht="21.75" customHeight="1" x14ac:dyDescent="0.35">
      <c r="A65" s="56" t="s">
        <v>117</v>
      </c>
      <c r="B65" s="55"/>
      <c r="C65" s="55"/>
      <c r="D65" s="11"/>
      <c r="E65" s="13" t="s">
        <v>116</v>
      </c>
      <c r="F65" s="13"/>
      <c r="G65" s="14"/>
    </row>
    <row r="66" spans="1:7" ht="21.75" customHeight="1" x14ac:dyDescent="0.35">
      <c r="A66" s="15" t="s">
        <v>138</v>
      </c>
      <c r="B66" s="55"/>
      <c r="C66" s="55"/>
      <c r="D66" s="11"/>
      <c r="E66" s="16" t="s">
        <v>145</v>
      </c>
      <c r="F66" s="16"/>
      <c r="G66" s="17"/>
    </row>
    <row r="67" spans="1:7" ht="21.75" customHeight="1" x14ac:dyDescent="0.35">
      <c r="A67" s="74"/>
      <c r="B67" s="16"/>
      <c r="C67" s="16"/>
      <c r="D67" s="11"/>
      <c r="E67" s="16" t="s">
        <v>37</v>
      </c>
      <c r="F67" s="16"/>
      <c r="G67" s="17"/>
    </row>
    <row r="68" spans="1:7" ht="21.75" customHeight="1" x14ac:dyDescent="0.35">
      <c r="A68" s="15" t="s">
        <v>139</v>
      </c>
      <c r="B68" s="16"/>
      <c r="C68" s="16"/>
      <c r="D68" s="11"/>
      <c r="E68" s="16" t="s">
        <v>146</v>
      </c>
      <c r="F68" s="16"/>
      <c r="G68" s="17"/>
    </row>
    <row r="69" spans="1:7" ht="21.75" customHeight="1" x14ac:dyDescent="0.35">
      <c r="A69" s="15" t="s">
        <v>140</v>
      </c>
      <c r="B69" s="16"/>
      <c r="C69" s="16"/>
      <c r="D69" s="11"/>
      <c r="E69" s="16" t="s">
        <v>147</v>
      </c>
      <c r="F69" s="16"/>
      <c r="G69" s="17"/>
    </row>
    <row r="70" spans="1:7" ht="21.75" customHeight="1" x14ac:dyDescent="0.35">
      <c r="A70" s="15" t="s">
        <v>141</v>
      </c>
      <c r="B70" s="16"/>
      <c r="C70" s="16"/>
      <c r="D70" s="11"/>
      <c r="E70" s="16" t="s">
        <v>148</v>
      </c>
      <c r="F70" s="16"/>
      <c r="G70" s="17"/>
    </row>
    <row r="71" spans="1:7" ht="21.75" customHeight="1" x14ac:dyDescent="0.35">
      <c r="A71" s="15" t="s">
        <v>142</v>
      </c>
      <c r="B71" s="16"/>
      <c r="C71" s="16"/>
      <c r="D71" s="11"/>
      <c r="E71" s="16" t="s">
        <v>149</v>
      </c>
      <c r="F71" s="16"/>
      <c r="G71" s="17"/>
    </row>
    <row r="72" spans="1:7" ht="21.75" customHeight="1" x14ac:dyDescent="0.35">
      <c r="A72" s="74"/>
      <c r="B72" s="16"/>
      <c r="C72" s="16"/>
      <c r="D72" s="11"/>
      <c r="E72" s="16" t="s">
        <v>35</v>
      </c>
      <c r="F72" s="16"/>
      <c r="G72" s="17"/>
    </row>
    <row r="73" spans="1:7" ht="21.75" customHeight="1" x14ac:dyDescent="0.35">
      <c r="A73" s="15" t="s">
        <v>143</v>
      </c>
      <c r="B73" s="16"/>
      <c r="C73" s="16"/>
      <c r="D73" s="11"/>
      <c r="E73" s="16" t="s">
        <v>150</v>
      </c>
      <c r="F73" s="16"/>
      <c r="G73" s="17"/>
    </row>
    <row r="74" spans="1:7" ht="21.75" customHeight="1" x14ac:dyDescent="0.35">
      <c r="A74" s="15" t="s">
        <v>144</v>
      </c>
      <c r="B74" s="16"/>
      <c r="C74" s="16"/>
      <c r="D74" s="11"/>
      <c r="E74" s="16" t="s">
        <v>151</v>
      </c>
      <c r="F74" s="16"/>
      <c r="G74" s="17"/>
    </row>
    <row r="75" spans="1:7" x14ac:dyDescent="0.35">
      <c r="A75" s="15"/>
      <c r="B75" s="16"/>
      <c r="C75" s="16"/>
      <c r="D75" s="11"/>
      <c r="E75" s="16"/>
      <c r="F75" s="16"/>
      <c r="G75" s="17"/>
    </row>
    <row r="76" spans="1:7" x14ac:dyDescent="0.35">
      <c r="A76" s="15"/>
      <c r="B76" s="16"/>
      <c r="C76" s="16"/>
      <c r="D76" s="11"/>
      <c r="E76" s="16"/>
      <c r="F76" s="16"/>
      <c r="G76" s="17"/>
    </row>
    <row r="77" spans="1:7" x14ac:dyDescent="0.35">
      <c r="A77" s="15"/>
      <c r="B77" s="16"/>
      <c r="C77" s="16"/>
      <c r="D77" s="11"/>
      <c r="E77" s="16"/>
      <c r="F77" s="16"/>
      <c r="G77" s="17"/>
    </row>
    <row r="78" spans="1:7" x14ac:dyDescent="0.35">
      <c r="A78" s="15"/>
      <c r="B78" s="16"/>
      <c r="C78" s="16"/>
      <c r="D78" s="11"/>
      <c r="E78" s="16"/>
      <c r="F78" s="16"/>
      <c r="G78" s="17"/>
    </row>
    <row r="79" spans="1:7" x14ac:dyDescent="0.35">
      <c r="A79" s="80"/>
      <c r="B79" s="81"/>
      <c r="C79" s="81"/>
      <c r="D79" s="11"/>
      <c r="E79" s="76"/>
      <c r="F79" s="76"/>
      <c r="G79" s="77"/>
    </row>
    <row r="80" spans="1:7" x14ac:dyDescent="0.35">
      <c r="A80" s="80"/>
      <c r="B80" s="81"/>
      <c r="C80" s="81"/>
      <c r="D80" s="11"/>
      <c r="E80" s="76"/>
      <c r="F80" s="76"/>
      <c r="G80" s="77"/>
    </row>
    <row r="81" spans="1:7" x14ac:dyDescent="0.35">
      <c r="A81" s="80"/>
      <c r="B81" s="81"/>
      <c r="C81" s="81"/>
      <c r="D81" s="11"/>
      <c r="E81" s="76"/>
      <c r="F81" s="76"/>
      <c r="G81" s="77"/>
    </row>
    <row r="82" spans="1:7" x14ac:dyDescent="0.35">
      <c r="A82" s="80"/>
      <c r="B82" s="81"/>
      <c r="C82" s="81"/>
      <c r="D82" s="11"/>
      <c r="E82" s="76"/>
      <c r="F82" s="76"/>
      <c r="G82" s="77"/>
    </row>
    <row r="83" spans="1:7" x14ac:dyDescent="0.35">
      <c r="A83" s="82"/>
      <c r="B83" s="83"/>
      <c r="C83" s="83"/>
      <c r="D83" s="12"/>
      <c r="E83" s="78"/>
      <c r="F83" s="78"/>
      <c r="G83" s="79"/>
    </row>
  </sheetData>
  <mergeCells count="28">
    <mergeCell ref="A58:C59"/>
    <mergeCell ref="E58:G59"/>
    <mergeCell ref="A1:G1"/>
    <mergeCell ref="A2:G2"/>
    <mergeCell ref="A55:G55"/>
    <mergeCell ref="A56:G56"/>
    <mergeCell ref="A4:A5"/>
    <mergeCell ref="G4:G5"/>
    <mergeCell ref="A33:G33"/>
    <mergeCell ref="A34:G34"/>
    <mergeCell ref="A36:A37"/>
    <mergeCell ref="G36:G37"/>
    <mergeCell ref="E60:G60"/>
    <mergeCell ref="E61:G61"/>
    <mergeCell ref="A60:C60"/>
    <mergeCell ref="A61:C61"/>
    <mergeCell ref="A62:C62"/>
    <mergeCell ref="E62:G62"/>
    <mergeCell ref="A80:C80"/>
    <mergeCell ref="A81:C81"/>
    <mergeCell ref="A79:C79"/>
    <mergeCell ref="A82:C82"/>
    <mergeCell ref="A83:C83"/>
    <mergeCell ref="E82:G82"/>
    <mergeCell ref="E83:G83"/>
    <mergeCell ref="E79:G79"/>
    <mergeCell ref="E80:G80"/>
    <mergeCell ref="E81:G81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93" orientation="landscape" r:id="rId1"/>
  <headerFooter alignWithMargins="0"/>
  <rowBreaks count="2" manualBreakCount="2">
    <brk id="32" max="7" man="1"/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zoomScale="80" zoomScaleNormal="80" workbookViewId="0">
      <pane ySplit="1" topLeftCell="A29" activePane="bottomLeft" state="frozen"/>
      <selection pane="bottomLeft" activeCell="J48" sqref="J48"/>
    </sheetView>
  </sheetViews>
  <sheetFormatPr defaultRowHeight="21" x14ac:dyDescent="0.6"/>
  <cols>
    <col min="1" max="1" width="60.375" bestFit="1" customWidth="1"/>
    <col min="2" max="2" width="10.125" bestFit="1" customWidth="1"/>
    <col min="3" max="7" width="11.375" bestFit="1" customWidth="1"/>
    <col min="8" max="9" width="12.625" bestFit="1" customWidth="1"/>
    <col min="10" max="10" width="11.25" bestFit="1" customWidth="1"/>
    <col min="11" max="11" width="14.625" bestFit="1" customWidth="1"/>
  </cols>
  <sheetData>
    <row r="1" spans="1:11" x14ac:dyDescent="0.6">
      <c r="B1" s="23">
        <v>2556</v>
      </c>
      <c r="C1" s="23">
        <v>2557</v>
      </c>
      <c r="D1" s="23">
        <v>2558</v>
      </c>
      <c r="E1" s="23">
        <v>2559</v>
      </c>
      <c r="F1" s="23">
        <v>2560</v>
      </c>
      <c r="G1" s="23">
        <v>2561</v>
      </c>
      <c r="H1" s="23">
        <v>2562</v>
      </c>
      <c r="I1" s="23">
        <v>2563</v>
      </c>
    </row>
    <row r="2" spans="1:11" x14ac:dyDescent="0.6">
      <c r="A2" s="24" t="s">
        <v>60</v>
      </c>
      <c r="B2" s="25">
        <v>856474.67</v>
      </c>
      <c r="C2" s="25">
        <v>844469.94</v>
      </c>
      <c r="D2" s="25">
        <v>836816.42</v>
      </c>
      <c r="E2" s="25">
        <v>868215.01</v>
      </c>
      <c r="F2" s="25">
        <v>862421.93</v>
      </c>
      <c r="G2" s="25">
        <v>874847.28</v>
      </c>
      <c r="H2" s="46">
        <v>994378</v>
      </c>
      <c r="I2" s="47">
        <v>989347</v>
      </c>
    </row>
    <row r="3" spans="1:11" x14ac:dyDescent="0.6">
      <c r="A3" s="27" t="s">
        <v>61</v>
      </c>
      <c r="B3" s="28">
        <f>B2/B6*100</f>
        <v>73.684557961307789</v>
      </c>
      <c r="C3" s="28">
        <f t="shared" ref="C3:H3" si="0">C2/C6*100</f>
        <v>69.708176081939115</v>
      </c>
      <c r="D3" s="28">
        <f t="shared" si="0"/>
        <v>68.481994777204662</v>
      </c>
      <c r="E3" s="28">
        <f t="shared" si="0"/>
        <v>70.448381346188327</v>
      </c>
      <c r="F3" s="28">
        <f t="shared" si="0"/>
        <v>69.405244211883428</v>
      </c>
      <c r="G3" s="28">
        <f t="shared" si="0"/>
        <v>69.861584433878647</v>
      </c>
      <c r="H3" s="28">
        <f t="shared" si="0"/>
        <v>68.261670951421522</v>
      </c>
      <c r="I3" s="48">
        <f>I2/I6*100</f>
        <v>68.065732977323279</v>
      </c>
    </row>
    <row r="4" spans="1:11" x14ac:dyDescent="0.6">
      <c r="A4" s="27" t="s">
        <v>62</v>
      </c>
      <c r="B4" s="29"/>
      <c r="C4" s="28">
        <f t="shared" ref="C4:G4" si="1">(C2-B2)/B2*100</f>
        <v>-1.4016444876297507</v>
      </c>
      <c r="D4" s="28">
        <f t="shared" si="1"/>
        <v>-0.90631053131386796</v>
      </c>
      <c r="E4" s="28">
        <f t="shared" si="1"/>
        <v>3.7521479322788585</v>
      </c>
      <c r="F4" s="28">
        <f t="shared" si="1"/>
        <v>-0.66724024962433648</v>
      </c>
      <c r="G4" s="28">
        <f t="shared" si="1"/>
        <v>1.4407507007619782</v>
      </c>
      <c r="H4" s="28">
        <f>(H2-G2)/G2*100</f>
        <v>13.66303842197463</v>
      </c>
      <c r="I4" s="48">
        <f>(I2-H2)/H2*100</f>
        <v>-0.50594441952657843</v>
      </c>
    </row>
    <row r="5" spans="1:11" x14ac:dyDescent="0.6">
      <c r="A5" s="24" t="s">
        <v>63</v>
      </c>
      <c r="B5" s="25">
        <v>863053.93</v>
      </c>
      <c r="C5" s="25">
        <v>859926.62</v>
      </c>
      <c r="D5" s="25">
        <v>848509</v>
      </c>
      <c r="E5" s="25">
        <v>888493.32</v>
      </c>
      <c r="F5" s="25">
        <v>884194.32</v>
      </c>
      <c r="G5" s="25">
        <v>887290.9</v>
      </c>
      <c r="H5" s="26">
        <v>1008787</v>
      </c>
      <c r="I5" s="47">
        <v>1009845</v>
      </c>
      <c r="J5" s="26"/>
      <c r="K5" s="30"/>
    </row>
    <row r="6" spans="1:11" x14ac:dyDescent="0.6">
      <c r="A6" s="24" t="s">
        <v>64</v>
      </c>
      <c r="B6" s="25">
        <v>1162353</v>
      </c>
      <c r="C6" s="25">
        <v>1211436</v>
      </c>
      <c r="D6" s="25">
        <v>1221951</v>
      </c>
      <c r="E6" s="25">
        <v>1232413</v>
      </c>
      <c r="F6" s="25">
        <v>1242589</v>
      </c>
      <c r="G6" s="25">
        <v>1252258</v>
      </c>
      <c r="H6" s="26">
        <v>1456715</v>
      </c>
      <c r="I6" s="47">
        <v>1453517</v>
      </c>
    </row>
    <row r="7" spans="1:11" x14ac:dyDescent="0.6">
      <c r="A7" s="27" t="s">
        <v>65</v>
      </c>
      <c r="B7" s="29"/>
      <c r="C7" s="28">
        <f>C5/C6*100</f>
        <v>70.984073446719435</v>
      </c>
      <c r="D7" s="28">
        <f t="shared" ref="D7:F7" si="2">D5/D6*100</f>
        <v>69.438872753490116</v>
      </c>
      <c r="E7" s="28">
        <f t="shared" si="2"/>
        <v>72.093796478940092</v>
      </c>
      <c r="F7" s="28">
        <f t="shared" si="2"/>
        <v>71.157423733833141</v>
      </c>
      <c r="G7" s="28">
        <f>G5/G6*100</f>
        <v>70.855279023971093</v>
      </c>
      <c r="H7" s="28">
        <f>H5/H6*100</f>
        <v>69.250814332247558</v>
      </c>
      <c r="I7" s="48">
        <f>I5/I6*100</f>
        <v>69.47596760134212</v>
      </c>
    </row>
    <row r="8" spans="1:11" x14ac:dyDescent="0.6">
      <c r="A8" s="24" t="s">
        <v>66</v>
      </c>
      <c r="C8" s="31">
        <v>2287297</v>
      </c>
      <c r="D8" s="31">
        <v>2269010</v>
      </c>
      <c r="E8" s="31">
        <v>2269282</v>
      </c>
      <c r="F8" s="31">
        <v>2268756</v>
      </c>
      <c r="G8" s="26">
        <v>2268056</v>
      </c>
    </row>
    <row r="9" spans="1:11" x14ac:dyDescent="0.6">
      <c r="A9" s="24" t="s">
        <v>67</v>
      </c>
      <c r="C9" s="31">
        <v>4621181</v>
      </c>
      <c r="D9" s="31">
        <v>4621181</v>
      </c>
      <c r="E9" s="31">
        <v>4621181</v>
      </c>
      <c r="F9" s="31">
        <v>4621181</v>
      </c>
      <c r="G9" s="26">
        <v>4621181</v>
      </c>
    </row>
    <row r="10" spans="1:11" x14ac:dyDescent="0.6">
      <c r="A10" s="27" t="s">
        <v>68</v>
      </c>
      <c r="B10" s="29"/>
      <c r="C10" s="32">
        <f>C8/C9*100</f>
        <v>49.495940539874979</v>
      </c>
      <c r="D10" s="32">
        <f>D8/D9*100</f>
        <v>49.100219186394128</v>
      </c>
      <c r="E10" s="32">
        <f>E8/E9*100</f>
        <v>49.10610512767191</v>
      </c>
      <c r="F10" s="32">
        <f>F8/F9*100</f>
        <v>49.094722755936196</v>
      </c>
      <c r="G10" s="32">
        <f>G8/G9*100</f>
        <v>49.07957511294191</v>
      </c>
    </row>
    <row r="11" spans="1:11" x14ac:dyDescent="0.6">
      <c r="A11" t="s">
        <v>69</v>
      </c>
      <c r="B11" s="25"/>
      <c r="C11" s="25">
        <v>462141</v>
      </c>
      <c r="D11" s="25">
        <v>465027</v>
      </c>
      <c r="E11" s="25">
        <v>498321</v>
      </c>
      <c r="F11" s="25">
        <v>459520</v>
      </c>
      <c r="G11" s="25">
        <v>460163</v>
      </c>
    </row>
    <row r="12" spans="1:11" x14ac:dyDescent="0.6">
      <c r="A12" t="s">
        <v>70</v>
      </c>
      <c r="C12" s="25">
        <v>211288</v>
      </c>
      <c r="D12" s="25">
        <v>177336</v>
      </c>
      <c r="E12" s="25">
        <v>174699.32</v>
      </c>
      <c r="F12" s="25">
        <v>114690.28</v>
      </c>
      <c r="G12" s="25">
        <v>100127</v>
      </c>
      <c r="H12" s="26"/>
    </row>
    <row r="13" spans="1:11" x14ac:dyDescent="0.6">
      <c r="A13" t="s">
        <v>71</v>
      </c>
      <c r="C13" s="25">
        <v>195448</v>
      </c>
      <c r="D13" s="25">
        <v>289047</v>
      </c>
      <c r="E13" s="25">
        <v>340806.38</v>
      </c>
      <c r="F13" s="25">
        <v>338611.32</v>
      </c>
      <c r="G13" s="25">
        <v>343619</v>
      </c>
    </row>
    <row r="14" spans="1:11" x14ac:dyDescent="0.6">
      <c r="A14" t="s">
        <v>72</v>
      </c>
      <c r="C14" s="25">
        <v>59217</v>
      </c>
      <c r="D14" s="25">
        <v>57006</v>
      </c>
      <c r="E14" s="25">
        <v>49480.6</v>
      </c>
      <c r="F14" s="25">
        <v>29541.71</v>
      </c>
      <c r="G14" s="25">
        <v>20315</v>
      </c>
    </row>
    <row r="15" spans="1:11" x14ac:dyDescent="0.6">
      <c r="A15" s="29" t="s">
        <v>73</v>
      </c>
      <c r="B15" s="29"/>
      <c r="C15" s="33">
        <f>C12*100/$C$11</f>
        <v>45.719380016055709</v>
      </c>
      <c r="D15" s="28">
        <f>D12*100/$D$11</f>
        <v>38.13455992877833</v>
      </c>
      <c r="E15" s="28">
        <f>E12*100/$E$11</f>
        <v>35.05758737841672</v>
      </c>
      <c r="F15" s="28">
        <f>F12*100/$F$11</f>
        <v>24.958713440111421</v>
      </c>
      <c r="G15" s="33">
        <f>G12*100/$G$11</f>
        <v>21.759028865858401</v>
      </c>
      <c r="H15" s="34"/>
    </row>
    <row r="16" spans="1:11" x14ac:dyDescent="0.6">
      <c r="A16" s="29" t="s">
        <v>74</v>
      </c>
      <c r="B16" s="29"/>
      <c r="C16" s="33">
        <f t="shared" ref="C16:C17" si="3">C13*100/$C$11</f>
        <v>42.291854650420539</v>
      </c>
      <c r="D16" s="28">
        <f t="shared" ref="D16:D17" si="4">D13*100/$D$11</f>
        <v>62.157036043068466</v>
      </c>
      <c r="E16" s="28">
        <f t="shared" ref="E16:E17" si="5">E13*100/$E$11</f>
        <v>68.390932752181826</v>
      </c>
      <c r="F16" s="28">
        <f t="shared" ref="F16:F17" si="6">F13*100/$F$11</f>
        <v>73.688048398328689</v>
      </c>
      <c r="G16" s="33">
        <f t="shared" ref="G16:G17" si="7">G13*100/$G$11</f>
        <v>74.673322279279304</v>
      </c>
      <c r="H16" s="34"/>
    </row>
    <row r="17" spans="1:14" x14ac:dyDescent="0.6">
      <c r="A17" s="29" t="s">
        <v>75</v>
      </c>
      <c r="B17" s="29"/>
      <c r="C17" s="33">
        <f t="shared" si="3"/>
        <v>12.813621816718275</v>
      </c>
      <c r="D17" s="28">
        <f t="shared" si="4"/>
        <v>12.258643046532782</v>
      </c>
      <c r="E17" s="28">
        <f t="shared" si="5"/>
        <v>9.9294631372147677</v>
      </c>
      <c r="F17" s="28">
        <f t="shared" si="6"/>
        <v>6.4288192026462392</v>
      </c>
      <c r="G17" s="33">
        <f t="shared" si="7"/>
        <v>4.4147399943063652</v>
      </c>
      <c r="H17" s="34"/>
    </row>
    <row r="18" spans="1:14" x14ac:dyDescent="0.6">
      <c r="A18" s="24" t="s">
        <v>76</v>
      </c>
      <c r="C18" s="25">
        <v>1392905</v>
      </c>
      <c r="D18" s="25">
        <v>1400589</v>
      </c>
      <c r="E18" s="25">
        <v>1409154</v>
      </c>
      <c r="F18" s="25">
        <v>1418784</v>
      </c>
      <c r="G18" s="25">
        <v>1428388</v>
      </c>
    </row>
    <row r="19" spans="1:14" x14ac:dyDescent="0.6">
      <c r="A19" s="24" t="s">
        <v>77</v>
      </c>
      <c r="C19" s="25">
        <v>671000</v>
      </c>
      <c r="D19" s="25">
        <v>588917</v>
      </c>
      <c r="E19" s="25">
        <v>524867.51</v>
      </c>
      <c r="F19" s="25">
        <v>518717.84</v>
      </c>
      <c r="G19" s="25">
        <v>457109</v>
      </c>
    </row>
    <row r="20" spans="1:14" x14ac:dyDescent="0.6">
      <c r="A20" s="24" t="s">
        <v>78</v>
      </c>
      <c r="C20" s="25">
        <v>607857</v>
      </c>
      <c r="D20" s="25">
        <v>669312</v>
      </c>
      <c r="E20" s="25">
        <v>778363.03</v>
      </c>
      <c r="F20" s="25">
        <v>906514.35</v>
      </c>
      <c r="G20" s="25">
        <v>930826</v>
      </c>
    </row>
    <row r="21" spans="1:14" x14ac:dyDescent="0.6">
      <c r="A21" s="24" t="s">
        <v>79</v>
      </c>
      <c r="C21" s="25">
        <v>1101398</v>
      </c>
      <c r="D21" s="25">
        <v>1120096</v>
      </c>
      <c r="E21" s="25">
        <v>1169737.96</v>
      </c>
      <c r="F21" s="25">
        <v>1265240.3700000001</v>
      </c>
      <c r="G21" s="25">
        <v>1292653</v>
      </c>
    </row>
    <row r="22" spans="1:14" x14ac:dyDescent="0.6">
      <c r="A22" s="27" t="s">
        <v>80</v>
      </c>
      <c r="B22" s="29"/>
      <c r="C22" s="33">
        <f>C19/$C$18*100</f>
        <v>48.172703809663972</v>
      </c>
      <c r="D22" s="28">
        <f>D19/$D$18*100</f>
        <v>42.047809885698086</v>
      </c>
      <c r="E22" s="28">
        <f>E19/$E$18*100</f>
        <v>37.246994295868305</v>
      </c>
      <c r="F22" s="28">
        <f>F19/$F$18*100</f>
        <v>36.560733698716653</v>
      </c>
      <c r="G22" s="33">
        <f>G19/$G$18*100</f>
        <v>32.00173902329059</v>
      </c>
      <c r="H22" s="34"/>
    </row>
    <row r="23" spans="1:14" x14ac:dyDescent="0.6">
      <c r="A23" s="27" t="s">
        <v>81</v>
      </c>
      <c r="B23" s="29"/>
      <c r="C23" s="33">
        <f t="shared" ref="C23:C24" si="8">C20/$C$18*100</f>
        <v>43.639515975604944</v>
      </c>
      <c r="D23" s="28">
        <f t="shared" ref="D23:D24" si="9">D20/$D$18*100</f>
        <v>47.78789494991036</v>
      </c>
      <c r="E23" s="28">
        <f t="shared" ref="E23:E24" si="10">E20/$E$18*100</f>
        <v>55.23619348914314</v>
      </c>
      <c r="F23" s="28">
        <f t="shared" ref="F23:F24" si="11">F20/$F$18*100</f>
        <v>63.893753383178833</v>
      </c>
      <c r="G23" s="33">
        <f t="shared" ref="G23:G24" si="12">G20/$G$18*100</f>
        <v>65.166187338454264</v>
      </c>
      <c r="H23" s="34"/>
    </row>
    <row r="24" spans="1:14" x14ac:dyDescent="0.6">
      <c r="A24" s="27" t="s">
        <v>44</v>
      </c>
      <c r="B24" s="29"/>
      <c r="C24" s="33">
        <f t="shared" si="8"/>
        <v>79.072011371916958</v>
      </c>
      <c r="D24" s="28">
        <f t="shared" si="9"/>
        <v>79.973211270401237</v>
      </c>
      <c r="E24" s="28">
        <f t="shared" si="10"/>
        <v>83.009944974076646</v>
      </c>
      <c r="F24" s="28">
        <f t="shared" si="11"/>
        <v>89.177800849177885</v>
      </c>
      <c r="G24" s="33">
        <f t="shared" si="12"/>
        <v>90.497329857153659</v>
      </c>
      <c r="H24" s="34"/>
    </row>
    <row r="25" spans="1:14" x14ac:dyDescent="0.6">
      <c r="A25" s="24" t="s">
        <v>82</v>
      </c>
      <c r="B25">
        <v>26702.29</v>
      </c>
      <c r="C25" s="35">
        <v>42825.47</v>
      </c>
      <c r="D25" s="35">
        <v>48885.4</v>
      </c>
      <c r="E25" s="35">
        <v>54337.5</v>
      </c>
      <c r="F25" s="35">
        <v>59831.77</v>
      </c>
      <c r="G25" s="35">
        <v>68252.639999999999</v>
      </c>
      <c r="H25" s="35"/>
      <c r="I25" s="35"/>
    </row>
    <row r="26" spans="1:14" x14ac:dyDescent="0.6">
      <c r="A26" s="29" t="s">
        <v>83</v>
      </c>
      <c r="B26" s="29"/>
      <c r="C26" s="28">
        <f>(C25-B25)/B25*100</f>
        <v>60.381263180049352</v>
      </c>
      <c r="D26" s="28">
        <f>(D25-C25)/C25*100</f>
        <v>14.150294205761199</v>
      </c>
      <c r="E26" s="28">
        <f t="shared" ref="E26:G26" si="13">(E25-D25)/D25*100</f>
        <v>11.152818632966078</v>
      </c>
      <c r="F26" s="28">
        <f t="shared" si="13"/>
        <v>10.111377961812739</v>
      </c>
      <c r="G26" s="28">
        <f t="shared" si="13"/>
        <v>14.074245171085535</v>
      </c>
      <c r="H26" s="36"/>
      <c r="I26" s="35"/>
      <c r="J26" s="35"/>
      <c r="K26" s="35"/>
    </row>
    <row r="27" spans="1:14" x14ac:dyDescent="0.6">
      <c r="A27" s="24" t="s">
        <v>84</v>
      </c>
      <c r="B27" s="26">
        <v>2753763</v>
      </c>
      <c r="C27" s="35">
        <v>2975335</v>
      </c>
      <c r="D27" s="35">
        <v>3127541</v>
      </c>
      <c r="E27" s="35">
        <v>3211834</v>
      </c>
      <c r="F27" s="35">
        <v>3376657</v>
      </c>
      <c r="G27" s="35">
        <v>3525116</v>
      </c>
      <c r="I27" s="35"/>
      <c r="J27" s="35"/>
      <c r="K27" s="35"/>
    </row>
    <row r="28" spans="1:14" x14ac:dyDescent="0.6">
      <c r="A28" s="27" t="s">
        <v>85</v>
      </c>
      <c r="B28" s="29"/>
      <c r="C28" s="28">
        <f>(C27-B27)/B27*100</f>
        <v>8.046153572402563</v>
      </c>
      <c r="D28" s="28">
        <f>(D27-C27)/C27*100</f>
        <v>5.1155920257718881</v>
      </c>
      <c r="E28" s="28">
        <f t="shared" ref="E28:G28" si="14">(E27-D27)/D27*100</f>
        <v>2.6951844915862013</v>
      </c>
      <c r="F28" s="28">
        <f t="shared" si="14"/>
        <v>5.1317409305711319</v>
      </c>
      <c r="G28" s="28">
        <f t="shared" si="14"/>
        <v>4.3966266043604669</v>
      </c>
      <c r="H28" s="36"/>
    </row>
    <row r="29" spans="1:14" x14ac:dyDescent="0.6">
      <c r="A29" s="24" t="s">
        <v>86</v>
      </c>
      <c r="B29" s="26">
        <v>2048811</v>
      </c>
      <c r="C29" s="35">
        <v>2122359</v>
      </c>
      <c r="D29" s="35">
        <v>2300127</v>
      </c>
      <c r="E29" s="35">
        <v>2326543</v>
      </c>
      <c r="F29" s="35">
        <v>2427790</v>
      </c>
      <c r="G29" s="35">
        <v>2777247</v>
      </c>
      <c r="H29" s="37"/>
      <c r="I29" s="38"/>
      <c r="J29" s="38"/>
      <c r="K29" s="38"/>
      <c r="L29" s="37"/>
      <c r="M29" s="37"/>
      <c r="N29" s="37"/>
    </row>
    <row r="30" spans="1:14" x14ac:dyDescent="0.6">
      <c r="A30" s="27" t="s">
        <v>87</v>
      </c>
      <c r="B30" s="29"/>
      <c r="C30" s="28">
        <f>(C29-B29)/B29*100</f>
        <v>3.5897893949222257</v>
      </c>
      <c r="D30" s="28">
        <f>(D29-C29)/C29*100</f>
        <v>8.3759627848069069</v>
      </c>
      <c r="E30" s="28">
        <f t="shared" ref="E30:G30" si="15">(E29-D29)/D29*100</f>
        <v>1.1484583242577475</v>
      </c>
      <c r="F30" s="28">
        <f t="shared" si="15"/>
        <v>4.3518215653009635</v>
      </c>
      <c r="G30" s="28">
        <f t="shared" si="15"/>
        <v>14.394037375555547</v>
      </c>
      <c r="H30" s="36"/>
      <c r="I30" s="39"/>
      <c r="J30" s="39"/>
      <c r="K30" s="39"/>
      <c r="L30" s="37"/>
      <c r="M30" s="37"/>
      <c r="N30" s="37"/>
    </row>
    <row r="31" spans="1:14" x14ac:dyDescent="0.6">
      <c r="A31" t="s">
        <v>88</v>
      </c>
      <c r="B31">
        <v>847</v>
      </c>
      <c r="C31">
        <v>757</v>
      </c>
      <c r="D31">
        <v>828</v>
      </c>
      <c r="E31">
        <v>944</v>
      </c>
      <c r="F31" s="26">
        <v>1143</v>
      </c>
      <c r="G31">
        <v>954</v>
      </c>
      <c r="H31">
        <v>987</v>
      </c>
    </row>
    <row r="32" spans="1:14" x14ac:dyDescent="0.6">
      <c r="A32" s="29" t="s">
        <v>89</v>
      </c>
      <c r="B32" s="29"/>
      <c r="C32" s="28">
        <f>(C31-B31)/B31*100</f>
        <v>-10.625737898465172</v>
      </c>
      <c r="D32" s="28">
        <f>(D31-C31)/C31*100</f>
        <v>9.3791281373844129</v>
      </c>
      <c r="E32" s="28">
        <f t="shared" ref="E32:H32" si="16">(E31-D31)/D31*100</f>
        <v>14.009661835748794</v>
      </c>
      <c r="F32" s="28">
        <f t="shared" si="16"/>
        <v>21.08050847457627</v>
      </c>
      <c r="G32" s="28">
        <f t="shared" si="16"/>
        <v>-16.535433070866144</v>
      </c>
      <c r="H32" s="28">
        <f t="shared" si="16"/>
        <v>3.459119496855346</v>
      </c>
    </row>
    <row r="33" spans="1:10" x14ac:dyDescent="0.6">
      <c r="A33" s="24" t="s">
        <v>90</v>
      </c>
      <c r="C33" s="40">
        <v>4621181</v>
      </c>
      <c r="D33" s="40">
        <v>4621181</v>
      </c>
      <c r="E33" s="40">
        <v>4621181</v>
      </c>
      <c r="F33" s="40">
        <v>4621181</v>
      </c>
      <c r="G33" s="40">
        <v>4621181</v>
      </c>
    </row>
    <row r="34" spans="1:10" x14ac:dyDescent="0.6">
      <c r="A34" t="s">
        <v>91</v>
      </c>
      <c r="C34" s="40">
        <v>536840</v>
      </c>
      <c r="D34" s="40">
        <v>534566</v>
      </c>
      <c r="E34" s="40">
        <v>528477</v>
      </c>
      <c r="F34" s="40">
        <v>529094</v>
      </c>
      <c r="G34" s="40">
        <v>533336</v>
      </c>
    </row>
    <row r="35" spans="1:10" x14ac:dyDescent="0.6">
      <c r="A35" s="29" t="s">
        <v>92</v>
      </c>
      <c r="B35" s="29"/>
      <c r="C35" s="28">
        <f>C34/C33*100</f>
        <v>11.616943807221574</v>
      </c>
      <c r="D35" s="28">
        <f t="shared" ref="D35:G35" si="17">D34/D33*100</f>
        <v>11.56773560698012</v>
      </c>
      <c r="E35" s="28">
        <f t="shared" si="17"/>
        <v>11.435972752419781</v>
      </c>
      <c r="F35" s="28">
        <f t="shared" si="17"/>
        <v>11.44932431774475</v>
      </c>
      <c r="G35" s="28">
        <f t="shared" si="17"/>
        <v>11.541119034290153</v>
      </c>
    </row>
    <row r="36" spans="1:10" x14ac:dyDescent="0.6">
      <c r="A36" t="s">
        <v>93</v>
      </c>
      <c r="C36" s="26">
        <v>607046</v>
      </c>
      <c r="D36" s="26">
        <v>654512</v>
      </c>
      <c r="E36" s="26">
        <v>702767</v>
      </c>
      <c r="F36" s="26">
        <v>752478</v>
      </c>
      <c r="G36" s="26">
        <v>803697</v>
      </c>
      <c r="H36" s="46">
        <v>1475224</v>
      </c>
      <c r="I36" s="47">
        <v>1505670</v>
      </c>
    </row>
    <row r="37" spans="1:10" x14ac:dyDescent="0.6">
      <c r="A37" s="27" t="s">
        <v>94</v>
      </c>
      <c r="B37" s="29"/>
      <c r="C37" s="29" t="e">
        <f>(C36-B36)/B36*100</f>
        <v>#DIV/0!</v>
      </c>
      <c r="D37" s="28">
        <f>(D36-C36)/C36*100</f>
        <v>7.8191768004401645</v>
      </c>
      <c r="E37" s="28">
        <f t="shared" ref="E37:H37" si="18">(E36-D36)/D36*100</f>
        <v>7.3726684919451433</v>
      </c>
      <c r="F37" s="28">
        <f t="shared" si="18"/>
        <v>7.0736104569508811</v>
      </c>
      <c r="G37" s="28">
        <f t="shared" si="18"/>
        <v>6.806710628084808</v>
      </c>
      <c r="H37" s="28">
        <f t="shared" si="18"/>
        <v>83.5547476225493</v>
      </c>
      <c r="I37" s="48">
        <f>(I36-H36)/H36*100</f>
        <v>2.0638221720904757</v>
      </c>
    </row>
    <row r="38" spans="1:10" x14ac:dyDescent="0.6">
      <c r="A38" t="s">
        <v>95</v>
      </c>
      <c r="C38" s="26">
        <v>234695</v>
      </c>
      <c r="D38" s="26">
        <v>214636</v>
      </c>
      <c r="E38" s="26">
        <v>212299</v>
      </c>
      <c r="F38" s="26">
        <v>249010</v>
      </c>
      <c r="G38" s="26">
        <v>250714</v>
      </c>
      <c r="H38" s="26">
        <v>248429</v>
      </c>
      <c r="I38">
        <v>240911</v>
      </c>
    </row>
    <row r="39" spans="1:10" x14ac:dyDescent="0.6">
      <c r="A39" s="24" t="s">
        <v>96</v>
      </c>
      <c r="C39" s="25">
        <v>383050</v>
      </c>
      <c r="D39" s="25">
        <v>381682</v>
      </c>
      <c r="E39" s="25">
        <v>379646</v>
      </c>
      <c r="F39" s="25">
        <v>375808</v>
      </c>
      <c r="G39" s="25">
        <v>371958</v>
      </c>
      <c r="H39" s="41">
        <v>367367</v>
      </c>
      <c r="I39">
        <v>382944</v>
      </c>
    </row>
    <row r="40" spans="1:10" x14ac:dyDescent="0.6">
      <c r="A40" s="29" t="s">
        <v>97</v>
      </c>
      <c r="B40" s="29"/>
      <c r="C40" s="28">
        <f>C38/C39*100</f>
        <v>61.270069181568985</v>
      </c>
      <c r="D40" s="28">
        <f t="shared" ref="D40:F40" si="19">D38/D39*100</f>
        <v>56.234247357748067</v>
      </c>
      <c r="E40" s="28">
        <f t="shared" si="19"/>
        <v>55.920252024254168</v>
      </c>
      <c r="F40" s="28">
        <f t="shared" si="19"/>
        <v>66.259898671662114</v>
      </c>
      <c r="G40" s="28">
        <f>G38/G39*100</f>
        <v>67.403846670860688</v>
      </c>
      <c r="H40" s="28">
        <f>H38/H39*100</f>
        <v>67.624201411667357</v>
      </c>
      <c r="I40" s="28">
        <f>I38/I39*100</f>
        <v>62.910242750898306</v>
      </c>
    </row>
    <row r="41" spans="1:10" x14ac:dyDescent="0.6">
      <c r="A41" t="s">
        <v>98</v>
      </c>
      <c r="C41" s="25">
        <v>476810</v>
      </c>
      <c r="D41" s="25">
        <v>480365</v>
      </c>
      <c r="E41" s="25">
        <v>483068</v>
      </c>
      <c r="F41" s="25">
        <v>487301</v>
      </c>
      <c r="G41" s="25">
        <v>492125</v>
      </c>
      <c r="H41" s="41">
        <v>495649</v>
      </c>
      <c r="I41" s="47">
        <f>I47-I42</f>
        <v>648588</v>
      </c>
    </row>
    <row r="42" spans="1:10" x14ac:dyDescent="0.6">
      <c r="A42" t="s">
        <v>99</v>
      </c>
      <c r="C42" s="25">
        <v>899099</v>
      </c>
      <c r="D42" s="25">
        <v>903436</v>
      </c>
      <c r="E42" s="25">
        <v>907647</v>
      </c>
      <c r="F42" s="25">
        <v>909322</v>
      </c>
      <c r="G42" s="25">
        <v>911770</v>
      </c>
      <c r="H42" s="41">
        <v>911843</v>
      </c>
      <c r="I42" s="47">
        <v>1135782</v>
      </c>
    </row>
    <row r="43" spans="1:10" x14ac:dyDescent="0.6">
      <c r="A43" s="29" t="s">
        <v>100</v>
      </c>
      <c r="B43" s="29"/>
      <c r="C43" s="28">
        <f>C41/C42*100</f>
        <v>53.031979793103986</v>
      </c>
      <c r="D43" s="28">
        <f t="shared" ref="D43:F43" si="20">D41/D42*100</f>
        <v>53.17089423047122</v>
      </c>
      <c r="E43" s="28">
        <f t="shared" si="20"/>
        <v>53.222012522489472</v>
      </c>
      <c r="F43" s="28">
        <f t="shared" si="20"/>
        <v>53.589487552264217</v>
      </c>
      <c r="G43" s="28">
        <f>G41/G42*100</f>
        <v>53.974686598593948</v>
      </c>
      <c r="H43" s="28">
        <f>H41/H42*100</f>
        <v>54.356835551734243</v>
      </c>
      <c r="I43" s="48">
        <f>I41/I42*100</f>
        <v>57.10497260918028</v>
      </c>
    </row>
    <row r="44" spans="1:10" x14ac:dyDescent="0.6">
      <c r="A44" t="s">
        <v>101</v>
      </c>
      <c r="B44" s="25">
        <v>234214</v>
      </c>
      <c r="C44" s="25">
        <v>224622</v>
      </c>
      <c r="D44" s="25">
        <v>234269</v>
      </c>
      <c r="E44" s="25">
        <v>240532</v>
      </c>
      <c r="F44" s="25">
        <v>241838</v>
      </c>
      <c r="G44" s="26">
        <v>248386</v>
      </c>
    </row>
    <row r="45" spans="1:10" x14ac:dyDescent="0.6">
      <c r="A45" s="29" t="s">
        <v>102</v>
      </c>
      <c r="B45" s="29"/>
      <c r="C45" s="28">
        <f>(C44-B44)*100/B44</f>
        <v>-4.0953999333942459</v>
      </c>
      <c r="D45" s="28">
        <f t="shared" ref="D45:F45" si="21">(D44-C44)*100/C44</f>
        <v>4.2947707704499116</v>
      </c>
      <c r="E45" s="28">
        <f t="shared" si="21"/>
        <v>2.6734224331857823</v>
      </c>
      <c r="F45" s="28">
        <f t="shared" si="21"/>
        <v>0.54296309846506907</v>
      </c>
      <c r="G45" s="28">
        <f>(G44-F44)*100/F44</f>
        <v>2.7075976480123058</v>
      </c>
    </row>
    <row r="47" spans="1:10" x14ac:dyDescent="0.6">
      <c r="A47" s="24" t="s">
        <v>105</v>
      </c>
      <c r="H47" s="41">
        <v>1779254</v>
      </c>
      <c r="I47" s="41">
        <v>1784370</v>
      </c>
    </row>
    <row r="48" spans="1:10" s="51" customFormat="1" x14ac:dyDescent="0.6">
      <c r="A48" s="50" t="s">
        <v>106</v>
      </c>
      <c r="I48" s="52">
        <f>((I47-H47)*100)/H47</f>
        <v>0.28753623709712051</v>
      </c>
      <c r="J48" s="52">
        <f>LN((I47/H47)/1)*100</f>
        <v>0.28712364237590138</v>
      </c>
    </row>
    <row r="49" spans="1:9" x14ac:dyDescent="0.6">
      <c r="A49" s="24" t="s">
        <v>107</v>
      </c>
      <c r="I49">
        <v>20268.695000000003</v>
      </c>
    </row>
    <row r="50" spans="1:9" s="51" customFormat="1" x14ac:dyDescent="0.6">
      <c r="A50" s="50" t="s">
        <v>108</v>
      </c>
      <c r="I50" s="51">
        <f>H47/I49</f>
        <v>87.783352603608648</v>
      </c>
    </row>
    <row r="51" spans="1:9" x14ac:dyDescent="0.6">
      <c r="A51" s="24" t="s">
        <v>109</v>
      </c>
      <c r="I51">
        <v>862874</v>
      </c>
    </row>
    <row r="52" spans="1:9" x14ac:dyDescent="0.6">
      <c r="A52" s="24" t="s">
        <v>110</v>
      </c>
      <c r="I52">
        <v>921496</v>
      </c>
    </row>
    <row r="53" spans="1:9" s="51" customFormat="1" x14ac:dyDescent="0.6">
      <c r="A53" s="50" t="s">
        <v>111</v>
      </c>
      <c r="I53" s="52">
        <f>(I51/I52)*100</f>
        <v>93.63838801253614</v>
      </c>
    </row>
    <row r="54" spans="1:9" x14ac:dyDescent="0.6">
      <c r="A54" t="s">
        <v>112</v>
      </c>
      <c r="I54">
        <v>11403788478.51</v>
      </c>
    </row>
    <row r="55" spans="1:9" x14ac:dyDescent="0.6">
      <c r="A55" t="s">
        <v>105</v>
      </c>
      <c r="I55">
        <v>1539378.22</v>
      </c>
    </row>
    <row r="56" spans="1:9" s="51" customFormat="1" x14ac:dyDescent="0.6">
      <c r="A56" s="51" t="s">
        <v>113</v>
      </c>
      <c r="I56" s="52">
        <f>I54/I55</f>
        <v>7408.0484772026985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C6BF-3EB0-411A-9DB4-3708B849E96E}">
  <dimension ref="A1:P31"/>
  <sheetViews>
    <sheetView topLeftCell="A17" workbookViewId="0">
      <selection activeCell="C28" sqref="C28:C31"/>
    </sheetView>
  </sheetViews>
  <sheetFormatPr defaultRowHeight="21" x14ac:dyDescent="0.6"/>
  <cols>
    <col min="2" max="2" width="12.625" bestFit="1" customWidth="1"/>
    <col min="4" max="4" width="16.75" bestFit="1" customWidth="1"/>
    <col min="8" max="8" width="11.375" bestFit="1" customWidth="1"/>
    <col min="15" max="15" width="10.125" bestFit="1" customWidth="1"/>
    <col min="16" max="16" width="10.375" bestFit="1" customWidth="1"/>
  </cols>
  <sheetData>
    <row r="1" spans="1:16" x14ac:dyDescent="0.6">
      <c r="A1" t="s">
        <v>106</v>
      </c>
    </row>
    <row r="3" spans="1:16" x14ac:dyDescent="0.6">
      <c r="A3" s="57" t="s">
        <v>118</v>
      </c>
      <c r="B3" s="57" t="s">
        <v>119</v>
      </c>
      <c r="C3" s="60" t="s">
        <v>120</v>
      </c>
      <c r="D3" s="60" t="s">
        <v>121</v>
      </c>
      <c r="F3" t="s">
        <v>122</v>
      </c>
      <c r="G3" t="s">
        <v>123</v>
      </c>
      <c r="H3" s="66" t="s">
        <v>111</v>
      </c>
      <c r="L3" s="57" t="s">
        <v>124</v>
      </c>
      <c r="M3" s="57" t="s">
        <v>125</v>
      </c>
      <c r="N3" s="57" t="s">
        <v>128</v>
      </c>
      <c r="O3" s="57" t="s">
        <v>126</v>
      </c>
      <c r="P3" s="60" t="s">
        <v>127</v>
      </c>
    </row>
    <row r="4" spans="1:16" x14ac:dyDescent="0.6">
      <c r="A4" s="57">
        <v>2558</v>
      </c>
      <c r="B4" s="41">
        <v>1728242</v>
      </c>
      <c r="D4" s="59">
        <f>B4/20107.1</f>
        <v>85.951827961267426</v>
      </c>
    </row>
    <row r="5" spans="1:16" x14ac:dyDescent="0.6">
      <c r="A5" s="57">
        <v>2559</v>
      </c>
      <c r="B5" s="41">
        <v>1735762</v>
      </c>
      <c r="C5" s="58">
        <f>LN((B5/B4)/1)*100</f>
        <v>0.43418031927499551</v>
      </c>
      <c r="D5" s="59">
        <f>B5/20107.1</f>
        <v>86.325825206021761</v>
      </c>
      <c r="K5" s="57">
        <v>2559</v>
      </c>
      <c r="L5" s="67">
        <v>250608</v>
      </c>
      <c r="M5" s="67">
        <v>284457</v>
      </c>
      <c r="N5" s="68">
        <f>SUM(L5:M5)</f>
        <v>535065</v>
      </c>
      <c r="O5" s="67">
        <v>1057605</v>
      </c>
      <c r="P5" s="58">
        <f>(N5/O5)*100</f>
        <v>50.592139787538827</v>
      </c>
    </row>
    <row r="6" spans="1:16" x14ac:dyDescent="0.6">
      <c r="A6" s="57">
        <v>2560</v>
      </c>
      <c r="B6" s="41">
        <v>1746840</v>
      </c>
      <c r="C6" s="58">
        <f t="shared" ref="C6:C9" si="0">LN((B6/B5)/1)*100</f>
        <v>0.63619313170895697</v>
      </c>
      <c r="D6" s="59">
        <f t="shared" ref="D6:D9" si="1">B6/20107.1</f>
        <v>86.876774870568113</v>
      </c>
    </row>
    <row r="7" spans="1:16" x14ac:dyDescent="0.6">
      <c r="A7" s="57">
        <v>2561</v>
      </c>
      <c r="B7" s="41">
        <v>1763742</v>
      </c>
      <c r="C7" s="58">
        <f t="shared" si="0"/>
        <v>0.9629247001947483</v>
      </c>
      <c r="D7" s="59">
        <f t="shared" si="1"/>
        <v>87.717373465094425</v>
      </c>
      <c r="F7">
        <v>855105</v>
      </c>
      <c r="G7">
        <v>908637</v>
      </c>
      <c r="H7" s="58">
        <f>(F7/G7)*100</f>
        <v>94.108538393219732</v>
      </c>
    </row>
    <row r="8" spans="1:16" x14ac:dyDescent="0.6">
      <c r="A8" s="57">
        <v>2562</v>
      </c>
      <c r="B8" s="41">
        <v>1779254</v>
      </c>
      <c r="C8" s="58">
        <f t="shared" si="0"/>
        <v>0.87564869485966912</v>
      </c>
      <c r="D8" s="59">
        <f t="shared" si="1"/>
        <v>88.48884224975258</v>
      </c>
      <c r="F8">
        <v>861692</v>
      </c>
      <c r="G8">
        <v>917562</v>
      </c>
      <c r="H8" s="58">
        <f t="shared" ref="H8:H9" si="2">(F8/G8)*100</f>
        <v>93.911038164178549</v>
      </c>
    </row>
    <row r="9" spans="1:16" x14ac:dyDescent="0.6">
      <c r="A9" s="57">
        <v>2563</v>
      </c>
      <c r="B9" s="41">
        <v>1784370</v>
      </c>
      <c r="C9" s="58">
        <f t="shared" si="0"/>
        <v>0.28712364237590138</v>
      </c>
      <c r="D9" s="59">
        <f t="shared" si="1"/>
        <v>88.743279737008322</v>
      </c>
      <c r="F9">
        <v>862874</v>
      </c>
      <c r="G9">
        <v>921496</v>
      </c>
      <c r="H9" s="58">
        <f t="shared" si="2"/>
        <v>93.63838801253614</v>
      </c>
    </row>
    <row r="11" spans="1:16" x14ac:dyDescent="0.6">
      <c r="A11" t="s">
        <v>129</v>
      </c>
    </row>
    <row r="12" spans="1:16" x14ac:dyDescent="0.6">
      <c r="B12" t="s">
        <v>130</v>
      </c>
    </row>
    <row r="13" spans="1:16" x14ac:dyDescent="0.6">
      <c r="A13">
        <v>2561</v>
      </c>
      <c r="B13" s="41">
        <v>247831</v>
      </c>
    </row>
    <row r="14" spans="1:16" x14ac:dyDescent="0.6">
      <c r="A14">
        <v>2562</v>
      </c>
      <c r="B14" s="41">
        <v>259026</v>
      </c>
      <c r="C14">
        <f>((B14-B13)*100)/B13</f>
        <v>4.5171911504210529</v>
      </c>
    </row>
    <row r="16" spans="1:16" x14ac:dyDescent="0.6">
      <c r="A16" t="s">
        <v>131</v>
      </c>
    </row>
    <row r="17" spans="1:4" x14ac:dyDescent="0.6">
      <c r="B17" t="s">
        <v>132</v>
      </c>
      <c r="C17" t="s">
        <v>133</v>
      </c>
    </row>
    <row r="18" spans="1:4" x14ac:dyDescent="0.6">
      <c r="A18">
        <v>2562</v>
      </c>
      <c r="B18" s="41">
        <v>9627356</v>
      </c>
      <c r="C18">
        <v>12566911</v>
      </c>
      <c r="D18" s="59">
        <f>(B18/C18)*100</f>
        <v>76.608770444861108</v>
      </c>
    </row>
    <row r="20" spans="1:4" x14ac:dyDescent="0.6">
      <c r="A20" t="s">
        <v>61</v>
      </c>
    </row>
    <row r="21" spans="1:4" x14ac:dyDescent="0.6">
      <c r="B21" t="s">
        <v>134</v>
      </c>
      <c r="C21" t="s">
        <v>135</v>
      </c>
    </row>
    <row r="22" spans="1:4" x14ac:dyDescent="0.6">
      <c r="A22">
        <v>2559</v>
      </c>
      <c r="B22">
        <v>1001258</v>
      </c>
      <c r="C22">
        <v>1461917</v>
      </c>
      <c r="D22" s="58">
        <f>B22/C22*100</f>
        <v>68.489387564410293</v>
      </c>
    </row>
    <row r="24" spans="1:4" x14ac:dyDescent="0.6">
      <c r="A24" t="s">
        <v>89</v>
      </c>
    </row>
    <row r="25" spans="1:4" x14ac:dyDescent="0.6">
      <c r="B25" t="s">
        <v>136</v>
      </c>
      <c r="C25" t="s">
        <v>137</v>
      </c>
    </row>
    <row r="26" spans="1:4" x14ac:dyDescent="0.6">
      <c r="A26">
        <v>2558</v>
      </c>
      <c r="B26">
        <v>11120</v>
      </c>
    </row>
    <row r="27" spans="1:4" x14ac:dyDescent="0.6">
      <c r="A27">
        <v>2559</v>
      </c>
      <c r="B27">
        <v>13095</v>
      </c>
      <c r="C27" s="58">
        <f>((B27-B26)*100)/B26</f>
        <v>17.760791366906474</v>
      </c>
    </row>
    <row r="28" spans="1:4" x14ac:dyDescent="0.6">
      <c r="A28">
        <v>2560</v>
      </c>
      <c r="B28">
        <v>18541</v>
      </c>
      <c r="C28" s="58">
        <f>((B28-B27)*100)/B27</f>
        <v>41.588392516227564</v>
      </c>
    </row>
    <row r="29" spans="1:4" x14ac:dyDescent="0.6">
      <c r="A29">
        <v>2561</v>
      </c>
      <c r="B29">
        <v>20323</v>
      </c>
      <c r="C29" s="58">
        <f t="shared" ref="C29:C30" si="3">((B29-B28)*100)/B28</f>
        <v>9.6111320856480233</v>
      </c>
    </row>
    <row r="30" spans="1:4" x14ac:dyDescent="0.6">
      <c r="A30">
        <v>2562</v>
      </c>
      <c r="B30">
        <v>21929</v>
      </c>
      <c r="C30" s="58">
        <f t="shared" si="3"/>
        <v>7.9023766176253503</v>
      </c>
    </row>
    <row r="31" spans="1:4" x14ac:dyDescent="0.6">
      <c r="A31">
        <v>2563</v>
      </c>
      <c r="B31">
        <v>23233</v>
      </c>
      <c r="C31" s="58">
        <f>((B31-B30)*100)/B30</f>
        <v>5.9464635870308724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ตัวชี้วัด</vt:lpstr>
      <vt:lpstr>คำนวณ</vt:lpstr>
      <vt:lpstr>อ.การเพิ่ม ปชก.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2021-10-27T07:50:31Z</cp:lastPrinted>
  <dcterms:created xsi:type="dcterms:W3CDTF">2006-02-23T04:03:34Z</dcterms:created>
  <dcterms:modified xsi:type="dcterms:W3CDTF">2021-10-27T07:50:40Z</dcterms:modified>
</cp:coreProperties>
</file>