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1 สมุดสถิติจังหวัด\2564\06 รวมเล่ม\"/>
    </mc:Choice>
  </mc:AlternateContent>
  <xr:revisionPtr revIDLastSave="0" documentId="13_ncr:1_{F039A8C4-2829-4059-92AB-AFBBEA3AC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ัวชี้วัด64" sheetId="6" r:id="rId1"/>
  </sheets>
  <definedNames>
    <definedName name="_xlnm.Print_Area" localSheetId="0">ตัวชี้วัด64!$A$1:$M$225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6" i="6" l="1"/>
  <c r="K177" i="6"/>
  <c r="D183" i="6"/>
  <c r="D153" i="6"/>
  <c r="K143" i="6" s="1"/>
  <c r="D141" i="6"/>
  <c r="J133" i="6" s="1"/>
  <c r="D130" i="6"/>
  <c r="J122" i="6" s="1"/>
  <c r="B112" i="6"/>
  <c r="D112" i="6" s="1"/>
  <c r="K106" i="6" s="1"/>
  <c r="D101" i="6"/>
  <c r="K93" i="6" s="1"/>
  <c r="D90" i="6"/>
  <c r="K82" i="6" s="1"/>
  <c r="K81" i="6"/>
  <c r="D89" i="6"/>
  <c r="J82" i="6" s="1"/>
  <c r="J81" i="6"/>
  <c r="D79" i="6"/>
  <c r="K71" i="6" s="1"/>
  <c r="D67" i="6"/>
  <c r="K59" i="6" s="1"/>
  <c r="D57" i="6"/>
  <c r="K49" i="6" s="1"/>
  <c r="D56" i="6"/>
  <c r="D47" i="6"/>
  <c r="K39" i="6" s="1"/>
  <c r="D37" i="6"/>
  <c r="K29" i="6" s="1"/>
  <c r="D27" i="6" l="1"/>
  <c r="K19" i="6" s="1"/>
  <c r="C17" i="6"/>
  <c r="D17" i="6" s="1"/>
  <c r="K9" i="6" s="1"/>
  <c r="D196" i="6"/>
  <c r="J188" i="6" s="1"/>
  <c r="D195" i="6"/>
  <c r="I188" i="6" s="1"/>
  <c r="D194" i="6"/>
  <c r="H188" i="6" s="1"/>
  <c r="D193" i="6"/>
  <c r="G188" i="6" s="1"/>
  <c r="D192" i="6"/>
  <c r="F188" i="6" s="1"/>
  <c r="D191" i="6"/>
  <c r="E188" i="6" s="1"/>
  <c r="D185" i="6"/>
  <c r="J177" i="6" s="1"/>
  <c r="D184" i="6"/>
  <c r="I177" i="6" s="1"/>
  <c r="D182" i="6"/>
  <c r="D181" i="6"/>
  <c r="D180" i="6"/>
  <c r="D172" i="6"/>
  <c r="J164" i="6" s="1"/>
  <c r="D171" i="6"/>
  <c r="I164" i="6" s="1"/>
  <c r="D170" i="6"/>
  <c r="H164" i="6" s="1"/>
  <c r="D169" i="6"/>
  <c r="G164" i="6" s="1"/>
  <c r="D168" i="6"/>
  <c r="F164" i="6" s="1"/>
  <c r="D167" i="6"/>
  <c r="E164" i="6" s="1"/>
  <c r="D152" i="6"/>
  <c r="J143" i="6" s="1"/>
  <c r="D151" i="6"/>
  <c r="I143" i="6" s="1"/>
  <c r="D150" i="6"/>
  <c r="H143" i="6" s="1"/>
  <c r="D149" i="6"/>
  <c r="G143" i="6" s="1"/>
  <c r="D148" i="6"/>
  <c r="F143" i="6" s="1"/>
  <c r="D140" i="6"/>
  <c r="I133" i="6" s="1"/>
  <c r="D139" i="6"/>
  <c r="H133" i="6" s="1"/>
  <c r="D138" i="6"/>
  <c r="G133" i="6" s="1"/>
  <c r="D137" i="6"/>
  <c r="F133" i="6" s="1"/>
  <c r="D136" i="6"/>
  <c r="E133" i="6" s="1"/>
  <c r="D129" i="6"/>
  <c r="I122" i="6" s="1"/>
  <c r="D128" i="6"/>
  <c r="H122" i="6" s="1"/>
  <c r="D127" i="6"/>
  <c r="G122" i="6" s="1"/>
  <c r="D126" i="6"/>
  <c r="F122" i="6" s="1"/>
  <c r="D125" i="6"/>
  <c r="E122" i="6" s="1"/>
  <c r="B111" i="6"/>
  <c r="D111" i="6" s="1"/>
  <c r="J106" i="6" s="1"/>
  <c r="B110" i="6"/>
  <c r="D110" i="6" s="1"/>
  <c r="I106" i="6" s="1"/>
  <c r="B109" i="6"/>
  <c r="D109" i="6" s="1"/>
  <c r="H106" i="6" s="1"/>
  <c r="B108" i="6"/>
  <c r="D108" i="6" s="1"/>
  <c r="G106" i="6" s="1"/>
  <c r="D100" i="6"/>
  <c r="D99" i="6"/>
  <c r="D98" i="6"/>
  <c r="D97" i="6"/>
  <c r="B88" i="6"/>
  <c r="D88" i="6" s="1"/>
  <c r="B87" i="6"/>
  <c r="D87" i="6" s="1"/>
  <c r="B86" i="6"/>
  <c r="D86" i="6" s="1"/>
  <c r="D85" i="6"/>
  <c r="D84" i="6"/>
  <c r="D78" i="6"/>
  <c r="J71" i="6" s="1"/>
  <c r="B77" i="6"/>
  <c r="D77" i="6" s="1"/>
  <c r="I71" i="6" s="1"/>
  <c r="B76" i="6"/>
  <c r="D76" i="6" s="1"/>
  <c r="H71" i="6" s="1"/>
  <c r="B75" i="6"/>
  <c r="D75" i="6" s="1"/>
  <c r="G71" i="6" s="1"/>
  <c r="D74" i="6"/>
  <c r="F71" i="6" s="1"/>
  <c r="D73" i="6"/>
  <c r="E71" i="6" s="1"/>
  <c r="D66" i="6"/>
  <c r="J59" i="6" s="1"/>
  <c r="D65" i="6"/>
  <c r="I59" i="6" s="1"/>
  <c r="D64" i="6"/>
  <c r="D63" i="6"/>
  <c r="D62" i="6"/>
  <c r="F59" i="6" s="1"/>
  <c r="D61" i="6"/>
  <c r="J49" i="6"/>
  <c r="D55" i="6"/>
  <c r="I49" i="6" s="1"/>
  <c r="D54" i="6"/>
  <c r="H49" i="6" s="1"/>
  <c r="D53" i="6"/>
  <c r="G49" i="6" s="1"/>
  <c r="D52" i="6"/>
  <c r="F49" i="6" s="1"/>
  <c r="D51" i="6"/>
  <c r="E49" i="6" s="1"/>
  <c r="D46" i="6"/>
  <c r="J39" i="6" s="1"/>
  <c r="D45" i="6"/>
  <c r="I39" i="6" s="1"/>
  <c r="D44" i="6"/>
  <c r="H39" i="6" s="1"/>
  <c r="D43" i="6"/>
  <c r="G39" i="6" s="1"/>
  <c r="D42" i="6"/>
  <c r="F39" i="6" s="1"/>
  <c r="D41" i="6"/>
  <c r="E39" i="6" s="1"/>
  <c r="D36" i="6"/>
  <c r="J29" i="6" s="1"/>
  <c r="D35" i="6"/>
  <c r="I29" i="6" s="1"/>
  <c r="D34" i="6"/>
  <c r="H29" i="6" s="1"/>
  <c r="D33" i="6"/>
  <c r="G29" i="6" s="1"/>
  <c r="D32" i="6"/>
  <c r="F29" i="6" s="1"/>
  <c r="D31" i="6"/>
  <c r="E29" i="6" s="1"/>
  <c r="D26" i="6"/>
  <c r="J19" i="6" s="1"/>
  <c r="C16" i="6"/>
  <c r="E8" i="6"/>
  <c r="D16" i="6" l="1"/>
  <c r="J9" i="6" s="1"/>
</calcChain>
</file>

<file path=xl/sharedStrings.xml><?xml version="1.0" encoding="utf-8"?>
<sst xmlns="http://schemas.openxmlformats.org/spreadsheetml/2006/main" count="228" uniqueCount="164">
  <si>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</si>
  <si>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</si>
  <si>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</si>
  <si>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</si>
  <si>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</si>
  <si>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</si>
  <si>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</si>
  <si>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</si>
  <si>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</si>
  <si>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</si>
  <si>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</si>
  <si>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</si>
  <si>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</si>
  <si>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</si>
  <si>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</si>
  <si>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</si>
  <si>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</si>
  <si>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</si>
  <si>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</si>
  <si>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</si>
  <si>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</si>
  <si>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</si>
  <si>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</si>
  <si>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</si>
  <si>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</si>
  <si>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</si>
  <si>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</si>
  <si>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</si>
  <si>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</si>
  <si>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</si>
  <si>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</si>
  <si>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</si>
  <si>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</si>
  <si>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</si>
  <si>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</si>
  <si>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</si>
  <si>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</si>
  <si>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</si>
  <si>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</si>
  <si>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</si>
  <si>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</si>
  <si>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</si>
  <si>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</si>
  <si>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</si>
  <si>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</si>
  <si>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</si>
  <si>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</si>
  <si>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</si>
  <si>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</si>
  <si>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</si>
  <si>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</si>
  <si>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</si>
  <si>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</si>
  <si>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</si>
  <si>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</si>
  <si>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</si>
  <si>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</si>
  <si>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</si>
  <si>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</si>
  <si>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</si>
  <si>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</si>
  <si>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</si>
  <si>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</si>
  <si>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</si>
  <si>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</si>
  <si>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</si>
  <si>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</si>
  <si>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</si>
  <si>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</si>
  <si>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</si>
  <si>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</si>
  <si>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</si>
  <si>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</si>
  <si>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</si>
  <si>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</si>
  <si>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</si>
  <si>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</si>
  <si>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</si>
  <si>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</si>
  <si>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</si>
  <si>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</si>
  <si>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</si>
  <si>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</si>
  <si>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</si>
  <si>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</si>
  <si>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(2019)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</si>
  <si>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</si>
  <si>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</si>
  <si>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</si>
  <si>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</si>
  <si>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</si>
  <si>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</si>
  <si>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</si>
  <si>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</si>
  <si>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</si>
  <si>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</si>
  <si>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(2014)</t>
  </si>
  <si>
    <t>(2015)</t>
  </si>
  <si>
    <t>ปี</t>
  </si>
  <si>
    <t>ประชากร 15 - 59 ปี</t>
  </si>
  <si>
    <t>ปชก. 0-14 + 60 ปีขึ้น</t>
  </si>
  <si>
    <t>อัตราการเกิด</t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</si>
  <si>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</si>
  <si>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t>ปชก.หญิง 15 - 49 ปี สธ.</t>
  </si>
  <si>
    <t>เด็กเกิดมีชีพ</t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</si>
  <si>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</si>
  <si>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t>ประชากรกลางปี(สธ.)</t>
  </si>
  <si>
    <t>เกิดมีชีพ</t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</si>
  <si>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</si>
  <si>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t>ตาย</t>
  </si>
  <si>
    <t>อัตราการตาย</t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</si>
  <si>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</si>
  <si>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t>ทารกตาย</t>
  </si>
  <si>
    <t>อัตราทารกตาย</t>
  </si>
  <si>
    <t xml:space="preserve">- </t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</si>
  <si>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</si>
  <si>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t>มารดาตาย</t>
  </si>
  <si>
    <t>อัตราการตายของมารดา</t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</si>
  <si>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</si>
  <si>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t xml:space="preserve">ประชากรที่มีอายุ 15 ปีขึ้นไป (ไตรมาส 3) </t>
  </si>
  <si>
    <t>ผู้มีงานทำ (ไตรมาส 3)</t>
  </si>
  <si>
    <t>อัตราการมีงานทำ</t>
  </si>
  <si>
    <t>ประชากรที่มีอายุ 15 ปีขึ้นไป (ไตรมาส 3)</t>
  </si>
  <si>
    <t xml:space="preserve">กำลังแรงงานรวม (ไตรมาส 3) </t>
  </si>
  <si>
    <t>อัตราการมีส่วนร่วม</t>
  </si>
  <si>
    <t>-</t>
  </si>
  <si>
    <t>ปีการศึกษา</t>
  </si>
  <si>
    <t>นักเรียนชั้น ม.1</t>
  </si>
  <si>
    <t>ป.6 ปีที่แล้ว</t>
  </si>
  <si>
    <t>Ratio of student per teacher</t>
  </si>
  <si>
    <t>จำนวนนักเรียนในระบบโรงเรียน</t>
  </si>
  <si>
    <t>ประชากรในวัยเรียนที่ทราบอายุ 3-21 ปี</t>
  </si>
  <si>
    <t>อัตราส่วน</t>
  </si>
  <si>
    <t>ผลิตภัณฑ์จังหวัด</t>
  </si>
  <si>
    <t>อัตราการขยายตัว</t>
  </si>
  <si>
    <t>…</t>
  </si>
  <si>
    <t>พื้นที่ทั้งหมด</t>
  </si>
  <si>
    <t>พื้นที่การเกษตร</t>
  </si>
  <si>
    <t>สัดส่วนพื้นที่</t>
  </si>
  <si>
    <t>รถจดทะเบียน(สะสม)</t>
  </si>
  <si>
    <t>อัตราการเปลี่ยนแปลง</t>
  </si>
  <si>
    <t>รายได้จากการท่องเที่ยว (ลบ.)</t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</si>
  <si>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</si>
  <si>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t>ทะเบียนนิติบุคคลคงอยู่</t>
  </si>
  <si>
    <t>พื้นที่ป่าไม้</t>
  </si>
  <si>
    <t>สัดส่วนพื้นที่ป่าไม้</t>
  </si>
  <si>
    <r>
      <t xml:space="preserve">Source: </t>
    </r>
    <r>
      <rPr>
        <sz val="14"/>
        <rFont val="TH SarabunPSK"/>
        <family val="2"/>
      </rPr>
      <t>Calculated by The National Statistical Office from</t>
    </r>
  </si>
  <si>
    <t xml:space="preserve">     (2)   สำนักงานสาธารณสุขจังหวัดเลย</t>
  </si>
  <si>
    <t xml:space="preserve">     (2)   Loei Provincial Health Office</t>
  </si>
  <si>
    <t xml:space="preserve">     (4)   สำนักงานสวัสดิการและคุ้มครองแรงงานจังหวัดเลย</t>
  </si>
  <si>
    <t xml:space="preserve">     (4)   Loei Provincial Labour Protection and Welfare Office</t>
  </si>
  <si>
    <t xml:space="preserve">     (6)   The Household Socio-Economic Survey, Loei Province, </t>
  </si>
  <si>
    <t xml:space="preserve">     (6)   สำรวจภาวะเศรษฐกิจและสังคมของครัวเรือนจังหวัดเลย สำนักงานสถิติแห่งชาติ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</si>
  <si>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</si>
  <si>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</si>
  <si>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(9)   สำนักงานขนส่งจังหวัดเลย</t>
  </si>
  <si>
    <t xml:space="preserve">     (9)   Loei Provincial Transport Office</t>
  </si>
  <si>
    <t xml:space="preserve">     (10)   The Information and Communication Technology Survey on Household,</t>
  </si>
  <si>
    <t xml:space="preserve">             Naional Statistical Office.</t>
  </si>
  <si>
    <t>อัตรา</t>
  </si>
  <si>
    <t xml:space="preserve">     (5)   สำนักงานศึกษาธิการจังหวัดเลย</t>
  </si>
  <si>
    <t xml:space="preserve">     (5)   Loei Provincial Educational Office</t>
  </si>
  <si>
    <t xml:space="preserve">     (12)   กรมพัฒนาธุรกิจการค้า</t>
  </si>
  <si>
    <t xml:space="preserve">     (12)   Department of Business 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</si>
</sst>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[$-1010409]#,##0;\-#,##0"/>
    <numFmt numFmtId="189" formatCode="[$-1010409]#,##0.00;\-#,##0.0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11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8" xfId="0" applyFont="1" applyBorder="1"/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2" fontId="2" fillId="2" borderId="4" xfId="0" applyNumberFormat="1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87" fontId="2" fillId="0" borderId="4" xfId="1" applyNumberFormat="1" applyFont="1" applyFill="1" applyBorder="1" applyAlignment="1">
      <alignment horizontal="left"/>
    </xf>
    <xf numFmtId="187" fontId="2" fillId="0" borderId="4" xfId="1" applyNumberFormat="1" applyFont="1" applyFill="1" applyBorder="1"/>
    <xf numFmtId="43" fontId="2" fillId="0" borderId="4" xfId="1" applyFont="1" applyFill="1" applyBorder="1"/>
    <xf numFmtId="2" fontId="2" fillId="2" borderId="4" xfId="2" applyNumberFormat="1" applyFont="1" applyFill="1" applyBorder="1" applyAlignment="1">
      <alignment horizontal="right"/>
    </xf>
    <xf numFmtId="2" fontId="1" fillId="2" borderId="4" xfId="2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2" fillId="2" borderId="4" xfId="2" applyNumberFormat="1" applyFont="1" applyFill="1" applyBorder="1" applyAlignment="1">
      <alignment horizontal="right"/>
    </xf>
    <xf numFmtId="0" fontId="2" fillId="2" borderId="0" xfId="0" applyFont="1" applyFill="1"/>
    <xf numFmtId="3" fontId="2" fillId="2" borderId="4" xfId="0" applyNumberFormat="1" applyFont="1" applyFill="1" applyBorder="1"/>
    <xf numFmtId="2" fontId="1" fillId="2" borderId="4" xfId="0" applyNumberFormat="1" applyFont="1" applyFill="1" applyBorder="1" applyAlignment="1">
      <alignment horizontal="center"/>
    </xf>
    <xf numFmtId="2" fontId="2" fillId="0" borderId="4" xfId="0" applyNumberFormat="1" applyFont="1" applyBorder="1"/>
    <xf numFmtId="0" fontId="1" fillId="2" borderId="4" xfId="0" applyFont="1" applyFill="1" applyBorder="1" applyAlignment="1">
      <alignment horizontal="center"/>
    </xf>
    <xf numFmtId="0" fontId="2" fillId="0" borderId="4" xfId="0" quotePrefix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" fontId="2" fillId="0" borderId="0" xfId="0" applyNumberFormat="1" applyFont="1"/>
    <xf numFmtId="0" fontId="1" fillId="0" borderId="21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2" fontId="1" fillId="2" borderId="21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left"/>
    </xf>
    <xf numFmtId="187" fontId="2" fillId="0" borderId="21" xfId="1" applyNumberFormat="1" applyFont="1" applyFill="1" applyBorder="1" applyAlignment="1">
      <alignment horizontal="center"/>
    </xf>
    <xf numFmtId="2" fontId="2" fillId="0" borderId="21" xfId="0" applyNumberFormat="1" applyFont="1" applyBorder="1"/>
    <xf numFmtId="0" fontId="2" fillId="2" borderId="21" xfId="0" applyFont="1" applyFill="1" applyBorder="1" applyAlignment="1">
      <alignment horizontal="center"/>
    </xf>
    <xf numFmtId="2" fontId="2" fillId="2" borderId="21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21" xfId="1" applyNumberFormat="1" applyFont="1" applyFill="1" applyBorder="1"/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/>
    <xf numFmtId="2" fontId="2" fillId="2" borderId="21" xfId="0" applyNumberFormat="1" applyFont="1" applyFill="1" applyBorder="1"/>
    <xf numFmtId="0" fontId="2" fillId="0" borderId="2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shrinkToFit="1"/>
    </xf>
    <xf numFmtId="4" fontId="2" fillId="2" borderId="4" xfId="0" applyNumberFormat="1" applyFont="1" applyFill="1" applyBorder="1"/>
    <xf numFmtId="2" fontId="2" fillId="2" borderId="4" xfId="0" applyNumberFormat="1" applyFont="1" applyFill="1" applyBorder="1" applyAlignment="1">
      <alignment horizontal="right"/>
    </xf>
    <xf numFmtId="0" fontId="1" fillId="0" borderId="12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2" fillId="0" borderId="12" xfId="0" applyFont="1" applyBorder="1" applyAlignment="1">
      <alignment horizontal="left" shrinkToFit="1"/>
    </xf>
    <xf numFmtId="187" fontId="2" fillId="0" borderId="12" xfId="1" applyNumberFormat="1" applyFont="1" applyFill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2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4" xfId="0" applyFont="1" applyBorder="1" applyAlignment="1">
      <alignment horizontal="center" shrinkToFit="1"/>
    </xf>
    <xf numFmtId="187" fontId="2" fillId="0" borderId="12" xfId="1" applyNumberFormat="1" applyFont="1" applyFill="1" applyBorder="1" applyAlignment="1">
      <alignment shrinkToFit="1"/>
    </xf>
    <xf numFmtId="0" fontId="2" fillId="0" borderId="12" xfId="0" applyFont="1" applyBorder="1" applyAlignment="1">
      <alignment shrinkToFit="1"/>
    </xf>
    <xf numFmtId="4" fontId="2" fillId="0" borderId="12" xfId="0" applyNumberFormat="1" applyFont="1" applyBorder="1" applyAlignment="1">
      <alignment shrinkToFit="1"/>
    </xf>
    <xf numFmtId="0" fontId="2" fillId="0" borderId="14" xfId="0" applyFont="1" applyBorder="1" applyAlignment="1">
      <alignment shrinkToFit="1"/>
    </xf>
    <xf numFmtId="188" fontId="2" fillId="2" borderId="4" xfId="0" applyNumberFormat="1" applyFont="1" applyFill="1" applyBorder="1" applyAlignment="1">
      <alignment horizontal="right" vertical="top" wrapText="1" readingOrder="1"/>
    </xf>
    <xf numFmtId="188" fontId="2" fillId="2" borderId="4" xfId="0" applyNumberFormat="1" applyFont="1" applyFill="1" applyBorder="1" applyAlignment="1">
      <alignment vertical="top" wrapText="1" readingOrder="1"/>
    </xf>
    <xf numFmtId="3" fontId="2" fillId="2" borderId="4" xfId="0" applyNumberFormat="1" applyFont="1" applyFill="1" applyBorder="1" applyAlignment="1">
      <alignment horizontal="right" vertical="top"/>
    </xf>
    <xf numFmtId="3" fontId="2" fillId="0" borderId="12" xfId="0" applyNumberFormat="1" applyFont="1" applyBorder="1" applyAlignment="1">
      <alignment shrinkToFit="1"/>
    </xf>
    <xf numFmtId="189" fontId="2" fillId="0" borderId="4" xfId="0" applyNumberFormat="1" applyFont="1" applyBorder="1" applyAlignment="1">
      <alignment horizontal="right" vertical="top" wrapText="1" readingOrder="1"/>
    </xf>
    <xf numFmtId="43" fontId="2" fillId="0" borderId="12" xfId="1" applyFont="1" applyFill="1" applyBorder="1" applyAlignment="1">
      <alignment horizontal="center" shrinkToFit="1"/>
    </xf>
    <xf numFmtId="43" fontId="2" fillId="0" borderId="12" xfId="1" applyFont="1" applyFill="1" applyBorder="1" applyAlignment="1">
      <alignment shrinkToFit="1"/>
    </xf>
    <xf numFmtId="0" fontId="2" fillId="0" borderId="21" xfId="0" applyFont="1" applyBorder="1" applyAlignment="1">
      <alignment shrinkToFit="1"/>
    </xf>
    <xf numFmtId="2" fontId="2" fillId="2" borderId="18" xfId="0" applyNumberFormat="1" applyFont="1" applyFill="1" applyBorder="1"/>
    <xf numFmtId="4" fontId="2" fillId="2" borderId="18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2" fillId="0" borderId="18" xfId="0" applyFont="1" applyBorder="1" applyAlignment="1">
      <alignment shrinkToFit="1"/>
    </xf>
    <xf numFmtId="2" fontId="8" fillId="2" borderId="0" xfId="0" applyNumberFormat="1" applyFont="1" applyFill="1"/>
    <xf numFmtId="0" fontId="8" fillId="2" borderId="0" xfId="0" applyFont="1" applyFill="1" applyAlignment="1">
      <alignment horizontal="right"/>
    </xf>
    <xf numFmtId="0" fontId="2" fillId="0" borderId="0" xfId="0" applyFont="1" applyAlignment="1">
      <alignment shrinkToFit="1"/>
    </xf>
    <xf numFmtId="0" fontId="1" fillId="0" borderId="13" xfId="0" applyFont="1" applyBorder="1"/>
    <xf numFmtId="0" fontId="1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right"/>
    </xf>
    <xf numFmtId="43" fontId="2" fillId="2" borderId="4" xfId="1" applyFont="1" applyFill="1" applyBorder="1"/>
    <xf numFmtId="43" fontId="2" fillId="2" borderId="4" xfId="1" applyFont="1" applyFill="1" applyBorder="1" applyAlignment="1">
      <alignment horizontal="right"/>
    </xf>
    <xf numFmtId="4" fontId="2" fillId="2" borderId="4" xfId="1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 xr:uid="{9C55FBE2-0BE1-4F89-9C3B-8CC6899D32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20125</xdr:colOff>
      <xdr:row>105</xdr:row>
      <xdr:rowOff>74081</xdr:rowOff>
    </xdr:from>
    <xdr:to>
      <xdr:col>12</xdr:col>
      <xdr:colOff>418959</xdr:colOff>
      <xdr:row>113</xdr:row>
      <xdr:rowOff>256100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B3FA49B-E38D-4A34-A6EE-A148CA3F3D50}"/>
            </a:ext>
          </a:extLst>
        </xdr:cNvPr>
        <xdr:cNvGrpSpPr/>
      </xdr:nvGrpSpPr>
      <xdr:grpSpPr>
        <a:xfrm>
          <a:off x="9934784" y="6750240"/>
          <a:ext cx="398834" cy="459110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7074D506-CDBF-4A84-B423-BAF75E3F18D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CAFAD8D-E589-46A2-9375-AA07ABAC25D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205</a:t>
            </a:r>
          </a:p>
        </xdr:txBody>
      </xdr:sp>
    </xdr:grpSp>
    <xdr:clientData/>
  </xdr:twoCellAnchor>
  <xdr:twoCellAnchor>
    <xdr:from>
      <xdr:col>12</xdr:col>
      <xdr:colOff>10600</xdr:colOff>
      <xdr:row>114</xdr:row>
      <xdr:rowOff>271217</xdr:rowOff>
    </xdr:from>
    <xdr:to>
      <xdr:col>12</xdr:col>
      <xdr:colOff>409434</xdr:colOff>
      <xdr:row>117</xdr:row>
      <xdr:rowOff>57804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1146AB2-1ADB-435A-A3D9-320C5A276D23}"/>
            </a:ext>
          </a:extLst>
        </xdr:cNvPr>
        <xdr:cNvGrpSpPr/>
      </xdr:nvGrpSpPr>
      <xdr:grpSpPr>
        <a:xfrm>
          <a:off x="9925259" y="7492899"/>
          <a:ext cx="398834" cy="453337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E50CF91B-DD73-4B13-A4C3-A75E79CF622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13814997-ECA9-4B28-8CA2-6A8507E8323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206</a:t>
            </a:r>
          </a:p>
        </xdr:txBody>
      </xdr:sp>
    </xdr:grpSp>
    <xdr:clientData/>
  </xdr:twoCellAnchor>
  <xdr:twoCellAnchor>
    <xdr:from>
      <xdr:col>12</xdr:col>
      <xdr:colOff>31761</xdr:colOff>
      <xdr:row>223</xdr:row>
      <xdr:rowOff>10585</xdr:rowOff>
    </xdr:from>
    <xdr:to>
      <xdr:col>12</xdr:col>
      <xdr:colOff>430595</xdr:colOff>
      <xdr:row>224</xdr:row>
      <xdr:rowOff>224354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7961FDEB-96C7-4FD8-9020-317F0D4D11F4}"/>
            </a:ext>
          </a:extLst>
        </xdr:cNvPr>
        <xdr:cNvGrpSpPr/>
      </xdr:nvGrpSpPr>
      <xdr:grpSpPr>
        <a:xfrm>
          <a:off x="9946420" y="21199380"/>
          <a:ext cx="398834" cy="456224"/>
          <a:chOff x="9744075" y="219089"/>
          <a:chExt cx="398834" cy="457186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6764E4FF-780C-466A-B7B2-4BA2655945D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D890AE6D-11FD-4283-9B58-F22EEF99178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207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B9A1-1788-42D1-B284-C76F462477DE}">
  <sheetPr>
    <tabColor rgb="FFFF0000"/>
  </sheetPr>
  <dimension ref="A1:AH225"/>
  <sheetViews>
    <sheetView tabSelected="1" view="pageBreakPreview" zoomScale="110" zoomScaleNormal="100" zoomScaleSheet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9" sqref="Q9"/>
    </sheetView>
  </sheetViews>
  <sheetFormatPr defaultRowHeight="18.75" x14ac:dyDescent="0.3"/>
  <cols>
    <col min="1" max="1" width="51.140625" style="1" bestFit="1" customWidth="1"/>
    <col min="2" max="2" width="18.28515625" style="1" hidden="1" customWidth="1"/>
    <col min="3" max="3" width="19.5703125" style="1" hidden="1" customWidth="1"/>
    <col min="4" max="4" width="22" style="1" hidden="1" customWidth="1"/>
    <col min="5" max="6" width="9.28515625" style="1" hidden="1" customWidth="1"/>
    <col min="7" max="11" width="9.28515625" style="1" customWidth="1"/>
    <col min="12" max="12" width="50.7109375" style="1" bestFit="1" customWidth="1"/>
    <col min="13" max="13" width="7.85546875" style="1" customWidth="1"/>
    <col min="14" max="14" width="9.140625" style="1"/>
    <col min="15" max="15" width="11.85546875" style="1" customWidth="1"/>
    <col min="16" max="16384" width="9.140625" style="1"/>
  </cols>
  <sheetData>
    <row r="1" spans="1:12" ht="24" customHeight="1" x14ac:dyDescent="0.3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4" customHeight="1" x14ac:dyDescent="0.3">
      <c r="A2" s="95" t="s">
        <v>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4.5" customHeight="1" x14ac:dyDescent="0.3"/>
    <row r="4" spans="1:12" ht="21" customHeight="1" x14ac:dyDescent="0.3">
      <c r="A4" s="96" t="s">
        <v>1</v>
      </c>
      <c r="B4" s="2"/>
      <c r="C4" s="2"/>
      <c r="D4" s="2"/>
      <c r="E4" s="2">
        <v>2557</v>
      </c>
      <c r="F4" s="2">
        <v>2558</v>
      </c>
      <c r="G4" s="2">
        <v>2559</v>
      </c>
      <c r="H4" s="2">
        <v>2560</v>
      </c>
      <c r="I4" s="2">
        <v>2561</v>
      </c>
      <c r="J4" s="2">
        <v>2562</v>
      </c>
      <c r="K4" s="2">
        <v>2563</v>
      </c>
      <c r="L4" s="96" t="s">
        <v>59</v>
      </c>
    </row>
    <row r="5" spans="1:12" ht="21" customHeight="1" x14ac:dyDescent="0.3">
      <c r="A5" s="96"/>
      <c r="B5" s="11"/>
      <c r="C5" s="11"/>
      <c r="D5" s="11"/>
      <c r="E5" s="3" t="s">
        <v>96</v>
      </c>
      <c r="F5" s="3" t="s">
        <v>97</v>
      </c>
      <c r="G5" s="3" t="s">
        <v>8</v>
      </c>
      <c r="H5" s="3" t="s">
        <v>70</v>
      </c>
      <c r="I5" s="3" t="s">
        <v>71</v>
      </c>
      <c r="J5" s="3" t="s">
        <v>85</v>
      </c>
      <c r="K5" s="3" t="s">
        <v>90</v>
      </c>
      <c r="L5" s="96"/>
    </row>
    <row r="6" spans="1:12" ht="21.75" x14ac:dyDescent="0.3">
      <c r="A6" s="4" t="s">
        <v>2</v>
      </c>
      <c r="B6" s="4"/>
      <c r="C6" s="4"/>
      <c r="D6" s="4"/>
      <c r="E6" s="12">
        <v>0.37</v>
      </c>
      <c r="F6" s="13">
        <v>0.68</v>
      </c>
      <c r="G6" s="12">
        <v>0.15</v>
      </c>
      <c r="H6" s="12">
        <v>0.28999999999999998</v>
      </c>
      <c r="I6" s="12">
        <v>0.17</v>
      </c>
      <c r="J6" s="94">
        <v>0.03</v>
      </c>
      <c r="K6" s="94">
        <v>-0.66</v>
      </c>
      <c r="L6" s="4" t="s">
        <v>3</v>
      </c>
    </row>
    <row r="7" spans="1:12" ht="21.75" x14ac:dyDescent="0.3">
      <c r="A7" s="5" t="s">
        <v>9</v>
      </c>
      <c r="B7" s="5"/>
      <c r="C7" s="5"/>
      <c r="D7" s="5"/>
      <c r="E7" s="14">
        <v>55.539129031252884</v>
      </c>
      <c r="F7" s="14">
        <v>55.916034610190707</v>
      </c>
      <c r="G7" s="14">
        <v>56.001989389223901</v>
      </c>
      <c r="H7" s="14">
        <v>56.165233445127072</v>
      </c>
      <c r="I7" s="14">
        <v>56.26</v>
      </c>
      <c r="J7" s="57">
        <v>56.28</v>
      </c>
      <c r="K7" s="57">
        <v>55.91</v>
      </c>
      <c r="L7" s="5" t="s">
        <v>27</v>
      </c>
    </row>
    <row r="8" spans="1:12" ht="21.75" x14ac:dyDescent="0.3">
      <c r="A8" s="5" t="s">
        <v>82</v>
      </c>
      <c r="B8" s="5"/>
      <c r="C8" s="5"/>
      <c r="D8" s="5"/>
      <c r="E8" s="14">
        <f>319966/314547*100</f>
        <v>101.72279500360837</v>
      </c>
      <c r="F8" s="14">
        <v>101.393762275417</v>
      </c>
      <c r="G8" s="14">
        <v>101.24844298493943</v>
      </c>
      <c r="H8" s="14">
        <v>101.10256554905759</v>
      </c>
      <c r="I8" s="14">
        <v>100.94</v>
      </c>
      <c r="J8" s="57">
        <v>100.86</v>
      </c>
      <c r="K8" s="57">
        <v>100.5</v>
      </c>
      <c r="L8" s="5" t="s">
        <v>83</v>
      </c>
    </row>
    <row r="9" spans="1:12" ht="21.75" x14ac:dyDescent="0.3">
      <c r="A9" s="5" t="s">
        <v>77</v>
      </c>
      <c r="B9" s="5"/>
      <c r="C9" s="5"/>
      <c r="D9" s="5"/>
      <c r="E9" s="15">
        <v>48.08</v>
      </c>
      <c r="F9" s="15">
        <v>48.89</v>
      </c>
      <c r="G9" s="16">
        <v>49.86</v>
      </c>
      <c r="H9" s="16">
        <v>51.02</v>
      </c>
      <c r="I9" s="16">
        <v>52.01</v>
      </c>
      <c r="J9" s="52">
        <f>D16</f>
        <v>52.968586652888675</v>
      </c>
      <c r="K9" s="52">
        <f>D17</f>
        <v>53.922163831874656</v>
      </c>
      <c r="L9" s="5" t="s">
        <v>28</v>
      </c>
    </row>
    <row r="10" spans="1:12" hidden="1" x14ac:dyDescent="0.3">
      <c r="A10" s="17" t="s">
        <v>98</v>
      </c>
      <c r="B10" s="17" t="s">
        <v>99</v>
      </c>
      <c r="C10" s="17" t="s">
        <v>100</v>
      </c>
      <c r="D10" s="17" t="s">
        <v>159</v>
      </c>
      <c r="E10" s="15"/>
      <c r="F10" s="15"/>
      <c r="G10" s="16"/>
      <c r="H10" s="16"/>
      <c r="I10" s="16"/>
      <c r="J10" s="52"/>
      <c r="K10" s="52"/>
      <c r="L10" s="5"/>
    </row>
    <row r="11" spans="1:12" hidden="1" x14ac:dyDescent="0.3">
      <c r="A11" s="18">
        <v>2557</v>
      </c>
      <c r="B11" s="19"/>
      <c r="C11" s="20"/>
      <c r="D11" s="21"/>
      <c r="E11" s="15"/>
      <c r="F11" s="15"/>
      <c r="G11" s="16"/>
      <c r="H11" s="16"/>
      <c r="I11" s="16"/>
      <c r="J11" s="52"/>
      <c r="K11" s="52"/>
      <c r="L11" s="5"/>
    </row>
    <row r="12" spans="1:12" hidden="1" x14ac:dyDescent="0.3">
      <c r="A12" s="18">
        <v>2558</v>
      </c>
      <c r="B12" s="19"/>
      <c r="C12" s="20"/>
      <c r="D12" s="21"/>
      <c r="E12" s="15"/>
      <c r="F12" s="15"/>
      <c r="G12" s="16"/>
      <c r="H12" s="16"/>
      <c r="I12" s="16"/>
      <c r="J12" s="52"/>
      <c r="K12" s="52"/>
      <c r="L12" s="5"/>
    </row>
    <row r="13" spans="1:12" hidden="1" x14ac:dyDescent="0.3">
      <c r="A13" s="18">
        <v>2559</v>
      </c>
      <c r="B13" s="19"/>
      <c r="C13" s="20"/>
      <c r="D13" s="21"/>
      <c r="E13" s="15"/>
      <c r="F13" s="15"/>
      <c r="G13" s="16"/>
      <c r="H13" s="16"/>
      <c r="I13" s="16"/>
      <c r="J13" s="52"/>
      <c r="K13" s="52"/>
      <c r="L13" s="5"/>
    </row>
    <row r="14" spans="1:12" hidden="1" x14ac:dyDescent="0.3">
      <c r="A14" s="18">
        <v>2560</v>
      </c>
      <c r="B14" s="19"/>
      <c r="C14" s="20"/>
      <c r="D14" s="21"/>
      <c r="E14" s="15"/>
      <c r="F14" s="15"/>
      <c r="G14" s="16"/>
      <c r="H14" s="16"/>
      <c r="I14" s="16"/>
      <c r="J14" s="52"/>
      <c r="K14" s="52"/>
      <c r="L14" s="5"/>
    </row>
    <row r="15" spans="1:12" hidden="1" x14ac:dyDescent="0.3">
      <c r="A15" s="18">
        <v>2561</v>
      </c>
      <c r="B15" s="19"/>
      <c r="C15" s="20"/>
      <c r="D15" s="21"/>
      <c r="E15" s="15"/>
      <c r="F15" s="15"/>
      <c r="G15" s="16"/>
      <c r="H15" s="16"/>
      <c r="I15" s="16"/>
      <c r="J15" s="52"/>
      <c r="K15" s="52"/>
      <c r="L15" s="5"/>
    </row>
    <row r="16" spans="1:12" hidden="1" x14ac:dyDescent="0.3">
      <c r="A16" s="18">
        <v>2562</v>
      </c>
      <c r="B16" s="19">
        <v>414187</v>
      </c>
      <c r="C16" s="20">
        <f>107590+111799</f>
        <v>219389</v>
      </c>
      <c r="D16" s="21">
        <f>C16/B16*100</f>
        <v>52.968586652888675</v>
      </c>
      <c r="E16" s="15"/>
      <c r="F16" s="15"/>
      <c r="G16" s="16"/>
      <c r="H16" s="16"/>
      <c r="I16" s="16"/>
      <c r="J16" s="52"/>
      <c r="K16" s="52"/>
      <c r="L16" s="5"/>
    </row>
    <row r="17" spans="1:12" hidden="1" x14ac:dyDescent="0.3">
      <c r="A17" s="18">
        <v>2563</v>
      </c>
      <c r="B17" s="19">
        <v>411788</v>
      </c>
      <c r="C17" s="20">
        <f>105455+116590</f>
        <v>222045</v>
      </c>
      <c r="D17" s="21">
        <f>C17/B17*100</f>
        <v>53.922163831874656</v>
      </c>
      <c r="E17" s="15"/>
      <c r="F17" s="15"/>
      <c r="G17" s="16"/>
      <c r="H17" s="16"/>
      <c r="I17" s="16"/>
      <c r="J17" s="52"/>
      <c r="K17" s="52"/>
      <c r="L17" s="5"/>
    </row>
    <row r="18" spans="1:12" hidden="1" x14ac:dyDescent="0.3">
      <c r="A18" s="5"/>
      <c r="B18" s="5"/>
      <c r="C18" s="5"/>
      <c r="D18" s="5"/>
      <c r="E18" s="15"/>
      <c r="F18" s="15"/>
      <c r="G18" s="16"/>
      <c r="H18" s="16"/>
      <c r="I18" s="16"/>
      <c r="J18" s="52"/>
      <c r="K18" s="52"/>
      <c r="L18" s="5"/>
    </row>
    <row r="19" spans="1:12" ht="21.75" x14ac:dyDescent="0.3">
      <c r="A19" s="5" t="s">
        <v>91</v>
      </c>
      <c r="B19" s="5"/>
      <c r="C19" s="5"/>
      <c r="D19" s="5"/>
      <c r="E19" s="15">
        <v>37.75</v>
      </c>
      <c r="F19" s="15">
        <v>32.01</v>
      </c>
      <c r="G19" s="16">
        <v>31.07</v>
      </c>
      <c r="H19" s="16">
        <v>37.46</v>
      </c>
      <c r="I19" s="16">
        <v>35.81</v>
      </c>
      <c r="J19" s="52">
        <f>D26</f>
        <v>32.464927307346954</v>
      </c>
      <c r="K19" s="52">
        <f>D27</f>
        <v>32.171391294800003</v>
      </c>
      <c r="L19" s="5" t="s">
        <v>102</v>
      </c>
    </row>
    <row r="20" spans="1:12" hidden="1" x14ac:dyDescent="0.3">
      <c r="A20" s="17" t="s">
        <v>98</v>
      </c>
      <c r="B20" s="17" t="s">
        <v>103</v>
      </c>
      <c r="C20" s="17" t="s">
        <v>104</v>
      </c>
      <c r="D20" s="17" t="s">
        <v>159</v>
      </c>
      <c r="E20" s="15"/>
      <c r="F20" s="15"/>
      <c r="G20" s="16"/>
      <c r="H20" s="16"/>
      <c r="I20" s="16"/>
      <c r="J20" s="16"/>
      <c r="K20" s="16"/>
      <c r="L20" s="5"/>
    </row>
    <row r="21" spans="1:12" hidden="1" x14ac:dyDescent="0.3">
      <c r="A21" s="18">
        <v>2557</v>
      </c>
      <c r="B21" s="19"/>
      <c r="C21" s="20"/>
      <c r="D21" s="21"/>
      <c r="E21" s="15"/>
      <c r="F21" s="15"/>
      <c r="G21" s="16"/>
      <c r="H21" s="16"/>
      <c r="I21" s="16"/>
      <c r="J21" s="16"/>
      <c r="K21" s="16"/>
      <c r="L21" s="5"/>
    </row>
    <row r="22" spans="1:12" hidden="1" x14ac:dyDescent="0.3">
      <c r="A22" s="18">
        <v>2558</v>
      </c>
      <c r="B22" s="19"/>
      <c r="C22" s="20"/>
      <c r="D22" s="21"/>
      <c r="E22" s="15"/>
      <c r="F22" s="15"/>
      <c r="G22" s="16"/>
      <c r="H22" s="16"/>
      <c r="I22" s="16"/>
      <c r="J22" s="16"/>
      <c r="K22" s="16"/>
      <c r="L22" s="5"/>
    </row>
    <row r="23" spans="1:12" hidden="1" x14ac:dyDescent="0.3">
      <c r="A23" s="18">
        <v>2559</v>
      </c>
      <c r="B23" s="19"/>
      <c r="C23" s="20"/>
      <c r="D23" s="21"/>
      <c r="E23" s="15"/>
      <c r="F23" s="15"/>
      <c r="G23" s="16"/>
      <c r="H23" s="16"/>
      <c r="I23" s="16"/>
      <c r="J23" s="16"/>
      <c r="K23" s="16"/>
      <c r="L23" s="5"/>
    </row>
    <row r="24" spans="1:12" hidden="1" x14ac:dyDescent="0.3">
      <c r="A24" s="18">
        <v>2560</v>
      </c>
      <c r="B24" s="19"/>
      <c r="C24" s="20"/>
      <c r="D24" s="21"/>
      <c r="E24" s="15"/>
      <c r="F24" s="15"/>
      <c r="G24" s="16"/>
      <c r="H24" s="16"/>
      <c r="I24" s="16"/>
      <c r="J24" s="16"/>
      <c r="K24" s="16"/>
      <c r="L24" s="5"/>
    </row>
    <row r="25" spans="1:12" hidden="1" x14ac:dyDescent="0.3">
      <c r="A25" s="18">
        <v>2561</v>
      </c>
      <c r="B25" s="19"/>
      <c r="C25" s="20"/>
      <c r="D25" s="21"/>
      <c r="E25" s="15"/>
      <c r="F25" s="15"/>
      <c r="G25" s="16"/>
      <c r="H25" s="16"/>
      <c r="I25" s="16"/>
      <c r="J25" s="16"/>
      <c r="K25" s="16"/>
      <c r="L25" s="5"/>
    </row>
    <row r="26" spans="1:12" hidden="1" x14ac:dyDescent="0.3">
      <c r="A26" s="18">
        <v>2562</v>
      </c>
      <c r="B26" s="19">
        <v>157031</v>
      </c>
      <c r="C26" s="20">
        <v>5098</v>
      </c>
      <c r="D26" s="21">
        <f>C26/B26*1000</f>
        <v>32.464927307346954</v>
      </c>
      <c r="E26" s="15"/>
      <c r="F26" s="15"/>
      <c r="G26" s="16"/>
      <c r="H26" s="16"/>
      <c r="I26" s="16"/>
      <c r="J26" s="16"/>
      <c r="K26" s="16"/>
      <c r="L26" s="5"/>
    </row>
    <row r="27" spans="1:12" hidden="1" x14ac:dyDescent="0.3">
      <c r="A27" s="18">
        <v>2563</v>
      </c>
      <c r="B27" s="19">
        <v>154827</v>
      </c>
      <c r="C27" s="20">
        <v>4981</v>
      </c>
      <c r="D27" s="21">
        <f>C27/B27*1000</f>
        <v>32.171391294800003</v>
      </c>
      <c r="E27" s="15"/>
      <c r="F27" s="15"/>
      <c r="G27" s="16"/>
      <c r="H27" s="16"/>
      <c r="I27" s="16"/>
      <c r="J27" s="16"/>
      <c r="K27" s="16"/>
      <c r="L27" s="5"/>
    </row>
    <row r="28" spans="1:12" hidden="1" x14ac:dyDescent="0.3">
      <c r="A28" s="5"/>
      <c r="B28" s="5"/>
      <c r="C28" s="5"/>
      <c r="D28" s="5"/>
      <c r="E28" s="15"/>
      <c r="F28" s="15"/>
      <c r="G28" s="16"/>
      <c r="H28" s="16"/>
      <c r="I28" s="16"/>
      <c r="J28" s="16"/>
      <c r="K28" s="16"/>
      <c r="L28" s="5"/>
    </row>
    <row r="29" spans="1:12" ht="21.75" x14ac:dyDescent="0.3">
      <c r="A29" s="5" t="s">
        <v>92</v>
      </c>
      <c r="B29" s="5"/>
      <c r="C29" s="5"/>
      <c r="D29" s="5"/>
      <c r="E29" s="22">
        <f>D31</f>
        <v>10.070118210998817</v>
      </c>
      <c r="F29" s="22">
        <f>D32</f>
        <v>8.6879111356205936</v>
      </c>
      <c r="G29" s="22">
        <f>D33</f>
        <v>9.3666235926848724</v>
      </c>
      <c r="H29" s="22">
        <f>D34</f>
        <v>9.5010459002594327</v>
      </c>
      <c r="I29" s="22">
        <f>D35</f>
        <v>8.8397963180571875</v>
      </c>
      <c r="J29" s="22">
        <f>D36</f>
        <v>7.9796017712274159</v>
      </c>
      <c r="K29" s="22">
        <f>D37</f>
        <v>7.8215659148688266</v>
      </c>
      <c r="L29" s="5" t="s">
        <v>105</v>
      </c>
    </row>
    <row r="30" spans="1:12" s="24" customFormat="1" hidden="1" x14ac:dyDescent="0.3">
      <c r="A30" s="17" t="s">
        <v>98</v>
      </c>
      <c r="B30" s="17" t="s">
        <v>106</v>
      </c>
      <c r="C30" s="17" t="s">
        <v>107</v>
      </c>
      <c r="D30" s="17" t="s">
        <v>101</v>
      </c>
      <c r="E30" s="23"/>
      <c r="F30" s="23"/>
      <c r="G30" s="23"/>
      <c r="H30" s="23"/>
      <c r="I30" s="23"/>
      <c r="J30" s="23"/>
      <c r="K30" s="23"/>
      <c r="L30" s="17"/>
    </row>
    <row r="31" spans="1:12" hidden="1" x14ac:dyDescent="0.3">
      <c r="A31" s="18">
        <v>2557</v>
      </c>
      <c r="B31" s="19">
        <v>633359</v>
      </c>
      <c r="C31" s="20">
        <v>6378</v>
      </c>
      <c r="D31" s="21">
        <f>C31*1000/B31</f>
        <v>10.070118210998817</v>
      </c>
      <c r="E31" s="22"/>
      <c r="F31" s="22"/>
      <c r="G31" s="22"/>
      <c r="H31" s="22"/>
      <c r="I31" s="22"/>
      <c r="J31" s="22"/>
      <c r="K31" s="22"/>
      <c r="L31" s="5"/>
    </row>
    <row r="32" spans="1:12" hidden="1" x14ac:dyDescent="0.3">
      <c r="A32" s="18">
        <v>2558</v>
      </c>
      <c r="B32" s="19">
        <v>634675</v>
      </c>
      <c r="C32" s="20">
        <v>5514</v>
      </c>
      <c r="D32" s="21">
        <f t="shared" ref="D32:D34" si="0">C32*1000/B32</f>
        <v>8.6879111356205936</v>
      </c>
      <c r="E32" s="22"/>
      <c r="F32" s="22"/>
      <c r="G32" s="22"/>
      <c r="H32" s="22"/>
      <c r="I32" s="22"/>
      <c r="J32" s="22"/>
      <c r="K32" s="22"/>
      <c r="L32" s="5"/>
    </row>
    <row r="33" spans="1:12" hidden="1" x14ac:dyDescent="0.3">
      <c r="A33" s="18">
        <v>2559</v>
      </c>
      <c r="B33" s="19">
        <v>635341</v>
      </c>
      <c r="C33" s="20">
        <v>5951</v>
      </c>
      <c r="D33" s="21">
        <f t="shared" si="0"/>
        <v>9.3666235926848724</v>
      </c>
      <c r="E33" s="22"/>
      <c r="F33" s="22"/>
      <c r="G33" s="22"/>
      <c r="H33" s="22"/>
      <c r="I33" s="22"/>
      <c r="J33" s="22"/>
      <c r="K33" s="22"/>
      <c r="L33" s="5"/>
    </row>
    <row r="34" spans="1:12" hidden="1" x14ac:dyDescent="0.3">
      <c r="A34" s="18">
        <v>2560</v>
      </c>
      <c r="B34" s="19">
        <v>636772</v>
      </c>
      <c r="C34" s="20">
        <v>6050</v>
      </c>
      <c r="D34" s="21">
        <f t="shared" si="0"/>
        <v>9.5010459002594327</v>
      </c>
      <c r="E34" s="22"/>
      <c r="F34" s="22"/>
      <c r="G34" s="22"/>
      <c r="H34" s="22"/>
      <c r="I34" s="22"/>
      <c r="J34" s="22"/>
      <c r="K34" s="22"/>
      <c r="L34" s="5"/>
    </row>
    <row r="35" spans="1:12" hidden="1" x14ac:dyDescent="0.3">
      <c r="A35" s="18">
        <v>2561</v>
      </c>
      <c r="B35" s="19">
        <v>638250</v>
      </c>
      <c r="C35" s="20">
        <v>5642</v>
      </c>
      <c r="D35" s="21">
        <f>C35*1000/B35</f>
        <v>8.8397963180571875</v>
      </c>
      <c r="E35" s="22"/>
      <c r="F35" s="22"/>
      <c r="G35" s="22"/>
      <c r="H35" s="22"/>
      <c r="I35" s="22"/>
      <c r="J35" s="22"/>
      <c r="K35" s="22"/>
      <c r="L35" s="5"/>
    </row>
    <row r="36" spans="1:12" hidden="1" x14ac:dyDescent="0.3">
      <c r="A36" s="18">
        <v>2562</v>
      </c>
      <c r="B36" s="19">
        <v>638879</v>
      </c>
      <c r="C36" s="20">
        <v>5098</v>
      </c>
      <c r="D36" s="21">
        <f>C36*1000/B36</f>
        <v>7.9796017712274159</v>
      </c>
      <c r="E36" s="22"/>
      <c r="F36" s="22"/>
      <c r="G36" s="22"/>
      <c r="H36" s="22"/>
      <c r="I36" s="22"/>
      <c r="J36" s="22"/>
      <c r="K36" s="22"/>
      <c r="L36" s="5"/>
    </row>
    <row r="37" spans="1:12" hidden="1" x14ac:dyDescent="0.3">
      <c r="A37" s="18">
        <v>2563</v>
      </c>
      <c r="B37" s="19">
        <v>636829</v>
      </c>
      <c r="C37" s="20">
        <v>4981</v>
      </c>
      <c r="D37" s="21">
        <f>C37*1000/B37</f>
        <v>7.8215659148688266</v>
      </c>
      <c r="E37" s="22"/>
      <c r="F37" s="22"/>
      <c r="G37" s="22"/>
      <c r="H37" s="22"/>
      <c r="I37" s="22"/>
      <c r="J37" s="22"/>
      <c r="K37" s="22"/>
      <c r="L37" s="5"/>
    </row>
    <row r="38" spans="1:12" hidden="1" x14ac:dyDescent="0.3">
      <c r="A38" s="5"/>
      <c r="B38" s="5"/>
      <c r="C38" s="5"/>
      <c r="D38" s="5"/>
      <c r="E38" s="22"/>
      <c r="F38" s="22"/>
      <c r="G38" s="22"/>
      <c r="H38" s="22"/>
      <c r="I38" s="22"/>
      <c r="J38" s="22"/>
      <c r="K38" s="22"/>
      <c r="L38" s="5"/>
    </row>
    <row r="39" spans="1:12" ht="21.75" x14ac:dyDescent="0.3">
      <c r="A39" s="5" t="s">
        <v>93</v>
      </c>
      <c r="B39" s="5"/>
      <c r="C39" s="5"/>
      <c r="D39" s="5"/>
      <c r="E39" s="22">
        <f>D41</f>
        <v>6.9123514468097875</v>
      </c>
      <c r="F39" s="22">
        <f>D42</f>
        <v>7.025643045653287</v>
      </c>
      <c r="G39" s="22">
        <f>D43</f>
        <v>7.5864771831189861</v>
      </c>
      <c r="H39" s="22">
        <f>D44</f>
        <v>7.5364494669991773</v>
      </c>
      <c r="I39" s="22">
        <f>D45</f>
        <v>7.5440658049353697</v>
      </c>
      <c r="J39" s="22">
        <f>D46</f>
        <v>7.9811670128459378</v>
      </c>
      <c r="K39" s="22">
        <f>D47</f>
        <v>8.259674104037348</v>
      </c>
      <c r="L39" s="5" t="s">
        <v>108</v>
      </c>
    </row>
    <row r="40" spans="1:12" s="24" customFormat="1" hidden="1" x14ac:dyDescent="0.3">
      <c r="A40" s="17" t="s">
        <v>98</v>
      </c>
      <c r="B40" s="17" t="s">
        <v>106</v>
      </c>
      <c r="C40" s="17" t="s">
        <v>109</v>
      </c>
      <c r="D40" s="17" t="s">
        <v>110</v>
      </c>
      <c r="E40" s="23"/>
      <c r="F40" s="23"/>
      <c r="G40" s="23"/>
      <c r="H40" s="23"/>
      <c r="I40" s="23"/>
      <c r="J40" s="23"/>
      <c r="K40" s="23"/>
      <c r="L40" s="17"/>
    </row>
    <row r="41" spans="1:12" hidden="1" x14ac:dyDescent="0.3">
      <c r="A41" s="18">
        <v>2557</v>
      </c>
      <c r="B41" s="19">
        <v>633359</v>
      </c>
      <c r="C41" s="20">
        <v>4378</v>
      </c>
      <c r="D41" s="21">
        <f t="shared" ref="D41:D46" si="1">C41*1000/B41</f>
        <v>6.9123514468097875</v>
      </c>
      <c r="E41" s="22"/>
      <c r="F41" s="22"/>
      <c r="G41" s="22"/>
      <c r="H41" s="22"/>
      <c r="I41" s="22"/>
      <c r="J41" s="22"/>
      <c r="K41" s="22"/>
      <c r="L41" s="5"/>
    </row>
    <row r="42" spans="1:12" hidden="1" x14ac:dyDescent="0.3">
      <c r="A42" s="18">
        <v>2558</v>
      </c>
      <c r="B42" s="19">
        <v>634675</v>
      </c>
      <c r="C42" s="20">
        <v>4459</v>
      </c>
      <c r="D42" s="21">
        <f t="shared" si="1"/>
        <v>7.025643045653287</v>
      </c>
      <c r="E42" s="22"/>
      <c r="F42" s="22"/>
      <c r="G42" s="22"/>
      <c r="H42" s="22"/>
      <c r="I42" s="22"/>
      <c r="J42" s="22"/>
      <c r="K42" s="22"/>
      <c r="L42" s="5"/>
    </row>
    <row r="43" spans="1:12" hidden="1" x14ac:dyDescent="0.3">
      <c r="A43" s="18">
        <v>2559</v>
      </c>
      <c r="B43" s="19">
        <v>635341</v>
      </c>
      <c r="C43" s="20">
        <v>4820</v>
      </c>
      <c r="D43" s="21">
        <f t="shared" si="1"/>
        <v>7.5864771831189861</v>
      </c>
      <c r="E43" s="22"/>
      <c r="F43" s="22"/>
      <c r="G43" s="22"/>
      <c r="H43" s="22"/>
      <c r="I43" s="22"/>
      <c r="J43" s="22"/>
      <c r="K43" s="22"/>
      <c r="L43" s="5"/>
    </row>
    <row r="44" spans="1:12" hidden="1" x14ac:dyDescent="0.3">
      <c r="A44" s="18">
        <v>2560</v>
      </c>
      <c r="B44" s="19">
        <v>636772</v>
      </c>
      <c r="C44" s="20">
        <v>4799</v>
      </c>
      <c r="D44" s="21">
        <f t="shared" si="1"/>
        <v>7.5364494669991773</v>
      </c>
      <c r="E44" s="22"/>
      <c r="F44" s="22"/>
      <c r="G44" s="22"/>
      <c r="H44" s="22"/>
      <c r="I44" s="22"/>
      <c r="J44" s="22"/>
      <c r="K44" s="22"/>
      <c r="L44" s="5"/>
    </row>
    <row r="45" spans="1:12" hidden="1" x14ac:dyDescent="0.3">
      <c r="A45" s="18">
        <v>2561</v>
      </c>
      <c r="B45" s="19">
        <v>638250</v>
      </c>
      <c r="C45" s="20">
        <v>4815</v>
      </c>
      <c r="D45" s="21">
        <f t="shared" si="1"/>
        <v>7.5440658049353697</v>
      </c>
      <c r="E45" s="22"/>
      <c r="F45" s="22"/>
      <c r="G45" s="22"/>
      <c r="H45" s="22"/>
      <c r="I45" s="22"/>
      <c r="J45" s="22"/>
      <c r="K45" s="22"/>
      <c r="L45" s="5"/>
    </row>
    <row r="46" spans="1:12" hidden="1" x14ac:dyDescent="0.3">
      <c r="A46" s="18">
        <v>2562</v>
      </c>
      <c r="B46" s="19">
        <v>638879</v>
      </c>
      <c r="C46" s="20">
        <v>5099</v>
      </c>
      <c r="D46" s="21">
        <f t="shared" si="1"/>
        <v>7.9811670128459378</v>
      </c>
      <c r="E46" s="22"/>
      <c r="F46" s="22"/>
      <c r="G46" s="22"/>
      <c r="H46" s="22"/>
      <c r="I46" s="22"/>
      <c r="J46" s="22"/>
      <c r="K46" s="22"/>
      <c r="L46" s="5"/>
    </row>
    <row r="47" spans="1:12" hidden="1" x14ac:dyDescent="0.3">
      <c r="A47" s="18">
        <v>2563</v>
      </c>
      <c r="B47" s="19">
        <v>636829</v>
      </c>
      <c r="C47" s="20">
        <v>5260</v>
      </c>
      <c r="D47" s="21">
        <f>C47*1000/B47</f>
        <v>8.259674104037348</v>
      </c>
      <c r="E47" s="22"/>
      <c r="F47" s="22"/>
      <c r="G47" s="22"/>
      <c r="H47" s="22"/>
      <c r="I47" s="22"/>
      <c r="J47" s="22"/>
      <c r="K47" s="22"/>
      <c r="L47" s="5"/>
    </row>
    <row r="48" spans="1:12" hidden="1" x14ac:dyDescent="0.3">
      <c r="A48" s="18"/>
      <c r="B48" s="19"/>
      <c r="C48" s="20"/>
      <c r="D48" s="21"/>
      <c r="E48" s="22"/>
      <c r="F48" s="22"/>
      <c r="G48" s="22"/>
      <c r="H48" s="22"/>
      <c r="I48" s="22"/>
      <c r="J48" s="22"/>
      <c r="K48" s="22"/>
      <c r="L48" s="5"/>
    </row>
    <row r="49" spans="1:34" ht="21.75" x14ac:dyDescent="0.3">
      <c r="A49" s="5" t="s">
        <v>94</v>
      </c>
      <c r="B49" s="5"/>
      <c r="C49" s="5"/>
      <c r="D49" s="5"/>
      <c r="E49" s="22">
        <f>D51</f>
        <v>5.0172467858262779</v>
      </c>
      <c r="F49" s="22">
        <f>D52</f>
        <v>7.0729053318824811</v>
      </c>
      <c r="G49" s="22">
        <f>D53</f>
        <v>5.3772475214249704</v>
      </c>
      <c r="H49" s="22">
        <f>D54</f>
        <v>4.2975206611570247</v>
      </c>
      <c r="I49" s="22">
        <f>D55</f>
        <v>3.7220843672456576</v>
      </c>
      <c r="J49" s="22">
        <f>D56</f>
        <v>5.4923499411533934</v>
      </c>
      <c r="K49" s="22">
        <f>D57</f>
        <v>3.2122063842601887</v>
      </c>
      <c r="L49" s="5" t="s">
        <v>111</v>
      </c>
    </row>
    <row r="50" spans="1:34" s="24" customFormat="1" hidden="1" x14ac:dyDescent="0.3">
      <c r="A50" s="17" t="s">
        <v>98</v>
      </c>
      <c r="B50" s="17" t="s">
        <v>107</v>
      </c>
      <c r="C50" s="17" t="s">
        <v>112</v>
      </c>
      <c r="D50" s="17" t="s">
        <v>113</v>
      </c>
      <c r="E50" s="23"/>
      <c r="F50" s="23"/>
      <c r="G50" s="23"/>
      <c r="H50" s="23"/>
      <c r="I50" s="23"/>
      <c r="J50" s="23"/>
      <c r="K50" s="23"/>
      <c r="L50" s="17"/>
    </row>
    <row r="51" spans="1:34" hidden="1" x14ac:dyDescent="0.3">
      <c r="A51" s="18">
        <v>2557</v>
      </c>
      <c r="B51" s="20">
        <v>6378</v>
      </c>
      <c r="C51" s="20">
        <v>32</v>
      </c>
      <c r="D51" s="21">
        <f t="shared" ref="D51:D55" si="2">C51*1000/B51</f>
        <v>5.0172467858262779</v>
      </c>
      <c r="E51" s="22"/>
      <c r="F51" s="22"/>
      <c r="G51" s="22"/>
      <c r="H51" s="22"/>
      <c r="I51" s="22"/>
      <c r="J51" s="22"/>
      <c r="K51" s="22"/>
      <c r="L51" s="5"/>
    </row>
    <row r="52" spans="1:34" hidden="1" x14ac:dyDescent="0.3">
      <c r="A52" s="18">
        <v>2558</v>
      </c>
      <c r="B52" s="20">
        <v>5514</v>
      </c>
      <c r="C52" s="20">
        <v>39</v>
      </c>
      <c r="D52" s="21">
        <f t="shared" si="2"/>
        <v>7.0729053318824811</v>
      </c>
      <c r="E52" s="22"/>
      <c r="F52" s="22"/>
      <c r="G52" s="22"/>
      <c r="H52" s="22"/>
      <c r="I52" s="22"/>
      <c r="J52" s="22"/>
      <c r="K52" s="22"/>
      <c r="L52" s="5"/>
    </row>
    <row r="53" spans="1:34" hidden="1" x14ac:dyDescent="0.3">
      <c r="A53" s="18">
        <v>2559</v>
      </c>
      <c r="B53" s="20">
        <v>5951</v>
      </c>
      <c r="C53" s="20">
        <v>32</v>
      </c>
      <c r="D53" s="21">
        <f t="shared" si="2"/>
        <v>5.3772475214249704</v>
      </c>
      <c r="E53" s="22"/>
      <c r="F53" s="22"/>
      <c r="G53" s="22"/>
      <c r="H53" s="22"/>
      <c r="I53" s="22"/>
      <c r="J53" s="22"/>
      <c r="K53" s="22"/>
      <c r="L53" s="5"/>
    </row>
    <row r="54" spans="1:34" hidden="1" x14ac:dyDescent="0.3">
      <c r="A54" s="18">
        <v>2560</v>
      </c>
      <c r="B54" s="20">
        <v>6050</v>
      </c>
      <c r="C54" s="20">
        <v>26</v>
      </c>
      <c r="D54" s="21">
        <f t="shared" si="2"/>
        <v>4.2975206611570247</v>
      </c>
      <c r="E54" s="22"/>
      <c r="F54" s="22"/>
      <c r="G54" s="22"/>
      <c r="H54" s="22"/>
      <c r="I54" s="22"/>
      <c r="J54" s="22"/>
      <c r="K54" s="22"/>
      <c r="L54" s="5"/>
    </row>
    <row r="55" spans="1:34" hidden="1" x14ac:dyDescent="0.3">
      <c r="A55" s="18">
        <v>2561</v>
      </c>
      <c r="B55" s="20">
        <v>5642</v>
      </c>
      <c r="C55" s="20">
        <v>21</v>
      </c>
      <c r="D55" s="21">
        <f t="shared" si="2"/>
        <v>3.7220843672456576</v>
      </c>
      <c r="E55" s="22"/>
      <c r="F55" s="22"/>
      <c r="G55" s="22"/>
      <c r="H55" s="22"/>
      <c r="I55" s="22"/>
      <c r="J55" s="22"/>
      <c r="K55" s="22"/>
      <c r="L55" s="5"/>
    </row>
    <row r="56" spans="1:34" hidden="1" x14ac:dyDescent="0.3">
      <c r="A56" s="18">
        <v>2562</v>
      </c>
      <c r="B56" s="20">
        <v>5098</v>
      </c>
      <c r="C56" s="20">
        <v>28</v>
      </c>
      <c r="D56" s="21">
        <f>C56*1000/B56</f>
        <v>5.4923499411533934</v>
      </c>
      <c r="E56" s="22"/>
      <c r="F56" s="22"/>
      <c r="G56" s="22"/>
      <c r="H56" s="22"/>
      <c r="I56" s="22"/>
      <c r="J56" s="22"/>
      <c r="K56" s="22"/>
      <c r="L56" s="5"/>
    </row>
    <row r="57" spans="1:34" hidden="1" x14ac:dyDescent="0.3">
      <c r="A57" s="18">
        <v>2563</v>
      </c>
      <c r="B57" s="20">
        <v>4981</v>
      </c>
      <c r="C57" s="20">
        <v>16</v>
      </c>
      <c r="D57" s="21">
        <f>C57*1000/B57</f>
        <v>3.2122063842601887</v>
      </c>
      <c r="E57" s="22"/>
      <c r="F57" s="22"/>
      <c r="G57" s="22"/>
      <c r="H57" s="22"/>
      <c r="I57" s="22"/>
      <c r="J57" s="22"/>
      <c r="K57" s="22"/>
      <c r="L57" s="5"/>
    </row>
    <row r="58" spans="1:34" hidden="1" x14ac:dyDescent="0.3">
      <c r="A58" s="18"/>
      <c r="B58" s="19"/>
      <c r="C58" s="20"/>
      <c r="D58" s="21"/>
      <c r="E58" s="22"/>
      <c r="F58" s="22"/>
      <c r="G58" s="22"/>
      <c r="H58" s="22"/>
      <c r="I58" s="22"/>
      <c r="J58" s="22"/>
      <c r="K58" s="22"/>
      <c r="L58" s="5"/>
    </row>
    <row r="59" spans="1:34" s="26" customFormat="1" ht="21.75" x14ac:dyDescent="0.3">
      <c r="A59" s="15" t="s">
        <v>95</v>
      </c>
      <c r="B59" s="15"/>
      <c r="C59" s="15"/>
      <c r="D59" s="15"/>
      <c r="E59" s="25" t="s">
        <v>114</v>
      </c>
      <c r="F59" s="22">
        <f>D62</f>
        <v>18.135654697134566</v>
      </c>
      <c r="G59" s="25" t="s">
        <v>114</v>
      </c>
      <c r="H59" s="25" t="s">
        <v>114</v>
      </c>
      <c r="I59" s="22">
        <f>D65</f>
        <v>35.448422545196742</v>
      </c>
      <c r="J59" s="22">
        <f>D66</f>
        <v>19.615535504119261</v>
      </c>
      <c r="K59" s="22">
        <f>D67</f>
        <v>20.076289901626179</v>
      </c>
      <c r="L59" s="5" t="s">
        <v>115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s="24" customFormat="1" hidden="1" x14ac:dyDescent="0.3">
      <c r="A60" s="17" t="s">
        <v>98</v>
      </c>
      <c r="B60" s="17" t="s">
        <v>104</v>
      </c>
      <c r="C60" s="17" t="s">
        <v>116</v>
      </c>
      <c r="D60" s="17" t="s">
        <v>117</v>
      </c>
      <c r="E60" s="23"/>
      <c r="F60" s="23"/>
      <c r="G60" s="23"/>
      <c r="H60" s="23"/>
      <c r="I60" s="23"/>
      <c r="J60" s="23"/>
      <c r="K60" s="23"/>
      <c r="L60" s="17"/>
    </row>
    <row r="61" spans="1:34" hidden="1" x14ac:dyDescent="0.3">
      <c r="A61" s="18">
        <v>2557</v>
      </c>
      <c r="B61" s="20">
        <v>6378</v>
      </c>
      <c r="C61" s="20">
        <v>0</v>
      </c>
      <c r="D61" s="21">
        <f>C61*100000/B61</f>
        <v>0</v>
      </c>
      <c r="E61" s="22"/>
      <c r="F61" s="22"/>
      <c r="G61" s="22"/>
      <c r="H61" s="22"/>
      <c r="I61" s="22"/>
      <c r="J61" s="22"/>
      <c r="K61" s="22"/>
      <c r="L61" s="5"/>
    </row>
    <row r="62" spans="1:34" hidden="1" x14ac:dyDescent="0.3">
      <c r="A62" s="18">
        <v>2558</v>
      </c>
      <c r="B62" s="20">
        <v>5514</v>
      </c>
      <c r="C62" s="20">
        <v>1</v>
      </c>
      <c r="D62" s="21">
        <f t="shared" ref="D62:D64" si="3">C62*100000/B62</f>
        <v>18.135654697134566</v>
      </c>
      <c r="E62" s="22"/>
      <c r="F62" s="22"/>
      <c r="G62" s="22"/>
      <c r="H62" s="22"/>
      <c r="I62" s="22"/>
      <c r="J62" s="22"/>
      <c r="K62" s="22"/>
      <c r="L62" s="5"/>
    </row>
    <row r="63" spans="1:34" hidden="1" x14ac:dyDescent="0.3">
      <c r="A63" s="18">
        <v>2559</v>
      </c>
      <c r="B63" s="20">
        <v>5951</v>
      </c>
      <c r="C63" s="20">
        <v>0</v>
      </c>
      <c r="D63" s="21">
        <f t="shared" si="3"/>
        <v>0</v>
      </c>
      <c r="E63" s="22"/>
      <c r="F63" s="22"/>
      <c r="G63" s="22"/>
      <c r="H63" s="22"/>
      <c r="I63" s="22"/>
      <c r="J63" s="22"/>
      <c r="K63" s="22"/>
      <c r="L63" s="5"/>
    </row>
    <row r="64" spans="1:34" hidden="1" x14ac:dyDescent="0.3">
      <c r="A64" s="18">
        <v>2560</v>
      </c>
      <c r="B64" s="20">
        <v>6050</v>
      </c>
      <c r="C64" s="20">
        <v>0</v>
      </c>
      <c r="D64" s="21">
        <f t="shared" si="3"/>
        <v>0</v>
      </c>
      <c r="E64" s="22"/>
      <c r="F64" s="22"/>
      <c r="G64" s="22"/>
      <c r="H64" s="22"/>
      <c r="I64" s="22"/>
      <c r="J64" s="22"/>
      <c r="K64" s="22"/>
      <c r="L64" s="5"/>
    </row>
    <row r="65" spans="1:12" hidden="1" x14ac:dyDescent="0.3">
      <c r="A65" s="18">
        <v>2561</v>
      </c>
      <c r="B65" s="20">
        <v>5642</v>
      </c>
      <c r="C65" s="20">
        <v>2</v>
      </c>
      <c r="D65" s="21">
        <f>C65*100000/B65</f>
        <v>35.448422545196742</v>
      </c>
      <c r="E65" s="22"/>
      <c r="F65" s="22"/>
      <c r="G65" s="22"/>
      <c r="H65" s="22"/>
      <c r="I65" s="22"/>
      <c r="J65" s="22"/>
      <c r="K65" s="22"/>
      <c r="L65" s="5"/>
    </row>
    <row r="66" spans="1:12" hidden="1" x14ac:dyDescent="0.3">
      <c r="A66" s="18">
        <v>2562</v>
      </c>
      <c r="B66" s="20">
        <v>5098</v>
      </c>
      <c r="C66" s="20">
        <v>1</v>
      </c>
      <c r="D66" s="21">
        <f>C66*100000/B66</f>
        <v>19.615535504119261</v>
      </c>
      <c r="E66" s="22"/>
      <c r="F66" s="22"/>
      <c r="G66" s="22"/>
      <c r="H66" s="22"/>
      <c r="I66" s="22"/>
      <c r="J66" s="22"/>
      <c r="K66" s="22"/>
      <c r="L66" s="5"/>
    </row>
    <row r="67" spans="1:12" hidden="1" x14ac:dyDescent="0.3">
      <c r="A67" s="18">
        <v>2563</v>
      </c>
      <c r="B67" s="20">
        <v>4981</v>
      </c>
      <c r="C67" s="20">
        <v>1</v>
      </c>
      <c r="D67" s="21">
        <f>C67*100000/B67</f>
        <v>20.076289901626179</v>
      </c>
      <c r="E67" s="22"/>
      <c r="F67" s="22"/>
      <c r="G67" s="22"/>
      <c r="H67" s="22"/>
      <c r="I67" s="22"/>
      <c r="J67" s="22"/>
      <c r="K67" s="22"/>
      <c r="L67" s="5"/>
    </row>
    <row r="68" spans="1:12" hidden="1" x14ac:dyDescent="0.3">
      <c r="A68" s="18"/>
      <c r="B68" s="19"/>
      <c r="C68" s="20"/>
      <c r="D68" s="21"/>
      <c r="E68" s="22"/>
      <c r="F68" s="22"/>
      <c r="G68" s="22"/>
      <c r="H68" s="22"/>
      <c r="I68" s="22"/>
      <c r="J68" s="22"/>
      <c r="K68" s="22"/>
      <c r="L68" s="5"/>
    </row>
    <row r="69" spans="1:12" ht="21.75" x14ac:dyDescent="0.3">
      <c r="A69" s="5" t="s">
        <v>21</v>
      </c>
      <c r="B69" s="5"/>
      <c r="C69" s="5"/>
      <c r="D69" s="5"/>
      <c r="E69" s="27">
        <v>6334</v>
      </c>
      <c r="F69" s="27">
        <v>5877</v>
      </c>
      <c r="G69" s="27">
        <v>6229</v>
      </c>
      <c r="H69" s="27">
        <v>6368</v>
      </c>
      <c r="I69" s="27">
        <v>5541</v>
      </c>
      <c r="J69" s="27">
        <v>4259</v>
      </c>
      <c r="K69" s="27">
        <v>4257.95</v>
      </c>
      <c r="L69" s="5" t="s">
        <v>118</v>
      </c>
    </row>
    <row r="70" spans="1:12" ht="21.75" x14ac:dyDescent="0.3">
      <c r="A70" s="5" t="s">
        <v>12</v>
      </c>
      <c r="B70" s="5"/>
      <c r="C70" s="5"/>
      <c r="D70" s="5"/>
      <c r="E70" s="14">
        <v>0.42</v>
      </c>
      <c r="F70" s="14">
        <v>0.25</v>
      </c>
      <c r="G70" s="14">
        <v>0.61</v>
      </c>
      <c r="H70" s="14">
        <v>0.43</v>
      </c>
      <c r="I70" s="14">
        <v>0.13</v>
      </c>
      <c r="J70" s="14">
        <v>0.28999999999999998</v>
      </c>
      <c r="K70" s="14">
        <v>0.55000000000000004</v>
      </c>
      <c r="L70" s="5" t="s">
        <v>29</v>
      </c>
    </row>
    <row r="71" spans="1:12" ht="21.75" x14ac:dyDescent="0.3">
      <c r="A71" s="5" t="s">
        <v>13</v>
      </c>
      <c r="B71" s="5"/>
      <c r="C71" s="5"/>
      <c r="D71" s="5"/>
      <c r="E71" s="14">
        <f>D73</f>
        <v>72.159989816515434</v>
      </c>
      <c r="F71" s="14">
        <f>D74</f>
        <v>68.863326493542971</v>
      </c>
      <c r="G71" s="14">
        <f>D75</f>
        <v>70.611606366864493</v>
      </c>
      <c r="H71" s="14">
        <f>D76</f>
        <v>66.639872649613068</v>
      </c>
      <c r="I71" s="14">
        <f>D77</f>
        <v>68.065709415070302</v>
      </c>
      <c r="J71" s="14">
        <f>D78</f>
        <v>66.844544337074822</v>
      </c>
      <c r="K71" s="14">
        <f>D79</f>
        <v>69.701709606649288</v>
      </c>
      <c r="L71" s="5" t="s">
        <v>30</v>
      </c>
    </row>
    <row r="72" spans="1:12" s="24" customFormat="1" hidden="1" x14ac:dyDescent="0.3">
      <c r="A72" s="17" t="s">
        <v>98</v>
      </c>
      <c r="B72" s="17" t="s">
        <v>119</v>
      </c>
      <c r="C72" s="17" t="s">
        <v>120</v>
      </c>
      <c r="D72" s="17" t="s">
        <v>121</v>
      </c>
      <c r="E72" s="28"/>
      <c r="F72" s="28"/>
      <c r="G72" s="28"/>
      <c r="H72" s="28"/>
      <c r="I72" s="28"/>
      <c r="J72" s="28"/>
      <c r="K72" s="28"/>
      <c r="L72" s="17"/>
    </row>
    <row r="73" spans="1:12" hidden="1" x14ac:dyDescent="0.3">
      <c r="A73" s="18">
        <v>2557</v>
      </c>
      <c r="B73" s="20">
        <v>439928</v>
      </c>
      <c r="C73" s="20">
        <v>317452</v>
      </c>
      <c r="D73" s="29">
        <f t="shared" ref="D73:D76" si="4">C73/B73*100</f>
        <v>72.159989816515434</v>
      </c>
      <c r="E73" s="14"/>
      <c r="F73" s="14"/>
      <c r="G73" s="14"/>
      <c r="H73" s="14"/>
      <c r="I73" s="14"/>
      <c r="J73" s="14"/>
      <c r="K73" s="14"/>
      <c r="L73" s="5"/>
    </row>
    <row r="74" spans="1:12" hidden="1" x14ac:dyDescent="0.3">
      <c r="A74" s="18">
        <v>2558</v>
      </c>
      <c r="B74" s="20">
        <v>441534</v>
      </c>
      <c r="C74" s="20">
        <v>304055</v>
      </c>
      <c r="D74" s="29">
        <f t="shared" si="4"/>
        <v>68.863326493542971</v>
      </c>
      <c r="E74" s="14"/>
      <c r="F74" s="14"/>
      <c r="G74" s="14"/>
      <c r="H74" s="14"/>
      <c r="I74" s="14"/>
      <c r="J74" s="14"/>
      <c r="K74" s="14"/>
      <c r="L74" s="5"/>
    </row>
    <row r="75" spans="1:12" hidden="1" x14ac:dyDescent="0.3">
      <c r="A75" s="18">
        <v>2559</v>
      </c>
      <c r="B75" s="20">
        <f>314711+128270</f>
        <v>442981</v>
      </c>
      <c r="C75" s="20">
        <v>312796</v>
      </c>
      <c r="D75" s="29">
        <f t="shared" si="4"/>
        <v>70.611606366864493</v>
      </c>
      <c r="E75" s="14"/>
      <c r="F75" s="14"/>
      <c r="G75" s="14"/>
      <c r="H75" s="14"/>
      <c r="I75" s="14"/>
      <c r="J75" s="14"/>
      <c r="K75" s="14"/>
      <c r="L75" s="5"/>
    </row>
    <row r="76" spans="1:12" hidden="1" x14ac:dyDescent="0.3">
      <c r="A76" s="18">
        <v>2560</v>
      </c>
      <c r="B76" s="20">
        <f>297765+146364</f>
        <v>444129</v>
      </c>
      <c r="C76" s="20">
        <v>295967</v>
      </c>
      <c r="D76" s="29">
        <f t="shared" si="4"/>
        <v>66.639872649613068</v>
      </c>
      <c r="E76" s="14"/>
      <c r="F76" s="14"/>
      <c r="G76" s="14"/>
      <c r="H76" s="14"/>
      <c r="I76" s="14"/>
      <c r="J76" s="14"/>
      <c r="K76" s="14"/>
      <c r="L76" s="5"/>
    </row>
    <row r="77" spans="1:12" hidden="1" x14ac:dyDescent="0.3">
      <c r="A77" s="18">
        <v>2561</v>
      </c>
      <c r="B77" s="20">
        <f>303994+141239</f>
        <v>445233</v>
      </c>
      <c r="C77" s="20">
        <v>303051</v>
      </c>
      <c r="D77" s="29">
        <f>C77/B77*100</f>
        <v>68.065709415070302</v>
      </c>
      <c r="E77" s="14"/>
      <c r="F77" s="14"/>
      <c r="G77" s="14"/>
      <c r="H77" s="14"/>
      <c r="I77" s="14"/>
      <c r="J77" s="14"/>
      <c r="K77" s="14"/>
      <c r="L77" s="5"/>
    </row>
    <row r="78" spans="1:12" hidden="1" x14ac:dyDescent="0.3">
      <c r="A78" s="18">
        <v>2562</v>
      </c>
      <c r="B78" s="20">
        <v>445812</v>
      </c>
      <c r="C78" s="20">
        <v>298001</v>
      </c>
      <c r="D78" s="29">
        <f>C78/B78*100</f>
        <v>66.844544337074822</v>
      </c>
      <c r="E78" s="14"/>
      <c r="F78" s="14"/>
      <c r="G78" s="14"/>
      <c r="H78" s="14"/>
      <c r="I78" s="14"/>
      <c r="J78" s="14"/>
      <c r="K78" s="14"/>
      <c r="L78" s="5"/>
    </row>
    <row r="79" spans="1:12" hidden="1" x14ac:dyDescent="0.3">
      <c r="A79" s="18">
        <v>2563</v>
      </c>
      <c r="B79" s="20">
        <v>446243</v>
      </c>
      <c r="C79" s="20">
        <v>311039</v>
      </c>
      <c r="D79" s="29">
        <f>C79/B79*100</f>
        <v>69.701709606649288</v>
      </c>
      <c r="E79" s="14"/>
      <c r="F79" s="14"/>
      <c r="G79" s="14"/>
      <c r="H79" s="14"/>
      <c r="I79" s="14"/>
      <c r="J79" s="14"/>
      <c r="K79" s="14"/>
      <c r="L79" s="5"/>
    </row>
    <row r="80" spans="1:12" hidden="1" x14ac:dyDescent="0.3">
      <c r="A80" s="5"/>
      <c r="B80" s="5"/>
      <c r="C80" s="5"/>
      <c r="D80" s="5"/>
      <c r="E80" s="14"/>
      <c r="F80" s="14"/>
      <c r="G80" s="14"/>
      <c r="H80" s="14"/>
      <c r="I80" s="14"/>
      <c r="J80" s="14"/>
      <c r="K80" s="14"/>
      <c r="L80" s="5"/>
    </row>
    <row r="81" spans="1:12" ht="21.75" x14ac:dyDescent="0.3">
      <c r="A81" s="5" t="s">
        <v>14</v>
      </c>
      <c r="B81" s="5"/>
      <c r="C81" s="5"/>
      <c r="D81" s="5"/>
      <c r="E81" s="14">
        <v>-24.46</v>
      </c>
      <c r="F81" s="14">
        <v>-4.22</v>
      </c>
      <c r="G81" s="14">
        <v>2.87</v>
      </c>
      <c r="H81" s="14">
        <v>-5.38</v>
      </c>
      <c r="I81" s="14">
        <v>2.39</v>
      </c>
      <c r="J81" s="14">
        <f>(C78-C77)/C77*100</f>
        <v>-1.6663861858235083</v>
      </c>
      <c r="K81" s="14">
        <f>(C79-C78)/C78*100</f>
        <v>4.3751531035130755</v>
      </c>
      <c r="L81" s="5" t="s">
        <v>31</v>
      </c>
    </row>
    <row r="82" spans="1:12" ht="21.75" x14ac:dyDescent="0.3">
      <c r="A82" s="5" t="s">
        <v>15</v>
      </c>
      <c r="B82" s="5"/>
      <c r="C82" s="5"/>
      <c r="D82" s="5"/>
      <c r="E82" s="15">
        <v>72.459999999999994</v>
      </c>
      <c r="F82" s="15">
        <v>69.03</v>
      </c>
      <c r="G82" s="14">
        <v>71.040000000000006</v>
      </c>
      <c r="H82" s="14">
        <v>67.040000000000006</v>
      </c>
      <c r="I82" s="14">
        <v>68.28</v>
      </c>
      <c r="J82" s="14">
        <f>D89</f>
        <v>67.209272069841091</v>
      </c>
      <c r="K82" s="14">
        <f>D90</f>
        <v>70.513150906568839</v>
      </c>
      <c r="L82" s="5" t="s">
        <v>32</v>
      </c>
    </row>
    <row r="83" spans="1:12" s="24" customFormat="1" hidden="1" x14ac:dyDescent="0.3">
      <c r="A83" s="17" t="s">
        <v>98</v>
      </c>
      <c r="B83" s="17" t="s">
        <v>122</v>
      </c>
      <c r="C83" s="17" t="s">
        <v>123</v>
      </c>
      <c r="D83" s="17" t="s">
        <v>124</v>
      </c>
      <c r="E83" s="30"/>
      <c r="F83" s="30"/>
      <c r="G83" s="28"/>
      <c r="H83" s="28"/>
      <c r="I83" s="28"/>
      <c r="J83" s="28"/>
      <c r="K83" s="28"/>
      <c r="L83" s="17"/>
    </row>
    <row r="84" spans="1:12" hidden="1" x14ac:dyDescent="0.3">
      <c r="A84" s="18">
        <v>2557</v>
      </c>
      <c r="B84" s="20">
        <v>439928</v>
      </c>
      <c r="C84" s="20">
        <v>318785</v>
      </c>
      <c r="D84" s="29">
        <f>C84/B84*100</f>
        <v>72.462993944463634</v>
      </c>
      <c r="E84" s="15"/>
      <c r="F84" s="15"/>
      <c r="G84" s="14"/>
      <c r="H84" s="14"/>
      <c r="I84" s="14"/>
      <c r="J84" s="14"/>
      <c r="K84" s="14"/>
      <c r="L84" s="5"/>
    </row>
    <row r="85" spans="1:12" hidden="1" x14ac:dyDescent="0.3">
      <c r="A85" s="18">
        <v>2558</v>
      </c>
      <c r="B85" s="20">
        <v>441534</v>
      </c>
      <c r="C85" s="20">
        <v>304806</v>
      </c>
      <c r="D85" s="29">
        <f t="shared" ref="D85:D88" si="5">C85/B85*100</f>
        <v>69.033415320224492</v>
      </c>
      <c r="E85" s="15"/>
      <c r="F85" s="15"/>
      <c r="G85" s="14"/>
      <c r="H85" s="14"/>
      <c r="I85" s="14"/>
      <c r="J85" s="14"/>
      <c r="K85" s="14"/>
      <c r="L85" s="5"/>
    </row>
    <row r="86" spans="1:12" hidden="1" x14ac:dyDescent="0.3">
      <c r="A86" s="18">
        <v>2559</v>
      </c>
      <c r="B86" s="20">
        <f>314711+128270</f>
        <v>442981</v>
      </c>
      <c r="C86" s="20">
        <v>314711</v>
      </c>
      <c r="D86" s="29">
        <f t="shared" si="5"/>
        <v>71.043904817588114</v>
      </c>
      <c r="E86" s="15"/>
      <c r="F86" s="15"/>
      <c r="G86" s="14"/>
      <c r="H86" s="14"/>
      <c r="I86" s="14"/>
      <c r="J86" s="14"/>
      <c r="K86" s="14"/>
      <c r="L86" s="5"/>
    </row>
    <row r="87" spans="1:12" hidden="1" x14ac:dyDescent="0.3">
      <c r="A87" s="18">
        <v>2560</v>
      </c>
      <c r="B87" s="20">
        <f>297765+146364</f>
        <v>444129</v>
      </c>
      <c r="C87" s="20">
        <v>297765</v>
      </c>
      <c r="D87" s="29">
        <f t="shared" si="5"/>
        <v>67.044709982910362</v>
      </c>
      <c r="E87" s="15"/>
      <c r="F87" s="15"/>
      <c r="G87" s="14"/>
      <c r="H87" s="14"/>
      <c r="I87" s="14"/>
      <c r="J87" s="14"/>
      <c r="K87" s="14"/>
      <c r="L87" s="5"/>
    </row>
    <row r="88" spans="1:12" hidden="1" x14ac:dyDescent="0.3">
      <c r="A88" s="18">
        <v>2561</v>
      </c>
      <c r="B88" s="20">
        <f>303994+141239</f>
        <v>445233</v>
      </c>
      <c r="C88" s="20">
        <v>303994</v>
      </c>
      <c r="D88" s="29">
        <f t="shared" si="5"/>
        <v>68.277508630312667</v>
      </c>
      <c r="E88" s="15"/>
      <c r="F88" s="15"/>
      <c r="G88" s="14"/>
      <c r="H88" s="14"/>
      <c r="I88" s="14"/>
      <c r="J88" s="14"/>
      <c r="K88" s="14"/>
      <c r="L88" s="5"/>
    </row>
    <row r="89" spans="1:12" hidden="1" x14ac:dyDescent="0.3">
      <c r="A89" s="18">
        <v>2562</v>
      </c>
      <c r="B89" s="20">
        <v>445812</v>
      </c>
      <c r="C89" s="20">
        <v>299627</v>
      </c>
      <c r="D89" s="29">
        <f>C89/B89*100</f>
        <v>67.209272069841091</v>
      </c>
      <c r="E89" s="15"/>
      <c r="F89" s="15"/>
      <c r="G89" s="14"/>
      <c r="H89" s="14"/>
      <c r="I89" s="14"/>
      <c r="J89" s="14"/>
      <c r="K89" s="14"/>
      <c r="L89" s="5"/>
    </row>
    <row r="90" spans="1:12" hidden="1" x14ac:dyDescent="0.3">
      <c r="A90" s="18">
        <v>2563</v>
      </c>
      <c r="B90" s="20">
        <v>446243</v>
      </c>
      <c r="C90" s="20">
        <v>314660</v>
      </c>
      <c r="D90" s="29">
        <f>C90/B90*100</f>
        <v>70.513150906568839</v>
      </c>
      <c r="E90" s="15"/>
      <c r="F90" s="15"/>
      <c r="G90" s="14"/>
      <c r="H90" s="14"/>
      <c r="I90" s="14"/>
      <c r="J90" s="14"/>
      <c r="K90" s="14"/>
      <c r="L90" s="5"/>
    </row>
    <row r="91" spans="1:12" hidden="1" x14ac:dyDescent="0.3">
      <c r="A91" s="5"/>
      <c r="B91" s="5"/>
      <c r="C91" s="5"/>
      <c r="D91" s="5"/>
      <c r="E91" s="15"/>
      <c r="F91" s="15"/>
      <c r="G91" s="14"/>
      <c r="H91" s="14"/>
      <c r="I91" s="14"/>
      <c r="J91" s="14"/>
      <c r="K91" s="14"/>
      <c r="L91" s="5"/>
    </row>
    <row r="92" spans="1:12" ht="21.75" x14ac:dyDescent="0.3">
      <c r="A92" s="5" t="s">
        <v>16</v>
      </c>
      <c r="B92" s="5"/>
      <c r="C92" s="5"/>
      <c r="D92" s="5"/>
      <c r="E92" s="15">
        <v>300</v>
      </c>
      <c r="F92" s="15">
        <v>300</v>
      </c>
      <c r="G92" s="15">
        <v>300</v>
      </c>
      <c r="H92" s="15">
        <v>305</v>
      </c>
      <c r="I92" s="15">
        <v>315</v>
      </c>
      <c r="J92" s="15">
        <v>315</v>
      </c>
      <c r="K92" s="15">
        <v>320</v>
      </c>
      <c r="L92" s="5" t="s">
        <v>33</v>
      </c>
    </row>
    <row r="93" spans="1:12" ht="21.75" x14ac:dyDescent="0.3">
      <c r="A93" s="5" t="s">
        <v>17</v>
      </c>
      <c r="B93" s="5"/>
      <c r="C93" s="5"/>
      <c r="D93" s="5"/>
      <c r="E93" s="31" t="s">
        <v>114</v>
      </c>
      <c r="F93" s="25" t="s">
        <v>114</v>
      </c>
      <c r="G93" s="32" t="s">
        <v>125</v>
      </c>
      <c r="H93" s="5">
        <v>216.27</v>
      </c>
      <c r="I93" s="5">
        <v>113.61</v>
      </c>
      <c r="J93" s="5">
        <v>103.25</v>
      </c>
      <c r="K93" s="29">
        <f>D101</f>
        <v>101.08929532006454</v>
      </c>
      <c r="L93" s="5" t="s">
        <v>34</v>
      </c>
    </row>
    <row r="94" spans="1:12" x14ac:dyDescent="0.3">
      <c r="A94" s="5" t="s">
        <v>126</v>
      </c>
      <c r="B94" s="33" t="s">
        <v>127</v>
      </c>
      <c r="C94" s="33" t="s">
        <v>128</v>
      </c>
      <c r="D94" s="33"/>
      <c r="E94" s="32"/>
      <c r="F94" s="25"/>
      <c r="G94" s="32"/>
      <c r="H94" s="5"/>
      <c r="I94" s="5"/>
      <c r="J94" s="5"/>
      <c r="K94" s="5"/>
      <c r="L94" s="5"/>
    </row>
    <row r="95" spans="1:12" hidden="1" x14ac:dyDescent="0.3">
      <c r="A95" s="5">
        <v>2557</v>
      </c>
      <c r="B95" s="20"/>
      <c r="C95" s="20"/>
      <c r="D95" s="5"/>
      <c r="E95" s="32"/>
      <c r="F95" s="25"/>
      <c r="G95" s="32"/>
      <c r="H95" s="5"/>
      <c r="I95" s="5"/>
      <c r="J95" s="5"/>
      <c r="K95" s="5"/>
      <c r="L95" s="5"/>
    </row>
    <row r="96" spans="1:12" hidden="1" x14ac:dyDescent="0.3">
      <c r="A96" s="5">
        <v>2558</v>
      </c>
      <c r="B96" s="20"/>
      <c r="C96" s="20"/>
      <c r="D96" s="5"/>
      <c r="E96" s="32"/>
      <c r="F96" s="25"/>
      <c r="G96" s="32"/>
      <c r="H96" s="5"/>
      <c r="I96" s="5"/>
      <c r="J96" s="5"/>
      <c r="K96" s="5"/>
      <c r="L96" s="5"/>
    </row>
    <row r="97" spans="1:15" hidden="1" x14ac:dyDescent="0.3">
      <c r="A97" s="5">
        <v>2559</v>
      </c>
      <c r="B97" s="20">
        <v>5222</v>
      </c>
      <c r="C97" s="20"/>
      <c r="D97" s="5" t="e">
        <f t="shared" ref="D97:D99" si="6">B97/C97*100</f>
        <v>#DIV/0!</v>
      </c>
      <c r="E97" s="32"/>
      <c r="F97" s="25"/>
      <c r="G97" s="32"/>
      <c r="H97" s="5"/>
      <c r="I97" s="5"/>
      <c r="J97" s="5"/>
      <c r="K97" s="5"/>
      <c r="L97" s="5"/>
    </row>
    <row r="98" spans="1:15" hidden="1" x14ac:dyDescent="0.3">
      <c r="A98" s="5">
        <v>2560</v>
      </c>
      <c r="B98" s="20">
        <v>6555</v>
      </c>
      <c r="C98" s="20">
        <v>3031</v>
      </c>
      <c r="D98" s="29">
        <f>B98/C98*100</f>
        <v>216.26525899043219</v>
      </c>
      <c r="E98" s="32"/>
      <c r="F98" s="25"/>
      <c r="G98" s="32"/>
      <c r="H98" s="5"/>
      <c r="I98" s="5"/>
      <c r="J98" s="5"/>
      <c r="K98" s="5"/>
      <c r="L98" s="5"/>
    </row>
    <row r="99" spans="1:15" hidden="1" x14ac:dyDescent="0.3">
      <c r="A99" s="5">
        <v>2561</v>
      </c>
      <c r="B99" s="20">
        <v>7680</v>
      </c>
      <c r="C99" s="20">
        <v>6760</v>
      </c>
      <c r="D99" s="29">
        <f t="shared" si="6"/>
        <v>113.6094674556213</v>
      </c>
      <c r="E99" s="32"/>
      <c r="F99" s="25"/>
      <c r="G99" s="32"/>
      <c r="H99" s="5"/>
      <c r="I99" s="5"/>
      <c r="J99" s="5"/>
      <c r="K99" s="5"/>
      <c r="L99" s="5"/>
    </row>
    <row r="100" spans="1:15" hidden="1" x14ac:dyDescent="0.3">
      <c r="A100" s="5">
        <v>2562</v>
      </c>
      <c r="B100" s="20">
        <v>7587</v>
      </c>
      <c r="C100" s="20">
        <v>7348</v>
      </c>
      <c r="D100" s="29">
        <f>B100/C100*100</f>
        <v>103.25258573761569</v>
      </c>
      <c r="E100" s="32"/>
      <c r="F100" s="25"/>
      <c r="G100" s="32"/>
      <c r="H100" s="5"/>
      <c r="I100" s="5"/>
      <c r="J100" s="5"/>
      <c r="K100" s="5"/>
      <c r="L100" s="5"/>
    </row>
    <row r="101" spans="1:15" hidden="1" x14ac:dyDescent="0.3">
      <c r="A101" s="5">
        <v>2563</v>
      </c>
      <c r="B101" s="20">
        <v>7517</v>
      </c>
      <c r="C101" s="20">
        <v>7436</v>
      </c>
      <c r="D101" s="29">
        <f>B101/C101*100</f>
        <v>101.08929532006454</v>
      </c>
      <c r="E101" s="32"/>
      <c r="F101" s="25"/>
      <c r="G101" s="32"/>
      <c r="H101" s="5"/>
      <c r="I101" s="5"/>
      <c r="J101" s="5"/>
      <c r="K101" s="5"/>
      <c r="L101" s="5"/>
    </row>
    <row r="102" spans="1:15" hidden="1" x14ac:dyDescent="0.3">
      <c r="A102" s="5"/>
      <c r="B102" s="5"/>
      <c r="C102" s="5"/>
      <c r="D102" s="5"/>
      <c r="E102" s="32"/>
      <c r="F102" s="25"/>
      <c r="G102" s="32"/>
      <c r="H102" s="5"/>
      <c r="I102" s="5"/>
      <c r="J102" s="5"/>
      <c r="K102" s="5"/>
      <c r="L102" s="5"/>
    </row>
    <row r="103" spans="1:15" x14ac:dyDescent="0.3">
      <c r="A103" s="5" t="s">
        <v>84</v>
      </c>
      <c r="B103" s="5"/>
      <c r="C103" s="5"/>
      <c r="D103" s="5"/>
      <c r="E103" s="25" t="s">
        <v>114</v>
      </c>
      <c r="F103" s="25" t="s">
        <v>114</v>
      </c>
      <c r="G103" s="15">
        <v>18</v>
      </c>
      <c r="H103" s="15">
        <v>17</v>
      </c>
      <c r="I103" s="15">
        <v>19</v>
      </c>
      <c r="J103" s="15">
        <v>16</v>
      </c>
      <c r="K103" s="15">
        <v>17</v>
      </c>
      <c r="L103" s="5" t="s">
        <v>129</v>
      </c>
      <c r="O103" s="34"/>
    </row>
    <row r="104" spans="1:15" ht="21.75" x14ac:dyDescent="0.3">
      <c r="A104" s="5" t="s">
        <v>18</v>
      </c>
      <c r="B104" s="5"/>
      <c r="C104" s="5"/>
      <c r="D104" s="5"/>
      <c r="E104" s="25" t="s">
        <v>114</v>
      </c>
      <c r="F104" s="25" t="s">
        <v>114</v>
      </c>
      <c r="G104" s="25" t="s">
        <v>114</v>
      </c>
      <c r="H104" s="16">
        <v>34</v>
      </c>
      <c r="I104" s="16">
        <v>21</v>
      </c>
      <c r="J104" s="16">
        <v>18</v>
      </c>
      <c r="K104" s="16">
        <v>18</v>
      </c>
      <c r="L104" s="5" t="s">
        <v>35</v>
      </c>
    </row>
    <row r="105" spans="1:15" ht="21.75" x14ac:dyDescent="0.3">
      <c r="A105" s="5" t="s">
        <v>19</v>
      </c>
      <c r="B105" s="5"/>
      <c r="C105" s="5"/>
      <c r="D105" s="5"/>
      <c r="E105" s="25" t="s">
        <v>114</v>
      </c>
      <c r="F105" s="25" t="s">
        <v>114</v>
      </c>
      <c r="G105" s="25" t="s">
        <v>114</v>
      </c>
      <c r="H105" s="16">
        <v>48</v>
      </c>
      <c r="I105" s="16">
        <v>16</v>
      </c>
      <c r="J105" s="16">
        <v>14</v>
      </c>
      <c r="K105" s="16">
        <v>14</v>
      </c>
      <c r="L105" s="5" t="s">
        <v>36</v>
      </c>
    </row>
    <row r="106" spans="1:15" ht="21.75" x14ac:dyDescent="0.3">
      <c r="A106" s="5" t="s">
        <v>20</v>
      </c>
      <c r="B106" s="5"/>
      <c r="C106" s="5"/>
      <c r="D106" s="5"/>
      <c r="E106" s="25" t="s">
        <v>114</v>
      </c>
      <c r="F106" s="25" t="s">
        <v>114</v>
      </c>
      <c r="G106" s="14">
        <f>D108</f>
        <v>44.297699811328329</v>
      </c>
      <c r="H106" s="14">
        <f>D109</f>
        <v>67.095605692656264</v>
      </c>
      <c r="I106" s="14">
        <f>D110</f>
        <v>78.867535985515957</v>
      </c>
      <c r="J106" s="14">
        <f>D111</f>
        <v>78.494131562827832</v>
      </c>
      <c r="K106" s="14">
        <f>D112</f>
        <v>78.701520709426973</v>
      </c>
      <c r="L106" s="5" t="s">
        <v>37</v>
      </c>
    </row>
    <row r="107" spans="1:15" s="24" customFormat="1" hidden="1" x14ac:dyDescent="0.3">
      <c r="A107" s="35" t="s">
        <v>98</v>
      </c>
      <c r="B107" s="35" t="s">
        <v>130</v>
      </c>
      <c r="C107" s="35" t="s">
        <v>131</v>
      </c>
      <c r="D107" s="35" t="s">
        <v>132</v>
      </c>
      <c r="E107" s="36"/>
      <c r="F107" s="36"/>
      <c r="G107" s="36"/>
      <c r="H107" s="37"/>
      <c r="I107" s="37"/>
      <c r="J107" s="37"/>
      <c r="K107" s="37"/>
      <c r="L107" s="35"/>
    </row>
    <row r="108" spans="1:15" s="44" customFormat="1" hidden="1" x14ac:dyDescent="0.3">
      <c r="A108" s="38">
        <v>2559</v>
      </c>
      <c r="B108" s="39">
        <f>48989+17221</f>
        <v>66210</v>
      </c>
      <c r="C108" s="39">
        <v>149466</v>
      </c>
      <c r="D108" s="40">
        <f>B108/C108*100</f>
        <v>44.297699811328329</v>
      </c>
      <c r="E108" s="41"/>
      <c r="F108" s="41"/>
      <c r="G108" s="41"/>
      <c r="H108" s="42"/>
      <c r="I108" s="42"/>
      <c r="J108" s="42"/>
      <c r="K108" s="42"/>
      <c r="L108" s="43"/>
    </row>
    <row r="109" spans="1:15" s="44" customFormat="1" hidden="1" x14ac:dyDescent="0.3">
      <c r="A109" s="38">
        <v>2560</v>
      </c>
      <c r="B109" s="39">
        <f>81424+17487</f>
        <v>98911</v>
      </c>
      <c r="C109" s="39">
        <v>147418</v>
      </c>
      <c r="D109" s="40">
        <f>B109/C109*100</f>
        <v>67.095605692656264</v>
      </c>
      <c r="E109" s="41"/>
      <c r="F109" s="41"/>
      <c r="G109" s="41"/>
      <c r="H109" s="42"/>
      <c r="I109" s="42"/>
      <c r="J109" s="42"/>
      <c r="K109" s="42"/>
      <c r="L109" s="43"/>
    </row>
    <row r="110" spans="1:15" hidden="1" x14ac:dyDescent="0.3">
      <c r="A110" s="38">
        <v>2561</v>
      </c>
      <c r="B110" s="45">
        <f>95024+19106</f>
        <v>114130</v>
      </c>
      <c r="C110" s="45">
        <v>144711</v>
      </c>
      <c r="D110" s="40">
        <f>B110/C110*100</f>
        <v>78.867535985515957</v>
      </c>
      <c r="E110" s="46"/>
      <c r="F110" s="46"/>
      <c r="G110" s="47"/>
      <c r="H110" s="48"/>
      <c r="I110" s="48"/>
      <c r="J110" s="48"/>
      <c r="K110" s="48"/>
      <c r="L110" s="49"/>
    </row>
    <row r="111" spans="1:15" hidden="1" x14ac:dyDescent="0.3">
      <c r="A111" s="38">
        <v>2562</v>
      </c>
      <c r="B111" s="45">
        <f>93922+17564</f>
        <v>111486</v>
      </c>
      <c r="C111" s="45">
        <v>142031</v>
      </c>
      <c r="D111" s="40">
        <f>B111/C111*100</f>
        <v>78.494131562827832</v>
      </c>
      <c r="E111" s="46"/>
      <c r="F111" s="46"/>
      <c r="G111" s="47"/>
      <c r="H111" s="48"/>
      <c r="I111" s="48"/>
      <c r="J111" s="48"/>
      <c r="K111" s="48"/>
      <c r="L111" s="49"/>
    </row>
    <row r="112" spans="1:15" hidden="1" x14ac:dyDescent="0.3">
      <c r="A112" s="38">
        <v>2563</v>
      </c>
      <c r="B112" s="45">
        <f>92782+17711</f>
        <v>110493</v>
      </c>
      <c r="C112" s="45">
        <v>140395</v>
      </c>
      <c r="D112" s="40">
        <f>B112/C112*100</f>
        <v>78.701520709426973</v>
      </c>
      <c r="E112" s="46"/>
      <c r="F112" s="46"/>
      <c r="G112" s="47"/>
      <c r="H112" s="48"/>
      <c r="I112" s="48"/>
      <c r="J112" s="48"/>
      <c r="K112" s="48"/>
      <c r="L112" s="49"/>
    </row>
    <row r="113" spans="1:12" hidden="1" x14ac:dyDescent="0.3">
      <c r="A113" s="49"/>
      <c r="B113" s="49"/>
      <c r="C113" s="49"/>
      <c r="D113" s="49"/>
      <c r="E113" s="46"/>
      <c r="F113" s="46"/>
      <c r="G113" s="47"/>
      <c r="H113" s="48"/>
      <c r="I113" s="48"/>
      <c r="J113" s="48"/>
      <c r="K113" s="48"/>
      <c r="L113" s="49"/>
    </row>
    <row r="114" spans="1:12" ht="21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 ht="24" customHeight="1" x14ac:dyDescent="0.3">
      <c r="A115" s="95" t="s">
        <v>5</v>
      </c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</row>
    <row r="116" spans="1:12" ht="24" customHeight="1" x14ac:dyDescent="0.3">
      <c r="A116" s="95" t="s">
        <v>7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</row>
    <row r="117" spans="1:12" ht="4.5" customHeight="1" x14ac:dyDescent="0.3"/>
    <row r="118" spans="1:12" ht="21" customHeight="1" x14ac:dyDescent="0.3">
      <c r="A118" s="96" t="s">
        <v>1</v>
      </c>
      <c r="B118" s="2"/>
      <c r="C118" s="2"/>
      <c r="D118" s="2"/>
      <c r="E118" s="50">
        <v>2557</v>
      </c>
      <c r="F118" s="50">
        <v>2558</v>
      </c>
      <c r="G118" s="50">
        <v>2559</v>
      </c>
      <c r="H118" s="50">
        <v>2560</v>
      </c>
      <c r="I118" s="2">
        <v>2561</v>
      </c>
      <c r="J118" s="2">
        <v>2562</v>
      </c>
      <c r="K118" s="2">
        <v>2563</v>
      </c>
      <c r="L118" s="96" t="s">
        <v>4</v>
      </c>
    </row>
    <row r="119" spans="1:12" ht="21" customHeight="1" x14ac:dyDescent="0.3">
      <c r="A119" s="96"/>
      <c r="B119" s="11"/>
      <c r="C119" s="11"/>
      <c r="D119" s="11"/>
      <c r="E119" s="51" t="s">
        <v>96</v>
      </c>
      <c r="F119" s="51" t="s">
        <v>97</v>
      </c>
      <c r="G119" s="51" t="s">
        <v>8</v>
      </c>
      <c r="H119" s="51" t="s">
        <v>70</v>
      </c>
      <c r="I119" s="3" t="s">
        <v>71</v>
      </c>
      <c r="J119" s="3" t="s">
        <v>85</v>
      </c>
      <c r="K119" s="3" t="s">
        <v>90</v>
      </c>
      <c r="L119" s="96"/>
    </row>
    <row r="120" spans="1:12" ht="21" customHeight="1" x14ac:dyDescent="0.3">
      <c r="A120" s="5" t="s">
        <v>26</v>
      </c>
      <c r="B120" s="5"/>
      <c r="C120" s="5"/>
      <c r="D120" s="5"/>
      <c r="E120" s="52" t="s">
        <v>125</v>
      </c>
      <c r="F120" s="53">
        <v>6074.1</v>
      </c>
      <c r="G120" s="54" t="s">
        <v>125</v>
      </c>
      <c r="H120" s="53">
        <v>6298</v>
      </c>
      <c r="I120" s="55" t="s">
        <v>125</v>
      </c>
      <c r="J120" s="53">
        <v>7915</v>
      </c>
      <c r="K120" s="53" t="s">
        <v>125</v>
      </c>
      <c r="L120" s="5" t="s">
        <v>38</v>
      </c>
    </row>
    <row r="121" spans="1:12" ht="21" customHeight="1" x14ac:dyDescent="0.3">
      <c r="A121" s="5" t="s">
        <v>25</v>
      </c>
      <c r="B121" s="5"/>
      <c r="C121" s="5"/>
      <c r="D121" s="5"/>
      <c r="E121" s="54">
        <v>4540</v>
      </c>
      <c r="F121" s="53">
        <v>4697.1000000000004</v>
      </c>
      <c r="G121" s="54">
        <v>5544.55</v>
      </c>
      <c r="H121" s="53">
        <v>5388</v>
      </c>
      <c r="I121" s="53">
        <v>6176</v>
      </c>
      <c r="J121" s="53">
        <v>5984</v>
      </c>
      <c r="K121" s="53">
        <v>6105</v>
      </c>
      <c r="L121" s="5" t="s">
        <v>39</v>
      </c>
    </row>
    <row r="122" spans="1:12" ht="21" customHeight="1" x14ac:dyDescent="0.3">
      <c r="A122" s="56" t="s">
        <v>86</v>
      </c>
      <c r="B122" s="56"/>
      <c r="C122" s="56"/>
      <c r="D122" s="56"/>
      <c r="E122" s="14">
        <f>D125</f>
        <v>4.0142425129255681</v>
      </c>
      <c r="F122" s="57">
        <f>D126</f>
        <v>-0.21101992966002345</v>
      </c>
      <c r="G122" s="57">
        <f>D127</f>
        <v>10.756578947368421</v>
      </c>
      <c r="H122" s="52">
        <f>D128</f>
        <v>11.366625652339938</v>
      </c>
      <c r="I122" s="58">
        <f>D129</f>
        <v>5.4556537640963123</v>
      </c>
      <c r="J122" s="52">
        <f>D130</f>
        <v>-0.67738439306358378</v>
      </c>
      <c r="K122" s="16" t="s">
        <v>135</v>
      </c>
      <c r="L122" s="56" t="s">
        <v>58</v>
      </c>
    </row>
    <row r="123" spans="1:12" s="24" customFormat="1" ht="21" hidden="1" customHeight="1" x14ac:dyDescent="0.3">
      <c r="A123" s="59" t="s">
        <v>98</v>
      </c>
      <c r="B123" s="59" t="s">
        <v>133</v>
      </c>
      <c r="C123" s="59"/>
      <c r="D123" s="59" t="s">
        <v>134</v>
      </c>
      <c r="E123" s="28"/>
      <c r="F123" s="30"/>
      <c r="G123" s="30"/>
      <c r="H123" s="30"/>
      <c r="I123" s="30"/>
      <c r="J123" s="30"/>
      <c r="K123" s="87"/>
      <c r="L123" s="60"/>
    </row>
    <row r="124" spans="1:12" s="44" customFormat="1" ht="21" hidden="1" customHeight="1" x14ac:dyDescent="0.3">
      <c r="A124" s="61">
        <v>2556</v>
      </c>
      <c r="B124" s="62">
        <v>41004</v>
      </c>
      <c r="C124" s="63"/>
      <c r="D124" s="63"/>
      <c r="E124" s="64"/>
      <c r="F124" s="65"/>
      <c r="G124" s="65"/>
      <c r="H124" s="65"/>
      <c r="I124" s="65"/>
      <c r="J124" s="65"/>
      <c r="K124" s="88"/>
      <c r="L124" s="66"/>
    </row>
    <row r="125" spans="1:12" ht="21" hidden="1" customHeight="1" x14ac:dyDescent="0.3">
      <c r="A125" s="61">
        <v>2557</v>
      </c>
      <c r="B125" s="67">
        <v>42650</v>
      </c>
      <c r="C125" s="68"/>
      <c r="D125" s="69">
        <f t="shared" ref="D125:D130" si="7">(B125-B124)*100/B124</f>
        <v>4.0142425129255681</v>
      </c>
      <c r="E125" s="14"/>
      <c r="F125" s="15"/>
      <c r="G125" s="15"/>
      <c r="H125" s="16"/>
      <c r="I125" s="16"/>
      <c r="J125" s="16"/>
      <c r="K125" s="89"/>
      <c r="L125" s="70"/>
    </row>
    <row r="126" spans="1:12" ht="21" hidden="1" customHeight="1" x14ac:dyDescent="0.3">
      <c r="A126" s="61">
        <v>2558</v>
      </c>
      <c r="B126" s="67">
        <v>42560</v>
      </c>
      <c r="C126" s="68"/>
      <c r="D126" s="69">
        <f t="shared" si="7"/>
        <v>-0.21101992966002345</v>
      </c>
      <c r="E126" s="14"/>
      <c r="F126" s="15"/>
      <c r="G126" s="15"/>
      <c r="H126" s="16"/>
      <c r="I126" s="16"/>
      <c r="J126" s="16"/>
      <c r="K126" s="89"/>
      <c r="L126" s="70"/>
    </row>
    <row r="127" spans="1:12" ht="21" hidden="1" customHeight="1" x14ac:dyDescent="0.3">
      <c r="A127" s="61">
        <v>2559</v>
      </c>
      <c r="B127" s="67">
        <v>47138</v>
      </c>
      <c r="C127" s="68"/>
      <c r="D127" s="69">
        <f t="shared" si="7"/>
        <v>10.756578947368421</v>
      </c>
      <c r="E127" s="14"/>
      <c r="F127" s="15"/>
      <c r="G127" s="15"/>
      <c r="H127" s="16"/>
      <c r="I127" s="16"/>
      <c r="J127" s="16"/>
      <c r="K127" s="89"/>
      <c r="L127" s="70"/>
    </row>
    <row r="128" spans="1:12" ht="21" hidden="1" customHeight="1" x14ac:dyDescent="0.3">
      <c r="A128" s="61">
        <v>2560</v>
      </c>
      <c r="B128" s="67">
        <v>52496</v>
      </c>
      <c r="C128" s="68"/>
      <c r="D128" s="69">
        <f t="shared" si="7"/>
        <v>11.366625652339938</v>
      </c>
      <c r="E128" s="14"/>
      <c r="F128" s="15"/>
      <c r="G128" s="15"/>
      <c r="H128" s="16"/>
      <c r="I128" s="16"/>
      <c r="J128" s="16"/>
      <c r="K128" s="89"/>
      <c r="L128" s="70"/>
    </row>
    <row r="129" spans="1:12" ht="21" hidden="1" customHeight="1" x14ac:dyDescent="0.3">
      <c r="A129" s="61">
        <v>2561</v>
      </c>
      <c r="B129" s="67">
        <v>55360</v>
      </c>
      <c r="C129" s="68"/>
      <c r="D129" s="69">
        <f t="shared" si="7"/>
        <v>5.4556537640963123</v>
      </c>
      <c r="E129" s="14"/>
      <c r="F129" s="15"/>
      <c r="G129" s="15"/>
      <c r="H129" s="16"/>
      <c r="I129" s="16"/>
      <c r="J129" s="16"/>
      <c r="K129" s="89"/>
      <c r="L129" s="70"/>
    </row>
    <row r="130" spans="1:12" ht="21" hidden="1" customHeight="1" x14ac:dyDescent="0.3">
      <c r="A130" s="61">
        <v>2562</v>
      </c>
      <c r="B130" s="67">
        <v>54985</v>
      </c>
      <c r="C130" s="68"/>
      <c r="D130" s="69">
        <f t="shared" si="7"/>
        <v>-0.67738439306358378</v>
      </c>
      <c r="E130" s="14"/>
      <c r="F130" s="15"/>
      <c r="G130" s="15"/>
      <c r="H130" s="16"/>
      <c r="I130" s="16"/>
      <c r="J130" s="16"/>
      <c r="K130" s="89"/>
      <c r="L130" s="70"/>
    </row>
    <row r="131" spans="1:12" ht="21" hidden="1" customHeight="1" x14ac:dyDescent="0.3">
      <c r="A131" s="68"/>
      <c r="B131" s="68"/>
      <c r="C131" s="68"/>
      <c r="D131" s="68"/>
      <c r="E131" s="14"/>
      <c r="F131" s="15"/>
      <c r="G131" s="15"/>
      <c r="H131" s="16"/>
      <c r="I131" s="16"/>
      <c r="J131" s="16"/>
      <c r="K131" s="89"/>
      <c r="L131" s="70"/>
    </row>
    <row r="132" spans="1:12" ht="21" customHeight="1" x14ac:dyDescent="0.3">
      <c r="A132" s="68" t="s">
        <v>87</v>
      </c>
      <c r="B132" s="68"/>
      <c r="C132" s="68"/>
      <c r="D132" s="68"/>
      <c r="E132" s="71">
        <v>78330</v>
      </c>
      <c r="F132" s="72">
        <v>78206</v>
      </c>
      <c r="G132" s="71">
        <v>86662</v>
      </c>
      <c r="H132" s="73">
        <v>96562</v>
      </c>
      <c r="I132" s="54">
        <v>101883</v>
      </c>
      <c r="J132" s="54">
        <v>101527</v>
      </c>
      <c r="K132" s="93" t="s">
        <v>135</v>
      </c>
      <c r="L132" s="70" t="s">
        <v>60</v>
      </c>
    </row>
    <row r="133" spans="1:12" ht="21" customHeight="1" x14ac:dyDescent="0.3">
      <c r="A133" s="5" t="s">
        <v>24</v>
      </c>
      <c r="B133" s="5"/>
      <c r="C133" s="5"/>
      <c r="D133" s="5"/>
      <c r="E133" s="14">
        <f>D136</f>
        <v>37.943684245464738</v>
      </c>
      <c r="F133" s="14">
        <f>D137</f>
        <v>37.999115453486944</v>
      </c>
      <c r="G133" s="14">
        <f>D138</f>
        <v>38.008414675853473</v>
      </c>
      <c r="H133" s="58">
        <f>D139</f>
        <v>38.010571423209569</v>
      </c>
      <c r="I133" s="52">
        <f>D140</f>
        <v>37.996482541130149</v>
      </c>
      <c r="J133" s="52">
        <f>D141</f>
        <v>38.007252273057659</v>
      </c>
      <c r="K133" s="16" t="s">
        <v>135</v>
      </c>
      <c r="L133" s="56" t="s">
        <v>40</v>
      </c>
    </row>
    <row r="134" spans="1:12" ht="21" hidden="1" customHeight="1" x14ac:dyDescent="0.3">
      <c r="A134" s="59" t="s">
        <v>98</v>
      </c>
      <c r="B134" s="59" t="s">
        <v>136</v>
      </c>
      <c r="C134" s="59" t="s">
        <v>137</v>
      </c>
      <c r="D134" s="59" t="s">
        <v>138</v>
      </c>
      <c r="E134" s="14"/>
      <c r="F134" s="14"/>
      <c r="G134" s="14"/>
      <c r="H134" s="58"/>
      <c r="I134" s="16"/>
      <c r="J134" s="16"/>
      <c r="K134" s="16"/>
      <c r="L134" s="56"/>
    </row>
    <row r="135" spans="1:12" ht="21" hidden="1" customHeight="1" x14ac:dyDescent="0.3">
      <c r="A135" s="61">
        <v>2556</v>
      </c>
      <c r="B135" s="62"/>
      <c r="C135" s="63"/>
      <c r="D135" s="63"/>
      <c r="E135" s="14"/>
      <c r="F135" s="14"/>
      <c r="G135" s="14"/>
      <c r="H135" s="58"/>
      <c r="I135" s="16"/>
      <c r="J135" s="16"/>
      <c r="K135" s="16"/>
      <c r="L135" s="56"/>
    </row>
    <row r="136" spans="1:12" ht="21" hidden="1" customHeight="1" x14ac:dyDescent="0.3">
      <c r="A136" s="61">
        <v>2557</v>
      </c>
      <c r="B136" s="67">
        <v>7140382</v>
      </c>
      <c r="C136" s="74">
        <v>2709324</v>
      </c>
      <c r="D136" s="69">
        <f>C136/B136*100</f>
        <v>37.943684245464738</v>
      </c>
      <c r="E136" s="14"/>
      <c r="F136" s="14"/>
      <c r="G136" s="14"/>
      <c r="H136" s="58"/>
      <c r="I136" s="16"/>
      <c r="J136" s="16"/>
      <c r="K136" s="16"/>
      <c r="L136" s="56"/>
    </row>
    <row r="137" spans="1:12" ht="21" hidden="1" customHeight="1" x14ac:dyDescent="0.3">
      <c r="A137" s="61">
        <v>2558</v>
      </c>
      <c r="B137" s="67">
        <v>7140382</v>
      </c>
      <c r="C137" s="74">
        <v>2713282</v>
      </c>
      <c r="D137" s="69">
        <f t="shared" ref="D137:D140" si="8">C137/B137*100</f>
        <v>37.999115453486944</v>
      </c>
      <c r="E137" s="14"/>
      <c r="F137" s="14"/>
      <c r="G137" s="14"/>
      <c r="H137" s="58"/>
      <c r="I137" s="16"/>
      <c r="J137" s="16"/>
      <c r="K137" s="16"/>
      <c r="L137" s="56"/>
    </row>
    <row r="138" spans="1:12" ht="21" hidden="1" customHeight="1" x14ac:dyDescent="0.3">
      <c r="A138" s="61">
        <v>2559</v>
      </c>
      <c r="B138" s="67">
        <v>7140382</v>
      </c>
      <c r="C138" s="74">
        <v>2713946</v>
      </c>
      <c r="D138" s="69">
        <f t="shared" si="8"/>
        <v>38.008414675853473</v>
      </c>
      <c r="E138" s="14"/>
      <c r="F138" s="14"/>
      <c r="G138" s="14"/>
      <c r="H138" s="58"/>
      <c r="I138" s="16"/>
      <c r="J138" s="16"/>
      <c r="K138" s="16"/>
      <c r="L138" s="56"/>
    </row>
    <row r="139" spans="1:12" ht="21" hidden="1" customHeight="1" x14ac:dyDescent="0.3">
      <c r="A139" s="61">
        <v>2560</v>
      </c>
      <c r="B139" s="67">
        <v>7140382</v>
      </c>
      <c r="C139" s="74">
        <v>2714100</v>
      </c>
      <c r="D139" s="69">
        <f t="shared" si="8"/>
        <v>38.010571423209569</v>
      </c>
      <c r="E139" s="14"/>
      <c r="F139" s="14"/>
      <c r="G139" s="14"/>
      <c r="H139" s="58"/>
      <c r="I139" s="16"/>
      <c r="J139" s="16"/>
      <c r="K139" s="16"/>
      <c r="L139" s="56"/>
    </row>
    <row r="140" spans="1:12" ht="21" hidden="1" customHeight="1" x14ac:dyDescent="0.3">
      <c r="A140" s="61">
        <v>2561</v>
      </c>
      <c r="B140" s="67">
        <v>7140382</v>
      </c>
      <c r="C140" s="74">
        <v>2713094</v>
      </c>
      <c r="D140" s="69">
        <f t="shared" si="8"/>
        <v>37.996482541130149</v>
      </c>
      <c r="E140" s="14"/>
      <c r="F140" s="14"/>
      <c r="G140" s="14"/>
      <c r="H140" s="58"/>
      <c r="I140" s="16"/>
      <c r="J140" s="16"/>
      <c r="K140" s="16"/>
      <c r="L140" s="56"/>
    </row>
    <row r="141" spans="1:12" ht="21" hidden="1" customHeight="1" x14ac:dyDescent="0.3">
      <c r="A141" s="61">
        <v>2562</v>
      </c>
      <c r="B141" s="67">
        <v>7140382</v>
      </c>
      <c r="C141" s="74">
        <v>2713863</v>
      </c>
      <c r="D141" s="69">
        <f>C141/B141*100</f>
        <v>38.007252273057659</v>
      </c>
      <c r="E141" s="14"/>
      <c r="F141" s="14"/>
      <c r="G141" s="14"/>
      <c r="H141" s="58"/>
      <c r="I141" s="16"/>
      <c r="J141" s="16"/>
      <c r="K141" s="16"/>
      <c r="L141" s="56"/>
    </row>
    <row r="142" spans="1:12" ht="21" hidden="1" customHeight="1" x14ac:dyDescent="0.3">
      <c r="A142" s="5"/>
      <c r="B142" s="5"/>
      <c r="C142" s="5"/>
      <c r="D142" s="5"/>
      <c r="E142" s="14"/>
      <c r="F142" s="14"/>
      <c r="G142" s="14"/>
      <c r="H142" s="58"/>
      <c r="I142" s="16"/>
      <c r="J142" s="16"/>
      <c r="K142" s="16"/>
      <c r="L142" s="56"/>
    </row>
    <row r="143" spans="1:12" ht="21" customHeight="1" x14ac:dyDescent="0.3">
      <c r="A143" s="5" t="s">
        <v>80</v>
      </c>
      <c r="B143" s="5"/>
      <c r="C143" s="5"/>
      <c r="D143" s="5"/>
      <c r="E143" s="25"/>
      <c r="F143" s="29">
        <f>D148</f>
        <v>28.907722747596864</v>
      </c>
      <c r="G143" s="29">
        <f>D149</f>
        <v>-8.0152764013439359</v>
      </c>
      <c r="H143" s="75">
        <f>D150</f>
        <v>11.569657951210967</v>
      </c>
      <c r="I143" s="75">
        <f>D151</f>
        <v>-3.3456723729818214</v>
      </c>
      <c r="J143" s="75">
        <f>D152</f>
        <v>2.9834622132692181</v>
      </c>
      <c r="K143" s="75">
        <f>D153</f>
        <v>1.1077808889064165</v>
      </c>
      <c r="L143" s="5" t="s">
        <v>78</v>
      </c>
    </row>
    <row r="144" spans="1:12" ht="21" customHeight="1" x14ac:dyDescent="0.3">
      <c r="A144" s="5" t="s">
        <v>81</v>
      </c>
      <c r="B144" s="5"/>
      <c r="C144" s="5"/>
      <c r="D144" s="5"/>
      <c r="E144" s="14"/>
      <c r="F144" s="14"/>
      <c r="G144" s="14"/>
      <c r="H144" s="14"/>
      <c r="I144" s="14"/>
      <c r="J144" s="14"/>
      <c r="K144" s="14"/>
      <c r="L144" s="5" t="s">
        <v>79</v>
      </c>
    </row>
    <row r="145" spans="1:12" ht="21" hidden="1" customHeight="1" x14ac:dyDescent="0.3">
      <c r="A145" s="59" t="s">
        <v>98</v>
      </c>
      <c r="B145" s="59" t="s">
        <v>139</v>
      </c>
      <c r="C145" s="59"/>
      <c r="D145" s="59" t="s">
        <v>140</v>
      </c>
      <c r="E145" s="14"/>
      <c r="F145" s="14"/>
      <c r="G145" s="14"/>
      <c r="H145" s="14"/>
      <c r="I145" s="14"/>
      <c r="J145" s="14"/>
      <c r="K145" s="14"/>
      <c r="L145" s="5"/>
    </row>
    <row r="146" spans="1:12" ht="21" hidden="1" customHeight="1" x14ac:dyDescent="0.3">
      <c r="A146" s="61">
        <v>2556</v>
      </c>
      <c r="B146" s="62"/>
      <c r="C146" s="63"/>
      <c r="D146" s="63"/>
      <c r="E146" s="14"/>
      <c r="F146" s="14"/>
      <c r="G146" s="14"/>
      <c r="H146" s="14"/>
      <c r="I146" s="14"/>
      <c r="J146" s="14"/>
      <c r="K146" s="14"/>
      <c r="L146" s="5"/>
    </row>
    <row r="147" spans="1:12" ht="21" hidden="1" customHeight="1" x14ac:dyDescent="0.3">
      <c r="A147" s="61">
        <v>2557</v>
      </c>
      <c r="B147" s="67">
        <v>192561</v>
      </c>
      <c r="C147" s="74"/>
      <c r="D147" s="69"/>
      <c r="E147" s="14"/>
      <c r="F147" s="14"/>
      <c r="G147" s="14"/>
      <c r="H147" s="14"/>
      <c r="I147" s="14"/>
      <c r="J147" s="14"/>
      <c r="K147" s="14"/>
      <c r="L147" s="5"/>
    </row>
    <row r="148" spans="1:12" ht="21" hidden="1" customHeight="1" x14ac:dyDescent="0.3">
      <c r="A148" s="61">
        <v>2558</v>
      </c>
      <c r="B148" s="67">
        <v>248226</v>
      </c>
      <c r="C148" s="74"/>
      <c r="D148" s="69">
        <f>(B148-B147)/B147*100</f>
        <v>28.907722747596864</v>
      </c>
      <c r="E148" s="14"/>
      <c r="F148" s="14"/>
      <c r="G148" s="14"/>
      <c r="H148" s="14"/>
      <c r="I148" s="14"/>
      <c r="J148" s="14"/>
      <c r="K148" s="14"/>
      <c r="L148" s="5"/>
    </row>
    <row r="149" spans="1:12" ht="21" hidden="1" customHeight="1" x14ac:dyDescent="0.3">
      <c r="A149" s="61">
        <v>2559</v>
      </c>
      <c r="B149" s="67">
        <v>228330</v>
      </c>
      <c r="C149" s="74"/>
      <c r="D149" s="69">
        <f>(B149-B148)/B148*100</f>
        <v>-8.0152764013439359</v>
      </c>
      <c r="E149" s="14"/>
      <c r="F149" s="14"/>
      <c r="G149" s="14"/>
      <c r="H149" s="14"/>
      <c r="I149" s="14"/>
      <c r="J149" s="14"/>
      <c r="K149" s="14"/>
      <c r="L149" s="5"/>
    </row>
    <row r="150" spans="1:12" ht="21" hidden="1" customHeight="1" x14ac:dyDescent="0.3">
      <c r="A150" s="61">
        <v>2560</v>
      </c>
      <c r="B150" s="67">
        <v>254747</v>
      </c>
      <c r="C150" s="74"/>
      <c r="D150" s="69">
        <f t="shared" ref="D150:D152" si="9">(B150-B149)/B149*100</f>
        <v>11.569657951210967</v>
      </c>
      <c r="E150" s="14"/>
      <c r="F150" s="14"/>
      <c r="G150" s="14"/>
      <c r="H150" s="14"/>
      <c r="I150" s="14"/>
      <c r="J150" s="14"/>
      <c r="K150" s="14"/>
      <c r="L150" s="5"/>
    </row>
    <row r="151" spans="1:12" ht="21" hidden="1" customHeight="1" x14ac:dyDescent="0.3">
      <c r="A151" s="61">
        <v>2561</v>
      </c>
      <c r="B151" s="67">
        <v>246224</v>
      </c>
      <c r="C151" s="74"/>
      <c r="D151" s="69">
        <f t="shared" si="9"/>
        <v>-3.3456723729818214</v>
      </c>
      <c r="E151" s="14"/>
      <c r="F151" s="14"/>
      <c r="G151" s="14"/>
      <c r="H151" s="14"/>
      <c r="I151" s="14"/>
      <c r="J151" s="14"/>
      <c r="K151" s="14"/>
      <c r="L151" s="5"/>
    </row>
    <row r="152" spans="1:12" ht="21" hidden="1" customHeight="1" x14ac:dyDescent="0.3">
      <c r="A152" s="61">
        <v>2562</v>
      </c>
      <c r="B152" s="67">
        <v>253570</v>
      </c>
      <c r="C152" s="74"/>
      <c r="D152" s="69">
        <f t="shared" si="9"/>
        <v>2.9834622132692181</v>
      </c>
      <c r="E152" s="14"/>
      <c r="F152" s="14"/>
      <c r="G152" s="14"/>
      <c r="H152" s="14"/>
      <c r="I152" s="14"/>
      <c r="J152" s="14"/>
      <c r="K152" s="14"/>
      <c r="L152" s="5"/>
    </row>
    <row r="153" spans="1:12" ht="21" hidden="1" customHeight="1" x14ac:dyDescent="0.3">
      <c r="A153" s="61">
        <v>2563</v>
      </c>
      <c r="B153" s="67">
        <v>256379</v>
      </c>
      <c r="C153" s="74"/>
      <c r="D153" s="69">
        <f>(B153-B152)/B152*100</f>
        <v>1.1077808889064165</v>
      </c>
      <c r="E153" s="14"/>
      <c r="F153" s="14"/>
      <c r="G153" s="14"/>
      <c r="H153" s="14"/>
      <c r="I153" s="14"/>
      <c r="J153" s="14"/>
      <c r="K153" s="14"/>
      <c r="L153" s="5"/>
    </row>
    <row r="154" spans="1:12" ht="21" hidden="1" customHeight="1" x14ac:dyDescent="0.3">
      <c r="A154" s="5"/>
      <c r="B154" s="5"/>
      <c r="C154" s="5"/>
      <c r="D154" s="5"/>
      <c r="E154" s="14"/>
      <c r="F154" s="14"/>
      <c r="G154" s="14"/>
      <c r="H154" s="14"/>
      <c r="I154" s="14"/>
      <c r="J154" s="14"/>
      <c r="K154" s="14"/>
      <c r="L154" s="5"/>
    </row>
    <row r="155" spans="1:12" ht="21" customHeight="1" x14ac:dyDescent="0.3">
      <c r="A155" s="5" t="s">
        <v>23</v>
      </c>
      <c r="B155" s="5"/>
      <c r="C155" s="5"/>
      <c r="D155" s="5"/>
      <c r="E155" s="14">
        <v>23.509327874254225</v>
      </c>
      <c r="F155" s="14">
        <v>21.056661562021439</v>
      </c>
      <c r="G155" s="14">
        <v>17.974108532988538</v>
      </c>
      <c r="H155" s="14">
        <v>13.885448916408668</v>
      </c>
      <c r="I155" s="14">
        <v>11.907842827836514</v>
      </c>
      <c r="J155" s="52">
        <v>7.4152246139915166</v>
      </c>
      <c r="K155" s="52">
        <v>7.8939303918196311</v>
      </c>
      <c r="L155" s="5" t="s">
        <v>41</v>
      </c>
    </row>
    <row r="156" spans="1:12" ht="21" customHeight="1" x14ac:dyDescent="0.3">
      <c r="A156" s="5" t="s">
        <v>61</v>
      </c>
      <c r="B156" s="5"/>
      <c r="C156" s="5"/>
      <c r="D156" s="5"/>
      <c r="E156" s="14">
        <v>11.133857274059325</v>
      </c>
      <c r="F156" s="14">
        <v>29.334616519381264</v>
      </c>
      <c r="G156" s="14">
        <v>38.469719946052834</v>
      </c>
      <c r="H156" s="14">
        <v>43.968477343090342</v>
      </c>
      <c r="I156" s="14">
        <v>48.972700015780333</v>
      </c>
      <c r="J156" s="52">
        <v>60.482319180243827</v>
      </c>
      <c r="K156" s="52">
        <v>80.838049970293</v>
      </c>
      <c r="L156" s="5" t="s">
        <v>42</v>
      </c>
    </row>
    <row r="157" spans="1:12" ht="21" customHeight="1" x14ac:dyDescent="0.3">
      <c r="A157" s="5" t="s">
        <v>22</v>
      </c>
      <c r="B157" s="5"/>
      <c r="C157" s="5"/>
      <c r="D157" s="5"/>
      <c r="E157" s="90">
        <v>0</v>
      </c>
      <c r="F157" s="90">
        <v>0</v>
      </c>
      <c r="G157" s="90">
        <v>0</v>
      </c>
      <c r="H157" s="90">
        <v>0</v>
      </c>
      <c r="I157" s="90">
        <v>0</v>
      </c>
      <c r="J157" s="92">
        <v>12.765079132571191</v>
      </c>
      <c r="K157" s="92">
        <v>10.099127552456299</v>
      </c>
      <c r="L157" s="5" t="s">
        <v>43</v>
      </c>
    </row>
    <row r="158" spans="1:12" ht="21" customHeight="1" x14ac:dyDescent="0.3">
      <c r="A158" s="5" t="s">
        <v>64</v>
      </c>
      <c r="B158" s="5"/>
      <c r="C158" s="5"/>
      <c r="D158" s="5"/>
      <c r="E158" s="14">
        <v>27.431208848725884</v>
      </c>
      <c r="F158" s="14">
        <v>22.537908417777796</v>
      </c>
      <c r="G158" s="14">
        <v>21.683614644003331</v>
      </c>
      <c r="H158" s="14">
        <v>20.70583706537505</v>
      </c>
      <c r="I158" s="14">
        <v>19.659793220116608</v>
      </c>
      <c r="J158" s="52">
        <v>16.797465979537822</v>
      </c>
      <c r="K158" s="52">
        <v>18.011335539579292</v>
      </c>
      <c r="L158" s="5" t="s">
        <v>67</v>
      </c>
    </row>
    <row r="159" spans="1:12" ht="21" customHeight="1" x14ac:dyDescent="0.3">
      <c r="A159" s="5" t="s">
        <v>63</v>
      </c>
      <c r="B159" s="5"/>
      <c r="C159" s="5"/>
      <c r="D159" s="5"/>
      <c r="E159" s="15"/>
      <c r="F159" s="15"/>
      <c r="G159" s="15"/>
      <c r="H159" s="15"/>
      <c r="I159" s="15"/>
      <c r="J159" s="57"/>
      <c r="K159" s="57"/>
      <c r="L159" s="5" t="s">
        <v>66</v>
      </c>
    </row>
    <row r="160" spans="1:12" ht="21" customHeight="1" x14ac:dyDescent="0.3">
      <c r="A160" s="5" t="s">
        <v>62</v>
      </c>
      <c r="B160" s="5"/>
      <c r="C160" s="5"/>
      <c r="D160" s="5"/>
      <c r="E160" s="14">
        <v>18.7698383588857</v>
      </c>
      <c r="F160" s="14">
        <v>21.122370372717427</v>
      </c>
      <c r="G160" s="14">
        <v>26.130532112999727</v>
      </c>
      <c r="H160" s="14">
        <v>32.128761888132004</v>
      </c>
      <c r="I160" s="14">
        <v>37.750746948098289</v>
      </c>
      <c r="J160" s="52">
        <v>49.971657931188652</v>
      </c>
      <c r="K160" s="52">
        <v>69.566819021764161</v>
      </c>
      <c r="L160" s="5" t="s">
        <v>68</v>
      </c>
    </row>
    <row r="161" spans="1:12" ht="21.75" x14ac:dyDescent="0.3">
      <c r="A161" s="5" t="s">
        <v>63</v>
      </c>
      <c r="B161" s="5"/>
      <c r="C161" s="5"/>
      <c r="D161" s="5"/>
      <c r="E161" s="15"/>
      <c r="F161" s="15"/>
      <c r="G161" s="15"/>
      <c r="H161" s="15"/>
      <c r="I161" s="15"/>
      <c r="J161" s="57"/>
      <c r="K161" s="57"/>
      <c r="L161" s="5" t="s">
        <v>66</v>
      </c>
    </row>
    <row r="162" spans="1:12" x14ac:dyDescent="0.3">
      <c r="A162" s="5" t="s">
        <v>69</v>
      </c>
      <c r="B162" s="5"/>
      <c r="C162" s="5"/>
      <c r="D162" s="5"/>
      <c r="E162" s="14">
        <v>69.916869717618752</v>
      </c>
      <c r="F162" s="14">
        <v>72.958232914230038</v>
      </c>
      <c r="G162" s="14">
        <v>73.674610721502447</v>
      </c>
      <c r="H162" s="14">
        <v>84.806605168175025</v>
      </c>
      <c r="I162" s="14">
        <v>86.134297590483584</v>
      </c>
      <c r="J162" s="91">
        <v>0</v>
      </c>
      <c r="K162" s="58">
        <v>92.647515170443512</v>
      </c>
      <c r="L162" s="5" t="s">
        <v>65</v>
      </c>
    </row>
    <row r="163" spans="1:12" ht="21.75" x14ac:dyDescent="0.3">
      <c r="A163" s="5" t="s">
        <v>63</v>
      </c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 t="s">
        <v>49</v>
      </c>
    </row>
    <row r="164" spans="1:12" ht="21.75" x14ac:dyDescent="0.3">
      <c r="A164" s="5" t="s">
        <v>75</v>
      </c>
      <c r="B164" s="5"/>
      <c r="C164" s="5"/>
      <c r="D164" s="5"/>
      <c r="E164" s="52">
        <f>D167</f>
        <v>8.352401355888265</v>
      </c>
      <c r="F164" s="57">
        <f>D168</f>
        <v>25.104747950827338</v>
      </c>
      <c r="G164" s="57">
        <f>D169</f>
        <v>10.891089108910892</v>
      </c>
      <c r="H164" s="52">
        <f>D170</f>
        <v>11.878987412708</v>
      </c>
      <c r="I164" s="52">
        <f>D171</f>
        <v>11.018424645823453</v>
      </c>
      <c r="J164" s="52">
        <f>D172</f>
        <v>1.0897716772158716</v>
      </c>
      <c r="K164" s="16" t="s">
        <v>135</v>
      </c>
      <c r="L164" s="5" t="s">
        <v>76</v>
      </c>
    </row>
    <row r="165" spans="1:12" hidden="1" x14ac:dyDescent="0.3">
      <c r="A165" s="59" t="s">
        <v>98</v>
      </c>
      <c r="B165" s="59" t="s">
        <v>141</v>
      </c>
      <c r="C165" s="59"/>
      <c r="D165" s="59" t="s">
        <v>134</v>
      </c>
      <c r="E165" s="16"/>
      <c r="F165" s="15"/>
      <c r="G165" s="15"/>
      <c r="H165" s="16"/>
      <c r="I165" s="16"/>
      <c r="J165" s="16"/>
      <c r="K165" s="16"/>
      <c r="L165" s="5"/>
    </row>
    <row r="166" spans="1:12" hidden="1" x14ac:dyDescent="0.3">
      <c r="A166" s="61">
        <v>2556</v>
      </c>
      <c r="B166" s="76">
        <v>2469.23</v>
      </c>
      <c r="C166" s="63"/>
      <c r="D166" s="69"/>
      <c r="E166" s="16"/>
      <c r="F166" s="15"/>
      <c r="G166" s="15"/>
      <c r="H166" s="16"/>
      <c r="I166" s="16"/>
      <c r="J166" s="16"/>
      <c r="K166" s="16"/>
      <c r="L166" s="5"/>
    </row>
    <row r="167" spans="1:12" hidden="1" x14ac:dyDescent="0.3">
      <c r="A167" s="61">
        <v>2557</v>
      </c>
      <c r="B167" s="77">
        <v>2675.47</v>
      </c>
      <c r="C167" s="74"/>
      <c r="D167" s="69">
        <f t="shared" ref="D167" si="10">(B167-B166)/B166*100</f>
        <v>8.352401355888265</v>
      </c>
      <c r="E167" s="16"/>
      <c r="F167" s="15"/>
      <c r="G167" s="15"/>
      <c r="H167" s="16"/>
      <c r="I167" s="16"/>
      <c r="J167" s="16"/>
      <c r="K167" s="16"/>
      <c r="L167" s="5"/>
    </row>
    <row r="168" spans="1:12" hidden="1" x14ac:dyDescent="0.3">
      <c r="A168" s="61">
        <v>2558</v>
      </c>
      <c r="B168" s="77">
        <v>3347.14</v>
      </c>
      <c r="C168" s="74"/>
      <c r="D168" s="69">
        <f>(B168-B167)/B167*100</f>
        <v>25.104747950827338</v>
      </c>
      <c r="E168" s="16"/>
      <c r="F168" s="15"/>
      <c r="G168" s="15"/>
      <c r="H168" s="16"/>
      <c r="I168" s="16"/>
      <c r="J168" s="16"/>
      <c r="K168" s="16"/>
      <c r="L168" s="5"/>
    </row>
    <row r="169" spans="1:12" hidden="1" x14ac:dyDescent="0.3">
      <c r="A169" s="61">
        <v>2559</v>
      </c>
      <c r="B169" s="77">
        <v>3711.68</v>
      </c>
      <c r="C169" s="74"/>
      <c r="D169" s="69">
        <f>(B169-B168)/B168*100</f>
        <v>10.891089108910892</v>
      </c>
      <c r="E169" s="16"/>
      <c r="F169" s="15"/>
      <c r="G169" s="15"/>
      <c r="H169" s="16"/>
      <c r="I169" s="16"/>
      <c r="J169" s="16"/>
      <c r="K169" s="16"/>
      <c r="L169" s="5"/>
    </row>
    <row r="170" spans="1:12" hidden="1" x14ac:dyDescent="0.3">
      <c r="A170" s="61">
        <v>2560</v>
      </c>
      <c r="B170" s="77">
        <v>4152.59</v>
      </c>
      <c r="C170" s="74"/>
      <c r="D170" s="69">
        <f>(B170-B169)/B169*100</f>
        <v>11.878987412708</v>
      </c>
      <c r="E170" s="16"/>
      <c r="F170" s="15"/>
      <c r="G170" s="15"/>
      <c r="H170" s="16"/>
      <c r="I170" s="16"/>
      <c r="J170" s="16"/>
      <c r="K170" s="16"/>
      <c r="L170" s="5"/>
    </row>
    <row r="171" spans="1:12" hidden="1" x14ac:dyDescent="0.3">
      <c r="A171" s="61">
        <v>2561</v>
      </c>
      <c r="B171" s="77">
        <v>4610.1400000000003</v>
      </c>
      <c r="C171" s="74"/>
      <c r="D171" s="69">
        <f>(B171-B170)/B170*100</f>
        <v>11.018424645823453</v>
      </c>
      <c r="E171" s="16"/>
      <c r="F171" s="15"/>
      <c r="G171" s="15"/>
      <c r="H171" s="16"/>
      <c r="I171" s="16"/>
      <c r="J171" s="16"/>
      <c r="K171" s="16"/>
      <c r="L171" s="5"/>
    </row>
    <row r="172" spans="1:12" hidden="1" x14ac:dyDescent="0.3">
      <c r="A172" s="61">
        <v>2562</v>
      </c>
      <c r="B172" s="77">
        <v>4660.38</v>
      </c>
      <c r="C172" s="74"/>
      <c r="D172" s="69">
        <f t="shared" ref="D172" si="11">(B172-B171)/B171*100</f>
        <v>1.0897716772158716</v>
      </c>
      <c r="E172" s="16"/>
      <c r="F172" s="15"/>
      <c r="G172" s="15"/>
      <c r="H172" s="16"/>
      <c r="I172" s="16"/>
      <c r="J172" s="16"/>
      <c r="K172" s="16"/>
      <c r="L172" s="5"/>
    </row>
    <row r="173" spans="1:12" hidden="1" x14ac:dyDescent="0.3">
      <c r="A173" s="5"/>
      <c r="B173" s="5"/>
      <c r="C173" s="5"/>
      <c r="D173" s="5"/>
      <c r="E173" s="16"/>
      <c r="F173" s="15"/>
      <c r="G173" s="15"/>
      <c r="H173" s="16"/>
      <c r="I173" s="16"/>
      <c r="J173" s="16"/>
      <c r="K173" s="16"/>
      <c r="L173" s="5"/>
    </row>
    <row r="174" spans="1:12" ht="21.75" x14ac:dyDescent="0.3">
      <c r="A174" s="5" t="s">
        <v>73</v>
      </c>
      <c r="B174" s="5"/>
      <c r="C174" s="5"/>
      <c r="D174" s="5"/>
      <c r="E174" s="15">
        <v>6.12</v>
      </c>
      <c r="F174" s="15">
        <v>24.05</v>
      </c>
      <c r="G174" s="15">
        <v>5.31</v>
      </c>
      <c r="H174" s="16">
        <v>5.81</v>
      </c>
      <c r="I174" s="16">
        <v>5.19</v>
      </c>
      <c r="J174" s="16">
        <v>1.42</v>
      </c>
      <c r="K174" s="16" t="s">
        <v>135</v>
      </c>
      <c r="L174" s="5" t="s">
        <v>50</v>
      </c>
    </row>
    <row r="175" spans="1:12" x14ac:dyDescent="0.3">
      <c r="A175" s="5" t="s">
        <v>74</v>
      </c>
      <c r="B175" s="5"/>
      <c r="C175" s="5"/>
      <c r="D175" s="5"/>
      <c r="E175" s="15">
        <v>2.59</v>
      </c>
      <c r="F175" s="15">
        <v>7.23</v>
      </c>
      <c r="G175" s="15">
        <v>3.94</v>
      </c>
      <c r="H175" s="16">
        <v>3.94</v>
      </c>
      <c r="I175" s="16">
        <v>4.58</v>
      </c>
      <c r="J175" s="16">
        <v>-0.22</v>
      </c>
      <c r="K175" s="16" t="s">
        <v>135</v>
      </c>
      <c r="L175" s="5" t="s">
        <v>45</v>
      </c>
    </row>
    <row r="176" spans="1:12" ht="21.75" x14ac:dyDescent="0.3">
      <c r="A176" s="5" t="s">
        <v>48</v>
      </c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 t="s">
        <v>51</v>
      </c>
    </row>
    <row r="177" spans="1:12" ht="21.75" x14ac:dyDescent="0.3">
      <c r="A177" s="5" t="s">
        <v>142</v>
      </c>
      <c r="B177" s="5"/>
      <c r="C177" s="5"/>
      <c r="D177" s="5"/>
      <c r="E177" s="58" t="s">
        <v>135</v>
      </c>
      <c r="F177" s="58" t="s">
        <v>135</v>
      </c>
      <c r="G177" s="58" t="s">
        <v>135</v>
      </c>
      <c r="H177" s="58" t="s">
        <v>135</v>
      </c>
      <c r="I177" s="14">
        <f>D184</f>
        <v>8.8145896656534948</v>
      </c>
      <c r="J177" s="14">
        <f>D185</f>
        <v>0.33519553072625696</v>
      </c>
      <c r="K177" s="14">
        <f>D186</f>
        <v>5.1224944320712691</v>
      </c>
      <c r="L177" s="56" t="s">
        <v>52</v>
      </c>
    </row>
    <row r="178" spans="1:12" hidden="1" x14ac:dyDescent="0.3">
      <c r="A178" s="59" t="s">
        <v>98</v>
      </c>
      <c r="B178" s="59" t="s">
        <v>143</v>
      </c>
      <c r="C178" s="59"/>
      <c r="D178" s="59" t="s">
        <v>134</v>
      </c>
      <c r="E178" s="48"/>
      <c r="F178" s="48"/>
      <c r="G178" s="48"/>
      <c r="H178" s="48"/>
      <c r="I178" s="48"/>
      <c r="J178" s="48"/>
      <c r="K178" s="48"/>
      <c r="L178" s="78"/>
    </row>
    <row r="179" spans="1:12" hidden="1" x14ac:dyDescent="0.3">
      <c r="A179" s="61">
        <v>2556</v>
      </c>
      <c r="B179" s="62"/>
      <c r="C179" s="63"/>
      <c r="D179" s="69"/>
      <c r="E179" s="48"/>
      <c r="F179" s="48"/>
      <c r="G179" s="48"/>
      <c r="H179" s="48"/>
      <c r="I179" s="48"/>
      <c r="J179" s="48"/>
      <c r="K179" s="48"/>
      <c r="L179" s="78"/>
    </row>
    <row r="180" spans="1:12" hidden="1" x14ac:dyDescent="0.3">
      <c r="A180" s="61">
        <v>2557</v>
      </c>
      <c r="B180" s="67"/>
      <c r="C180" s="74"/>
      <c r="D180" s="69" t="e">
        <f t="shared" ref="D180" si="12">(B180-B179)/B179*100</f>
        <v>#DIV/0!</v>
      </c>
      <c r="E180" s="48"/>
      <c r="F180" s="48"/>
      <c r="G180" s="48"/>
      <c r="H180" s="48"/>
      <c r="I180" s="48"/>
      <c r="J180" s="48"/>
      <c r="K180" s="48"/>
      <c r="L180" s="78"/>
    </row>
    <row r="181" spans="1:12" hidden="1" x14ac:dyDescent="0.3">
      <c r="A181" s="61">
        <v>2558</v>
      </c>
      <c r="B181" s="67"/>
      <c r="C181" s="74"/>
      <c r="D181" s="69" t="e">
        <f>(B181-B180)/B180*100</f>
        <v>#DIV/0!</v>
      </c>
      <c r="E181" s="48"/>
      <c r="F181" s="48"/>
      <c r="G181" s="48"/>
      <c r="H181" s="48"/>
      <c r="I181" s="48"/>
      <c r="J181" s="48"/>
      <c r="K181" s="48"/>
      <c r="L181" s="78"/>
    </row>
    <row r="182" spans="1:12" hidden="1" x14ac:dyDescent="0.3">
      <c r="A182" s="61">
        <v>2559</v>
      </c>
      <c r="B182" s="67"/>
      <c r="C182" s="74"/>
      <c r="D182" s="69" t="e">
        <f>(B182-B181)/B181*100</f>
        <v>#DIV/0!</v>
      </c>
      <c r="E182" s="48"/>
      <c r="F182" s="48"/>
      <c r="G182" s="48"/>
      <c r="H182" s="48"/>
      <c r="I182" s="48"/>
      <c r="J182" s="48"/>
      <c r="K182" s="48"/>
      <c r="L182" s="78"/>
    </row>
    <row r="183" spans="1:12" hidden="1" x14ac:dyDescent="0.3">
      <c r="A183" s="61">
        <v>2560</v>
      </c>
      <c r="B183" s="67">
        <v>1645</v>
      </c>
      <c r="C183" s="74"/>
      <c r="D183" s="69" t="e">
        <f>(B183-B182)/B182*100</f>
        <v>#DIV/0!</v>
      </c>
      <c r="E183" s="48"/>
      <c r="F183" s="48"/>
      <c r="G183" s="48"/>
      <c r="H183" s="48"/>
      <c r="I183" s="48"/>
      <c r="J183" s="48"/>
      <c r="K183" s="48"/>
      <c r="L183" s="78"/>
    </row>
    <row r="184" spans="1:12" hidden="1" x14ac:dyDescent="0.3">
      <c r="A184" s="61">
        <v>2561</v>
      </c>
      <c r="B184" s="67">
        <v>1790</v>
      </c>
      <c r="C184" s="74"/>
      <c r="D184" s="69">
        <f>(B184-B183)/B183*100</f>
        <v>8.8145896656534948</v>
      </c>
      <c r="E184" s="48"/>
      <c r="F184" s="48"/>
      <c r="G184" s="48"/>
      <c r="H184" s="48"/>
      <c r="I184" s="48"/>
      <c r="J184" s="48"/>
      <c r="K184" s="48"/>
      <c r="L184" s="78"/>
    </row>
    <row r="185" spans="1:12" hidden="1" x14ac:dyDescent="0.3">
      <c r="A185" s="61">
        <v>2562</v>
      </c>
      <c r="B185" s="67">
        <v>1796</v>
      </c>
      <c r="C185" s="74"/>
      <c r="D185" s="69">
        <f t="shared" ref="D185" si="13">(B185-B184)/B184*100</f>
        <v>0.33519553072625696</v>
      </c>
      <c r="E185" s="48"/>
      <c r="F185" s="48"/>
      <c r="G185" s="48"/>
      <c r="H185" s="48"/>
      <c r="I185" s="48"/>
      <c r="J185" s="48"/>
      <c r="K185" s="48"/>
      <c r="L185" s="78"/>
    </row>
    <row r="186" spans="1:12" hidden="1" x14ac:dyDescent="0.3">
      <c r="A186" s="61">
        <v>2563</v>
      </c>
      <c r="B186" s="67">
        <v>1888</v>
      </c>
      <c r="C186" s="74"/>
      <c r="D186" s="69">
        <f>(B186-B185)/B185*100</f>
        <v>5.1224944320712691</v>
      </c>
      <c r="E186" s="48"/>
      <c r="F186" s="48"/>
      <c r="G186" s="48"/>
      <c r="H186" s="48"/>
      <c r="I186" s="48"/>
      <c r="J186" s="48"/>
      <c r="K186" s="48"/>
      <c r="L186" s="78"/>
    </row>
    <row r="187" spans="1:12" hidden="1" x14ac:dyDescent="0.3">
      <c r="A187" s="49"/>
      <c r="B187" s="49"/>
      <c r="C187" s="49"/>
      <c r="D187" s="49"/>
      <c r="E187" s="48"/>
      <c r="F187" s="48"/>
      <c r="G187" s="48"/>
      <c r="H187" s="48"/>
      <c r="I187" s="48"/>
      <c r="J187" s="48"/>
      <c r="K187" s="48"/>
      <c r="L187" s="78"/>
    </row>
    <row r="188" spans="1:12" ht="21.75" x14ac:dyDescent="0.3">
      <c r="A188" s="9" t="s">
        <v>88</v>
      </c>
      <c r="B188" s="9"/>
      <c r="C188" s="9"/>
      <c r="D188" s="9"/>
      <c r="E188" s="79">
        <f>D191</f>
        <v>30.156579858052414</v>
      </c>
      <c r="F188" s="79">
        <f>D192</f>
        <v>29.700875947533341</v>
      </c>
      <c r="G188" s="79">
        <f>D193</f>
        <v>29.714124538435062</v>
      </c>
      <c r="H188" s="80">
        <f>D194</f>
        <v>29.682403546476927</v>
      </c>
      <c r="I188" s="80">
        <f>D195</f>
        <v>29.670555440871372</v>
      </c>
      <c r="J188" s="80">
        <f>D196</f>
        <v>29.600559185769054</v>
      </c>
      <c r="K188" s="81" t="s">
        <v>135</v>
      </c>
      <c r="L188" s="82" t="s">
        <v>89</v>
      </c>
    </row>
    <row r="189" spans="1:12" hidden="1" x14ac:dyDescent="0.3">
      <c r="A189" s="59" t="s">
        <v>98</v>
      </c>
      <c r="B189" s="59" t="s">
        <v>136</v>
      </c>
      <c r="C189" s="59" t="s">
        <v>144</v>
      </c>
      <c r="D189" s="59" t="s">
        <v>145</v>
      </c>
      <c r="E189" s="83"/>
      <c r="F189" s="83"/>
      <c r="G189" s="83"/>
      <c r="H189" s="84"/>
      <c r="I189" s="84"/>
      <c r="J189" s="13"/>
      <c r="K189" s="13"/>
      <c r="L189" s="85"/>
    </row>
    <row r="190" spans="1:12" hidden="1" x14ac:dyDescent="0.3">
      <c r="A190" s="61">
        <v>2556</v>
      </c>
      <c r="B190" s="62"/>
      <c r="C190" s="63"/>
      <c r="D190" s="69"/>
      <c r="E190" s="83"/>
      <c r="F190" s="83"/>
      <c r="G190" s="83"/>
      <c r="H190" s="84"/>
      <c r="I190" s="84"/>
      <c r="J190" s="13"/>
      <c r="K190" s="13"/>
      <c r="L190" s="85"/>
    </row>
    <row r="191" spans="1:12" hidden="1" x14ac:dyDescent="0.3">
      <c r="A191" s="61">
        <v>2557</v>
      </c>
      <c r="B191" s="67">
        <v>7140382</v>
      </c>
      <c r="C191" s="74">
        <v>2153295</v>
      </c>
      <c r="D191" s="69">
        <f>C191/B191*100</f>
        <v>30.156579858052414</v>
      </c>
      <c r="E191" s="83"/>
      <c r="F191" s="83"/>
      <c r="G191" s="83"/>
      <c r="H191" s="84"/>
      <c r="I191" s="84"/>
      <c r="J191" s="13"/>
      <c r="K191" s="13"/>
      <c r="L191" s="85"/>
    </row>
    <row r="192" spans="1:12" hidden="1" x14ac:dyDescent="0.3">
      <c r="A192" s="61">
        <v>2558</v>
      </c>
      <c r="B192" s="67">
        <v>7140382</v>
      </c>
      <c r="C192" s="74">
        <v>2120756</v>
      </c>
      <c r="D192" s="69">
        <f t="shared" ref="D192:D195" si="14">C192/B192*100</f>
        <v>29.700875947533341</v>
      </c>
      <c r="E192" s="83"/>
      <c r="F192" s="83"/>
      <c r="G192" s="83"/>
      <c r="H192" s="84"/>
      <c r="I192" s="84"/>
      <c r="J192" s="13"/>
      <c r="K192" s="13"/>
      <c r="L192" s="85"/>
    </row>
    <row r="193" spans="1:12" hidden="1" x14ac:dyDescent="0.3">
      <c r="A193" s="61">
        <v>2559</v>
      </c>
      <c r="B193" s="67">
        <v>7140382</v>
      </c>
      <c r="C193" s="74">
        <v>2121702</v>
      </c>
      <c r="D193" s="69">
        <f t="shared" si="14"/>
        <v>29.714124538435062</v>
      </c>
      <c r="E193" s="83"/>
      <c r="F193" s="83"/>
      <c r="G193" s="83"/>
      <c r="H193" s="84"/>
      <c r="I193" s="84"/>
      <c r="J193" s="13"/>
      <c r="K193" s="13"/>
      <c r="L193" s="85"/>
    </row>
    <row r="194" spans="1:12" hidden="1" x14ac:dyDescent="0.3">
      <c r="A194" s="61">
        <v>2560</v>
      </c>
      <c r="B194" s="67">
        <v>7140382</v>
      </c>
      <c r="C194" s="74">
        <v>2119437</v>
      </c>
      <c r="D194" s="69">
        <f t="shared" si="14"/>
        <v>29.682403546476927</v>
      </c>
      <c r="E194" s="83"/>
      <c r="F194" s="83"/>
      <c r="G194" s="83"/>
      <c r="H194" s="84"/>
      <c r="I194" s="84"/>
      <c r="J194" s="13"/>
      <c r="K194" s="13"/>
      <c r="L194" s="85"/>
    </row>
    <row r="195" spans="1:12" hidden="1" x14ac:dyDescent="0.3">
      <c r="A195" s="61">
        <v>2561</v>
      </c>
      <c r="B195" s="67">
        <v>7140382</v>
      </c>
      <c r="C195" s="74">
        <v>2118591</v>
      </c>
      <c r="D195" s="69">
        <f t="shared" si="14"/>
        <v>29.670555440871372</v>
      </c>
      <c r="E195" s="83"/>
      <c r="F195" s="83"/>
      <c r="G195" s="83"/>
      <c r="H195" s="84"/>
      <c r="I195" s="84"/>
      <c r="J195" s="13"/>
      <c r="K195" s="13"/>
      <c r="L195" s="85"/>
    </row>
    <row r="196" spans="1:12" hidden="1" x14ac:dyDescent="0.3">
      <c r="A196" s="61">
        <v>2562</v>
      </c>
      <c r="B196" s="67">
        <v>7140382</v>
      </c>
      <c r="C196" s="74">
        <v>2113593</v>
      </c>
      <c r="D196" s="69">
        <f>C196/B196*100</f>
        <v>29.600559185769054</v>
      </c>
      <c r="E196" s="83"/>
      <c r="F196" s="83"/>
      <c r="G196" s="83"/>
      <c r="H196" s="84"/>
      <c r="I196" s="84"/>
      <c r="J196" s="13"/>
      <c r="K196" s="13"/>
      <c r="L196" s="85"/>
    </row>
    <row r="197" spans="1:12" hidden="1" x14ac:dyDescent="0.3">
      <c r="E197" s="83"/>
      <c r="F197" s="83"/>
      <c r="G197" s="83"/>
      <c r="H197" s="84"/>
      <c r="I197" s="84"/>
      <c r="J197" s="13"/>
      <c r="K197" s="13"/>
      <c r="L197" s="85"/>
    </row>
    <row r="198" spans="1:12" x14ac:dyDescent="0.3">
      <c r="E198" s="83"/>
      <c r="F198" s="83"/>
      <c r="G198" s="83"/>
      <c r="H198" s="84"/>
      <c r="I198" s="84"/>
      <c r="J198" s="13"/>
      <c r="K198" s="13"/>
      <c r="L198" s="85"/>
    </row>
    <row r="199" spans="1:12" ht="24" customHeight="1" x14ac:dyDescent="0.35">
      <c r="A199" s="97" t="s">
        <v>5</v>
      </c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</row>
    <row r="200" spans="1:12" ht="24" customHeight="1" x14ac:dyDescent="0.35">
      <c r="A200" s="97" t="s">
        <v>7</v>
      </c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</row>
    <row r="201" spans="1:12" ht="4.5" customHeight="1" x14ac:dyDescent="0.3"/>
    <row r="202" spans="1:12" ht="21" customHeight="1" x14ac:dyDescent="0.3">
      <c r="A202" s="98" t="s">
        <v>1</v>
      </c>
      <c r="B202" s="99"/>
      <c r="C202" s="99"/>
      <c r="D202" s="99"/>
      <c r="E202" s="99"/>
      <c r="F202" s="10"/>
      <c r="G202" s="99" t="s">
        <v>59</v>
      </c>
      <c r="H202" s="99"/>
      <c r="I202" s="99"/>
      <c r="J202" s="99"/>
      <c r="K202" s="99"/>
      <c r="L202" s="102"/>
    </row>
    <row r="203" spans="1:12" ht="21" customHeight="1" x14ac:dyDescent="0.3">
      <c r="A203" s="100"/>
      <c r="B203" s="101"/>
      <c r="C203" s="101"/>
      <c r="D203" s="101"/>
      <c r="E203" s="101"/>
      <c r="F203" s="6"/>
      <c r="G203" s="101"/>
      <c r="H203" s="101"/>
      <c r="I203" s="101"/>
      <c r="J203" s="101"/>
      <c r="K203" s="101"/>
      <c r="L203" s="103"/>
    </row>
    <row r="204" spans="1:12" ht="21.75" customHeight="1" x14ac:dyDescent="0.3">
      <c r="A204" s="104" t="s">
        <v>72</v>
      </c>
      <c r="B204" s="105"/>
      <c r="C204" s="105"/>
      <c r="D204" s="105"/>
      <c r="E204" s="105"/>
      <c r="F204" s="86"/>
      <c r="G204" s="105" t="s">
        <v>146</v>
      </c>
      <c r="H204" s="105"/>
      <c r="I204" s="105"/>
      <c r="J204" s="105"/>
      <c r="K204" s="105"/>
      <c r="L204" s="106"/>
    </row>
    <row r="205" spans="1:12" ht="21.75" customHeight="1" x14ac:dyDescent="0.3">
      <c r="A205" s="107" t="s">
        <v>10</v>
      </c>
      <c r="B205" s="108"/>
      <c r="C205" s="108"/>
      <c r="D205" s="108"/>
      <c r="E205" s="108"/>
      <c r="F205" s="7"/>
      <c r="G205" s="108" t="s">
        <v>11</v>
      </c>
      <c r="H205" s="108"/>
      <c r="I205" s="108"/>
      <c r="J205" s="108"/>
      <c r="K205" s="108"/>
      <c r="L205" s="109"/>
    </row>
    <row r="206" spans="1:12" ht="21.75" customHeight="1" x14ac:dyDescent="0.3">
      <c r="A206" s="107" t="s">
        <v>147</v>
      </c>
      <c r="B206" s="108"/>
      <c r="C206" s="108"/>
      <c r="D206" s="108"/>
      <c r="E206" s="108"/>
      <c r="F206" s="7"/>
      <c r="G206" s="108" t="s">
        <v>148</v>
      </c>
      <c r="H206" s="108"/>
      <c r="I206" s="108"/>
      <c r="J206" s="108"/>
      <c r="K206" s="108"/>
      <c r="L206" s="109"/>
    </row>
    <row r="207" spans="1:12" ht="21.75" customHeight="1" x14ac:dyDescent="0.3">
      <c r="A207" s="107" t="s">
        <v>44</v>
      </c>
      <c r="B207" s="108"/>
      <c r="C207" s="108"/>
      <c r="D207" s="108"/>
      <c r="E207" s="108"/>
      <c r="F207" s="7"/>
      <c r="G207" s="108" t="s">
        <v>56</v>
      </c>
      <c r="H207" s="108"/>
      <c r="I207" s="108"/>
      <c r="J207" s="108"/>
      <c r="K207" s="108"/>
      <c r="L207" s="109"/>
    </row>
    <row r="208" spans="1:12" ht="21.75" customHeight="1" x14ac:dyDescent="0.3">
      <c r="A208" s="107" t="s">
        <v>149</v>
      </c>
      <c r="B208" s="108"/>
      <c r="C208" s="108"/>
      <c r="D208" s="108"/>
      <c r="E208" s="108"/>
      <c r="F208" s="7"/>
      <c r="G208" s="108" t="s">
        <v>150</v>
      </c>
      <c r="H208" s="108"/>
      <c r="I208" s="108"/>
      <c r="J208" s="108"/>
      <c r="K208" s="108"/>
      <c r="L208" s="109"/>
    </row>
    <row r="209" spans="1:12" ht="21.75" customHeight="1" x14ac:dyDescent="0.3">
      <c r="A209" s="107" t="s">
        <v>160</v>
      </c>
      <c r="B209" s="108"/>
      <c r="C209" s="108"/>
      <c r="D209" s="108"/>
      <c r="E209" s="108"/>
      <c r="F209" s="7"/>
      <c r="G209" s="108" t="s">
        <v>161</v>
      </c>
      <c r="H209" s="108"/>
      <c r="I209" s="108"/>
      <c r="J209" s="108"/>
      <c r="K209" s="108"/>
      <c r="L209" s="109"/>
    </row>
    <row r="210" spans="1:12" ht="21.75" customHeight="1" x14ac:dyDescent="0.3">
      <c r="A210" s="107" t="s">
        <v>152</v>
      </c>
      <c r="B210" s="108"/>
      <c r="C210" s="108"/>
      <c r="D210" s="108"/>
      <c r="E210" s="108"/>
      <c r="F210" s="7"/>
      <c r="G210" s="111" t="s">
        <v>151</v>
      </c>
      <c r="H210" s="111"/>
      <c r="I210" s="111"/>
      <c r="J210" s="111"/>
      <c r="K210" s="111"/>
      <c r="L210" s="112"/>
    </row>
    <row r="211" spans="1:12" ht="21.75" customHeight="1" x14ac:dyDescent="0.3">
      <c r="A211" s="110"/>
      <c r="B211" s="111"/>
      <c r="C211" s="111"/>
      <c r="D211" s="111"/>
      <c r="E211" s="111"/>
      <c r="F211" s="7"/>
      <c r="G211" s="111" t="s">
        <v>57</v>
      </c>
      <c r="H211" s="111"/>
      <c r="I211" s="111"/>
      <c r="J211" s="111"/>
      <c r="K211" s="111"/>
      <c r="L211" s="112"/>
    </row>
    <row r="212" spans="1:12" ht="21.75" customHeight="1" x14ac:dyDescent="0.3">
      <c r="A212" s="110" t="s">
        <v>153</v>
      </c>
      <c r="B212" s="111"/>
      <c r="C212" s="111"/>
      <c r="D212" s="111"/>
      <c r="E212" s="111"/>
      <c r="F212" s="7"/>
      <c r="G212" s="111" t="s">
        <v>154</v>
      </c>
      <c r="H212" s="111"/>
      <c r="I212" s="111"/>
      <c r="J212" s="111"/>
      <c r="K212" s="111"/>
      <c r="L212" s="112"/>
    </row>
    <row r="213" spans="1:12" ht="21.75" customHeight="1" x14ac:dyDescent="0.3">
      <c r="A213" s="110" t="s">
        <v>46</v>
      </c>
      <c r="B213" s="111"/>
      <c r="C213" s="111"/>
      <c r="D213" s="111"/>
      <c r="E213" s="111"/>
      <c r="F213" s="7"/>
      <c r="G213" s="111" t="s">
        <v>47</v>
      </c>
      <c r="H213" s="111"/>
      <c r="I213" s="111"/>
      <c r="J213" s="111"/>
      <c r="K213" s="111"/>
      <c r="L213" s="112"/>
    </row>
    <row r="214" spans="1:12" ht="21.75" customHeight="1" x14ac:dyDescent="0.3">
      <c r="A214" s="110" t="s">
        <v>155</v>
      </c>
      <c r="B214" s="111"/>
      <c r="C214" s="111"/>
      <c r="D214" s="111"/>
      <c r="E214" s="111"/>
      <c r="F214" s="7"/>
      <c r="G214" s="111" t="s">
        <v>156</v>
      </c>
      <c r="H214" s="111"/>
      <c r="I214" s="111"/>
      <c r="J214" s="111"/>
      <c r="K214" s="111"/>
      <c r="L214" s="112"/>
    </row>
    <row r="215" spans="1:12" ht="21.75" customHeight="1" x14ac:dyDescent="0.3">
      <c r="A215" s="110" t="s">
        <v>53</v>
      </c>
      <c r="B215" s="111"/>
      <c r="C215" s="111"/>
      <c r="D215" s="111"/>
      <c r="E215" s="111"/>
      <c r="F215" s="7"/>
      <c r="G215" s="111" t="s">
        <v>157</v>
      </c>
      <c r="H215" s="111"/>
      <c r="I215" s="111"/>
      <c r="J215" s="111"/>
      <c r="K215" s="111"/>
      <c r="L215" s="112"/>
    </row>
    <row r="216" spans="1:12" ht="21.75" customHeight="1" x14ac:dyDescent="0.3">
      <c r="A216" s="110"/>
      <c r="B216" s="111"/>
      <c r="C216" s="111"/>
      <c r="D216" s="111"/>
      <c r="E216" s="111"/>
      <c r="F216" s="7"/>
      <c r="G216" s="111" t="s">
        <v>158</v>
      </c>
      <c r="H216" s="111"/>
      <c r="I216" s="111"/>
      <c r="J216" s="111"/>
      <c r="K216" s="111"/>
      <c r="L216" s="112"/>
    </row>
    <row r="217" spans="1:12" ht="21.75" customHeight="1" x14ac:dyDescent="0.3">
      <c r="A217" s="110" t="s">
        <v>54</v>
      </c>
      <c r="B217" s="111"/>
      <c r="C217" s="111"/>
      <c r="D217" s="111"/>
      <c r="E217" s="111"/>
      <c r="F217" s="7"/>
      <c r="G217" s="111" t="s">
        <v>55</v>
      </c>
      <c r="H217" s="111"/>
      <c r="I217" s="111"/>
      <c r="J217" s="111"/>
      <c r="K217" s="111"/>
      <c r="L217" s="112"/>
    </row>
    <row r="218" spans="1:12" ht="21.75" customHeight="1" x14ac:dyDescent="0.3">
      <c r="A218" s="110" t="s">
        <v>162</v>
      </c>
      <c r="B218" s="111"/>
      <c r="C218" s="111"/>
      <c r="D218" s="111"/>
      <c r="E218" s="111"/>
      <c r="F218" s="7"/>
      <c r="G218" s="111" t="s">
        <v>163</v>
      </c>
      <c r="H218" s="111"/>
      <c r="I218" s="111"/>
      <c r="J218" s="111"/>
      <c r="K218" s="111"/>
      <c r="L218" s="112"/>
    </row>
    <row r="219" spans="1:12" ht="21.75" customHeight="1" x14ac:dyDescent="0.3">
      <c r="A219" s="110"/>
      <c r="B219" s="111"/>
      <c r="C219" s="111"/>
      <c r="D219" s="111"/>
      <c r="E219" s="111"/>
      <c r="F219" s="7"/>
      <c r="G219" s="111"/>
      <c r="H219" s="111"/>
      <c r="I219" s="111"/>
      <c r="J219" s="111"/>
      <c r="K219" s="111"/>
      <c r="L219" s="112"/>
    </row>
    <row r="220" spans="1:12" x14ac:dyDescent="0.3">
      <c r="A220" s="113"/>
      <c r="B220" s="114"/>
      <c r="C220" s="114"/>
      <c r="D220" s="114"/>
      <c r="E220" s="114"/>
      <c r="F220" s="7"/>
      <c r="G220" s="114"/>
      <c r="H220" s="114"/>
      <c r="I220" s="114"/>
      <c r="J220" s="114"/>
      <c r="K220" s="114"/>
      <c r="L220" s="115"/>
    </row>
    <row r="221" spans="1:12" x14ac:dyDescent="0.3">
      <c r="A221" s="113"/>
      <c r="B221" s="114"/>
      <c r="C221" s="114"/>
      <c r="D221" s="114"/>
      <c r="E221" s="114"/>
      <c r="F221" s="7"/>
      <c r="G221" s="114"/>
      <c r="H221" s="114"/>
      <c r="I221" s="114"/>
      <c r="J221" s="114"/>
      <c r="K221" s="114"/>
      <c r="L221" s="115"/>
    </row>
    <row r="222" spans="1:12" x14ac:dyDescent="0.3">
      <c r="A222" s="113"/>
      <c r="B222" s="114"/>
      <c r="C222" s="114"/>
      <c r="D222" s="114"/>
      <c r="E222" s="114"/>
      <c r="F222" s="7"/>
      <c r="G222" s="114"/>
      <c r="H222" s="114"/>
      <c r="I222" s="114"/>
      <c r="J222" s="114"/>
      <c r="K222" s="114"/>
      <c r="L222" s="115"/>
    </row>
    <row r="223" spans="1:12" x14ac:dyDescent="0.3">
      <c r="A223" s="113"/>
      <c r="B223" s="114"/>
      <c r="C223" s="114"/>
      <c r="D223" s="114"/>
      <c r="E223" s="114"/>
      <c r="F223" s="7"/>
      <c r="G223" s="114"/>
      <c r="H223" s="114"/>
      <c r="I223" s="114"/>
      <c r="J223" s="114"/>
      <c r="K223" s="114"/>
      <c r="L223" s="115"/>
    </row>
    <row r="224" spans="1:12" x14ac:dyDescent="0.3">
      <c r="A224" s="113"/>
      <c r="B224" s="114"/>
      <c r="C224" s="114"/>
      <c r="D224" s="114"/>
      <c r="E224" s="114"/>
      <c r="F224" s="7"/>
      <c r="G224" s="114"/>
      <c r="H224" s="114"/>
      <c r="I224" s="114"/>
      <c r="J224" s="114"/>
      <c r="K224" s="114"/>
      <c r="L224" s="115"/>
    </row>
    <row r="225" spans="1:12" x14ac:dyDescent="0.3">
      <c r="A225" s="116"/>
      <c r="B225" s="117"/>
      <c r="C225" s="117"/>
      <c r="D225" s="117"/>
      <c r="E225" s="117"/>
      <c r="F225" s="8"/>
      <c r="G225" s="117"/>
      <c r="H225" s="117"/>
      <c r="I225" s="117"/>
      <c r="J225" s="117"/>
      <c r="K225" s="117"/>
      <c r="L225" s="118"/>
    </row>
  </sheetData>
  <mergeCells count="56">
    <mergeCell ref="A223:E223"/>
    <mergeCell ref="G223:L223"/>
    <mergeCell ref="A224:E224"/>
    <mergeCell ref="G224:L224"/>
    <mergeCell ref="A225:E225"/>
    <mergeCell ref="G225:L225"/>
    <mergeCell ref="A220:E220"/>
    <mergeCell ref="G220:L220"/>
    <mergeCell ref="A221:E221"/>
    <mergeCell ref="G221:L221"/>
    <mergeCell ref="A222:E222"/>
    <mergeCell ref="G222:L222"/>
    <mergeCell ref="A217:E217"/>
    <mergeCell ref="G217:L217"/>
    <mergeCell ref="A218:E218"/>
    <mergeCell ref="G218:L218"/>
    <mergeCell ref="A219:E219"/>
    <mergeCell ref="G219:L219"/>
    <mergeCell ref="A216:E216"/>
    <mergeCell ref="G216:L216"/>
    <mergeCell ref="A215:E215"/>
    <mergeCell ref="A210:E210"/>
    <mergeCell ref="G210:L210"/>
    <mergeCell ref="A211:E211"/>
    <mergeCell ref="G211:L211"/>
    <mergeCell ref="A212:E212"/>
    <mergeCell ref="G212:L212"/>
    <mergeCell ref="A213:E213"/>
    <mergeCell ref="G213:L213"/>
    <mergeCell ref="A214:E214"/>
    <mergeCell ref="G214:L214"/>
    <mergeCell ref="G215:L215"/>
    <mergeCell ref="A207:E207"/>
    <mergeCell ref="G207:L207"/>
    <mergeCell ref="A208:E208"/>
    <mergeCell ref="G208:L208"/>
    <mergeCell ref="A209:E209"/>
    <mergeCell ref="G209:L209"/>
    <mergeCell ref="A204:E204"/>
    <mergeCell ref="G204:L204"/>
    <mergeCell ref="A205:E205"/>
    <mergeCell ref="G205:L205"/>
    <mergeCell ref="A206:E206"/>
    <mergeCell ref="G206:L206"/>
    <mergeCell ref="A118:A119"/>
    <mergeCell ref="L118:L119"/>
    <mergeCell ref="A199:L199"/>
    <mergeCell ref="A200:L200"/>
    <mergeCell ref="A202:E203"/>
    <mergeCell ref="G202:L203"/>
    <mergeCell ref="A116:L116"/>
    <mergeCell ref="A1:L1"/>
    <mergeCell ref="A2:L2"/>
    <mergeCell ref="A4:A5"/>
    <mergeCell ref="L4:L5"/>
    <mergeCell ref="A115:L115"/>
  </mergeCells>
  <printOptions horizontalCentered="1"/>
  <pageMargins left="0.15748031496062992" right="0.15748031496062992" top="0.39370078740157483" bottom="0.15748031496062992" header="0.51181102362204722" footer="0.51181102362204722"/>
  <pageSetup paperSize="9" orientation="landscape" r:id="rId1"/>
  <headerFooter alignWithMargins="0"/>
  <rowBreaks count="2" manualBreakCount="2">
    <brk id="114" max="7" man="1"/>
    <brk id="19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ตัวชี้วัด64</vt:lpstr>
      <vt:lpstr>ตัวชี้วัด64!Print_Area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2022-09-29T04:55:11Z</cp:lastPrinted>
  <dcterms:created xsi:type="dcterms:W3CDTF">2006-02-23T04:03:34Z</dcterms:created>
  <dcterms:modified xsi:type="dcterms:W3CDTF">2022-10-05T04:19:23Z</dcterms:modified>
</cp:coreProperties>
</file>