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รายงานสถิติ_DATA\"/>
    </mc:Choice>
  </mc:AlternateContent>
  <xr:revisionPtr revIDLastSave="0" documentId="13_ncr:1_{CE960D82-E8C2-41FD-9504-1F770CE3B1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ัวชี้วัด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3" l="1"/>
  <c r="D38" i="3"/>
  <c r="C38" i="3"/>
  <c r="B38" i="3"/>
  <c r="D46" i="3"/>
  <c r="D47" i="3"/>
  <c r="C46" i="3"/>
  <c r="B46" i="3"/>
  <c r="K16" i="3"/>
  <c r="E50" i="3"/>
  <c r="D50" i="3"/>
  <c r="C50" i="3"/>
  <c r="I41" i="3"/>
  <c r="B17" i="3" l="1"/>
  <c r="O12" i="3"/>
  <c r="E17" i="3" s="1"/>
  <c r="N12" i="3"/>
  <c r="D17" i="3" s="1"/>
  <c r="M12" i="3"/>
  <c r="C17" i="3" s="1"/>
  <c r="B37" i="3"/>
  <c r="D37" i="3"/>
  <c r="C37" i="3"/>
  <c r="D48" i="3"/>
  <c r="C48" i="3"/>
  <c r="C47" i="3"/>
  <c r="B48" i="3"/>
  <c r="B47" i="3"/>
  <c r="D116" i="3"/>
</calcChain>
</file>

<file path=xl/sharedStrings.xml><?xml version="1.0" encoding="utf-8"?>
<sst xmlns="http://schemas.openxmlformats.org/spreadsheetml/2006/main" count="151" uniqueCount="115">
  <si>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</si>
  <si>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</si>
  <si>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</si>
  <si>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</si>
  <si>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</si>
  <si>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</si>
  <si>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</si>
  <si>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</si>
  <si>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</si>
  <si>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</si>
  <si>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</si>
  <si>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</si>
  <si>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</si>
  <si>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</si>
  <si>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</si>
  <si>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</si>
  <si>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</si>
  <si>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</si>
  <si>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</si>
  <si>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</si>
  <si>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</si>
  <si>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</si>
  <si>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</si>
  <si>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</si>
  <si>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</si>
  <si>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</si>
  <si>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</si>
  <si>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</si>
  <si>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</si>
  <si>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</si>
  <si>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</si>
  <si>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</si>
  <si>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</si>
  <si>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</si>
  <si>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</si>
  <si>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</si>
  <si>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</si>
  <si>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</si>
  <si>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</si>
  <si>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</si>
  <si>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</si>
  <si>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</si>
  <si>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</si>
  <si>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</si>
  <si>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</si>
  <si>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(11)   กรมการท่องเที่ยว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</si>
  <si>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</si>
  <si>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</si>
  <si>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</si>
  <si>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</si>
  <si>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</si>
  <si>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</si>
  <si>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</si>
  <si>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</si>
  <si>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</si>
  <si>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</si>
  <si>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</si>
  <si>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</si>
  <si>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</si>
  <si>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</si>
  <si>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</si>
  <si>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</si>
  <si>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</si>
  <si>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</si>
  <si>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</si>
  <si>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</si>
  <si>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</si>
  <si>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</si>
  <si>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</si>
  <si>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</si>
  <si>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</si>
  <si>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</si>
  <si>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</si>
  <si>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</si>
  <si>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</si>
  <si>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</si>
  <si>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</si>
  <si>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</si>
  <si>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</si>
  <si>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</si>
  <si>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</si>
  <si>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</si>
  <si>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</si>
  <si>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</si>
  <si>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</si>
  <si>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</si>
  <si>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</si>
  <si>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</si>
  <si>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</si>
  <si>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-</t>
  </si>
  <si>
    <t>ร้อยละของประชากรอายุ 6 ปีขึ้นไปที่ใช้คอมพิวเตอร์                        ต่อประชากร 100 คน (10)</t>
  </si>
  <si>
    <t>ร้อยละของประชากรอายุ 6 ปีขึ้นไปที่ใช้อินเทอร์เน็ต                        ต่อประชากร 100 คน (10)</t>
  </si>
  <si>
    <t>ร้อยละของประชากรอายุ 6 ปีขึ้นไปที่มีโทรศัพท์มือถือ                      ต่อประชากร 100 คน (10)</t>
  </si>
  <si>
    <t xml:space="preserve">     (2)   สำนักงานสาธารณสุขจังหวัดชลบุรี</t>
  </si>
  <si>
    <t xml:space="preserve">     (6)   สำรวจภาวะเศรษฐกิจและสังคมของครัวเรือนจังหวัดชลบุรี</t>
  </si>
  <si>
    <t xml:space="preserve">                  สำนักงานสถิติแห่งชาติ</t>
  </si>
  <si>
    <t xml:space="preserve">                 สำนักงานสถิติแห่งชาติ</t>
  </si>
  <si>
    <t xml:space="preserve">     (10)  สำรวจการมีการใช้เทคโนโลยีสารสนเทศและการสื่อสารในครัวเรือน </t>
  </si>
  <si>
    <t xml:space="preserve">     (9)   สำนักงานขนส่งจังหวัดชลบุรี</t>
  </si>
  <si>
    <t xml:space="preserve">     (4)   สำนักงานสวัสดิการและคุ้มครองแรงงานจังหวัดชลบุรี</t>
  </si>
  <si>
    <t xml:space="preserve">     (12)   สำนักงานพัฒนาธุรกิจการค้าจังหวัดชลบุรี</t>
  </si>
  <si>
    <t xml:space="preserve">  (1)   Department of Provincial Administration</t>
  </si>
  <si>
    <t xml:space="preserve">  (2)   Chonburi Provincial Health Office</t>
  </si>
  <si>
    <t xml:space="preserve">  (3)   The Labour Force Survey, Provincial level, National Statistics Office</t>
  </si>
  <si>
    <t xml:space="preserve">  (4)   Chonburi Provincial Labour Protection and Welfare Office</t>
  </si>
  <si>
    <t xml:space="preserve">  (5)   Provincial Educational Institutions</t>
  </si>
  <si>
    <t xml:space="preserve">  (6)   The Household Socio-Economic Survey, Chonburi Province, </t>
  </si>
  <si>
    <t xml:space="preserve">         National Statistics Office</t>
  </si>
  <si>
    <t xml:space="preserve">  (7)   Office of the National Economic and Social Development Council</t>
  </si>
  <si>
    <t xml:space="preserve">  (8)   Office of Agricultural Economics</t>
  </si>
  <si>
    <t xml:space="preserve">  (9)   Chonburi Provincial Transport Office</t>
  </si>
  <si>
    <t xml:space="preserve">  (10)  The Chonburi Information and Communication Technology Survey </t>
  </si>
  <si>
    <t xml:space="preserve">  (11)   Department of Tourism</t>
  </si>
  <si>
    <t xml:space="preserve">  (12)   Chonburi Provincial Business Development Office</t>
  </si>
  <si>
    <t xml:space="preserve">          on Household, Naional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</si>
</sst>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[$-1010409]#,##0;\-#,##0"/>
    <numFmt numFmtId="167" formatCode="_-* #,##0.0_-;\-* #,##0.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5"/>
      <color rgb="FF0D0D0D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8" xfId="0" applyFont="1" applyFill="1" applyBorder="1"/>
    <xf numFmtId="0" fontId="2" fillId="0" borderId="18" xfId="0" applyFont="1" applyFill="1" applyBorder="1" applyAlignment="1">
      <alignment shrinkToFit="1"/>
    </xf>
    <xf numFmtId="0" fontId="2" fillId="0" borderId="0" xfId="0" applyFont="1" applyFill="1"/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1" xfId="0" applyFont="1" applyBorder="1"/>
    <xf numFmtId="0" fontId="2" fillId="0" borderId="0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165" fontId="2" fillId="0" borderId="4" xfId="0" applyNumberFormat="1" applyFont="1" applyBorder="1"/>
    <xf numFmtId="3" fontId="2" fillId="0" borderId="4" xfId="0" applyNumberFormat="1" applyFont="1" applyBorder="1"/>
    <xf numFmtId="0" fontId="2" fillId="0" borderId="4" xfId="0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/>
    <xf numFmtId="0" fontId="2" fillId="0" borderId="0" xfId="0" applyFont="1" applyFill="1" applyBorder="1"/>
    <xf numFmtId="4" fontId="2" fillId="0" borderId="0" xfId="0" applyNumberFormat="1" applyFont="1" applyBorder="1"/>
    <xf numFmtId="0" fontId="2" fillId="0" borderId="0" xfId="0" applyFont="1" applyFill="1" applyBorder="1" applyAlignment="1">
      <alignment shrinkToFit="1"/>
    </xf>
    <xf numFmtId="3" fontId="5" fillId="0" borderId="0" xfId="0" applyNumberFormat="1" applyFont="1"/>
    <xf numFmtId="3" fontId="5" fillId="0" borderId="4" xfId="0" applyNumberFormat="1" applyFont="1" applyBorder="1"/>
    <xf numFmtId="166" fontId="6" fillId="0" borderId="26" xfId="0" applyNumberFormat="1" applyFont="1" applyFill="1" applyBorder="1" applyAlignment="1">
      <alignment horizontal="right" vertical="center" wrapText="1" readingOrder="1"/>
    </xf>
    <xf numFmtId="165" fontId="2" fillId="0" borderId="18" xfId="0" applyNumberFormat="1" applyFont="1" applyBorder="1"/>
    <xf numFmtId="3" fontId="2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2" fontId="2" fillId="0" borderId="0" xfId="0" applyNumberFormat="1" applyFont="1"/>
    <xf numFmtId="165" fontId="2" fillId="0" borderId="18" xfId="0" applyNumberFormat="1" applyFont="1" applyBorder="1" applyAlignment="1">
      <alignment horizontal="right"/>
    </xf>
    <xf numFmtId="167" fontId="2" fillId="0" borderId="4" xfId="0" applyNumberFormat="1" applyFont="1" applyBorder="1"/>
    <xf numFmtId="0" fontId="1" fillId="0" borderId="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 wrapText="1"/>
    </xf>
    <xf numFmtId="0" fontId="1" fillId="0" borderId="11" xfId="0" quotePrefix="1" applyFont="1" applyBorder="1" applyAlignment="1">
      <alignment horizontal="center" vertical="center"/>
    </xf>
    <xf numFmtId="0" fontId="1" fillId="0" borderId="27" xfId="0" applyFont="1" applyBorder="1"/>
    <xf numFmtId="0" fontId="2" fillId="0" borderId="17" xfId="0" applyFont="1" applyBorder="1"/>
    <xf numFmtId="0" fontId="2" fillId="0" borderId="28" xfId="0" applyFont="1" applyBorder="1"/>
    <xf numFmtId="0" fontId="2" fillId="0" borderId="14" xfId="0" applyFont="1" applyBorder="1"/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0" xfId="0" applyFont="1" applyFill="1" applyBorder="1" applyAlignment="1"/>
    <xf numFmtId="0" fontId="2" fillId="0" borderId="7" xfId="0" applyFont="1" applyFill="1" applyBorder="1" applyAlignment="1"/>
    <xf numFmtId="164" fontId="2" fillId="0" borderId="18" xfId="0" applyNumberFormat="1" applyFont="1" applyBorder="1" applyAlignment="1">
      <alignment horizontal="right"/>
    </xf>
    <xf numFmtId="164" fontId="2" fillId="0" borderId="0" xfId="0" applyNumberFormat="1" applyFont="1" applyBorder="1"/>
    <xf numFmtId="165" fontId="2" fillId="0" borderId="22" xfId="0" applyNumberFormat="1" applyFont="1" applyBorder="1" applyAlignment="1">
      <alignment horizontal="right"/>
    </xf>
    <xf numFmtId="165" fontId="2" fillId="0" borderId="23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right"/>
    </xf>
    <xf numFmtId="165" fontId="2" fillId="0" borderId="24" xfId="0" applyNumberFormat="1" applyFont="1" applyBorder="1" applyAlignment="1">
      <alignment horizontal="right"/>
    </xf>
    <xf numFmtId="0" fontId="2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27</xdr:row>
      <xdr:rowOff>28575</xdr:rowOff>
    </xdr:from>
    <xdr:to>
      <xdr:col>6</xdr:col>
      <xdr:colOff>465509</xdr:colOff>
      <xdr:row>28</xdr:row>
      <xdr:rowOff>180961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06AFD5E-CC29-4F9F-9DCE-169D283D2CE7}"/>
            </a:ext>
          </a:extLst>
        </xdr:cNvPr>
        <xdr:cNvGrpSpPr/>
      </xdr:nvGrpSpPr>
      <xdr:grpSpPr>
        <a:xfrm>
          <a:off x="9839325" y="7096125"/>
          <a:ext cx="398834" cy="457186"/>
          <a:chOff x="9744075" y="219089"/>
          <a:chExt cx="398834" cy="457186"/>
        </a:xfrm>
      </xdr:grpSpPr>
      <xdr:sp macro="" textlink="">
        <xdr:nvSpPr>
          <xdr:cNvPr id="42" name="Circle: Hollow 41">
            <a:extLst>
              <a:ext uri="{FF2B5EF4-FFF2-40B4-BE49-F238E27FC236}">
                <a16:creationId xmlns:a16="http://schemas.microsoft.com/office/drawing/2014/main" id="{61FABCF2-6E4B-440F-892C-DA5C084434A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2E623F29-A393-47E8-8A57-CE3B3F58E57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210</a:t>
            </a:r>
          </a:p>
        </xdr:txBody>
      </xdr:sp>
    </xdr:grpSp>
    <xdr:clientData/>
  </xdr:twoCellAnchor>
  <xdr:twoCellAnchor editAs="oneCell">
    <xdr:from>
      <xdr:col>6</xdr:col>
      <xdr:colOff>38102</xdr:colOff>
      <xdr:row>77</xdr:row>
      <xdr:rowOff>171450</xdr:rowOff>
    </xdr:from>
    <xdr:to>
      <xdr:col>6</xdr:col>
      <xdr:colOff>428088</xdr:colOff>
      <xdr:row>80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E542BA5-896D-49BA-BFBA-64DB0475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2" y="20440650"/>
          <a:ext cx="389986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161925</xdr:colOff>
      <xdr:row>27</xdr:row>
      <xdr:rowOff>9525</xdr:rowOff>
    </xdr:from>
    <xdr:to>
      <xdr:col>7</xdr:col>
      <xdr:colOff>457200</xdr:colOff>
      <xdr:row>28</xdr:row>
      <xdr:rowOff>209550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C50259A-7DD7-4BFD-92A3-97F262B1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0467975" y="7077075"/>
          <a:ext cx="2952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171450</xdr:colOff>
      <xdr:row>25</xdr:row>
      <xdr:rowOff>0</xdr:rowOff>
    </xdr:from>
    <xdr:to>
      <xdr:col>7</xdr:col>
      <xdr:colOff>466725</xdr:colOff>
      <xdr:row>26</xdr:row>
      <xdr:rowOff>238125</xdr:rowOff>
    </xdr:to>
    <xdr:pic>
      <xdr:nvPicPr>
        <xdr:cNvPr id="13" name="Picture 12" descr="33">
          <a:extLst>
            <a:ext uri="{FF2B5EF4-FFF2-40B4-BE49-F238E27FC236}">
              <a16:creationId xmlns:a16="http://schemas.microsoft.com/office/drawing/2014/main" id="{2A1AE376-A094-416B-845C-7F84B99D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6534150"/>
          <a:ext cx="295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104775</xdr:colOff>
      <xdr:row>25</xdr:row>
      <xdr:rowOff>9529</xdr:rowOff>
    </xdr:from>
    <xdr:to>
      <xdr:col>7</xdr:col>
      <xdr:colOff>466725</xdr:colOff>
      <xdr:row>26</xdr:row>
      <xdr:rowOff>257185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A96D9A2-D0B2-4465-A5D5-4D8C646E85BD}"/>
            </a:ext>
          </a:extLst>
        </xdr:cNvPr>
        <xdr:cNvSpPr txBox="1"/>
      </xdr:nvSpPr>
      <xdr:spPr>
        <a:xfrm rot="5400000">
          <a:off x="10334622" y="6619882"/>
          <a:ext cx="51435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169</a:t>
          </a:r>
        </a:p>
      </xdr:txBody>
    </xdr:sp>
    <xdr:clientData/>
  </xdr:twoCellAnchor>
  <xdr:twoCellAnchor>
    <xdr:from>
      <xdr:col>7</xdr:col>
      <xdr:colOff>114300</xdr:colOff>
      <xdr:row>27</xdr:row>
      <xdr:rowOff>19050</xdr:rowOff>
    </xdr:from>
    <xdr:to>
      <xdr:col>7</xdr:col>
      <xdr:colOff>476250</xdr:colOff>
      <xdr:row>28</xdr:row>
      <xdr:rowOff>228606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F14431F-B84C-4A2D-8B57-D99FE26C11C7}"/>
            </a:ext>
          </a:extLst>
        </xdr:cNvPr>
        <xdr:cNvSpPr txBox="1"/>
      </xdr:nvSpPr>
      <xdr:spPr>
        <a:xfrm rot="5400000">
          <a:off x="10344147" y="7162803"/>
          <a:ext cx="514356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170</a:t>
          </a:r>
        </a:p>
      </xdr:txBody>
    </xdr:sp>
    <xdr:clientData/>
  </xdr:twoCellAnchor>
  <xdr:twoCellAnchor>
    <xdr:from>
      <xdr:col>5</xdr:col>
      <xdr:colOff>3343273</xdr:colOff>
      <xdr:row>78</xdr:row>
      <xdr:rowOff>123828</xdr:rowOff>
    </xdr:from>
    <xdr:to>
      <xdr:col>6</xdr:col>
      <xdr:colOff>342897</xdr:colOff>
      <xdr:row>80</xdr:row>
      <xdr:rowOff>161936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CB005B5-163F-4940-B17A-27E02AD6B759}"/>
            </a:ext>
          </a:extLst>
        </xdr:cNvPr>
        <xdr:cNvSpPr txBox="1"/>
      </xdr:nvSpPr>
      <xdr:spPr>
        <a:xfrm rot="5400000">
          <a:off x="9648819" y="20678782"/>
          <a:ext cx="514358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171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topLeftCell="A13" zoomScaleNormal="100" workbookViewId="0">
      <selection activeCell="E21" sqref="E21"/>
    </sheetView>
  </sheetViews>
  <sheetFormatPr defaultRowHeight="18.75" x14ac:dyDescent="0.3"/>
  <cols>
    <col min="1" max="1" width="49.5703125" style="1" customWidth="1"/>
    <col min="2" max="5" width="11.42578125" style="1" customWidth="1"/>
    <col min="6" max="6" width="51.28515625" style="1" customWidth="1"/>
    <col min="7" max="7" width="8" style="1" customWidth="1"/>
    <col min="8" max="9" width="9.28515625" style="1" customWidth="1"/>
    <col min="10" max="16384" width="9.140625" style="1"/>
  </cols>
  <sheetData>
    <row r="1" spans="1:15" ht="24" customHeight="1" x14ac:dyDescent="0.35">
      <c r="A1" s="67" t="s">
        <v>0</v>
      </c>
      <c r="B1" s="67"/>
      <c r="C1" s="67"/>
      <c r="D1" s="67"/>
      <c r="E1" s="67"/>
      <c r="F1" s="67"/>
      <c r="I1" s="15"/>
    </row>
    <row r="2" spans="1:15" ht="24" customHeight="1" x14ac:dyDescent="0.35">
      <c r="A2" s="67" t="s">
        <v>6</v>
      </c>
      <c r="B2" s="67"/>
      <c r="C2" s="67"/>
      <c r="D2" s="67"/>
      <c r="E2" s="67"/>
      <c r="F2" s="67"/>
    </row>
    <row r="3" spans="1:15" ht="4.5" customHeight="1" x14ac:dyDescent="0.3"/>
    <row r="4" spans="1:15" ht="21" customHeight="1" x14ac:dyDescent="0.3">
      <c r="A4" s="68" t="s">
        <v>1</v>
      </c>
      <c r="B4" s="2">
        <v>2560</v>
      </c>
      <c r="C4" s="2">
        <v>2561</v>
      </c>
      <c r="D4" s="2">
        <v>2562</v>
      </c>
      <c r="E4" s="2">
        <v>2563</v>
      </c>
      <c r="F4" s="68" t="s">
        <v>47</v>
      </c>
    </row>
    <row r="5" spans="1:15" ht="21" customHeight="1" x14ac:dyDescent="0.3">
      <c r="A5" s="68"/>
      <c r="B5" s="3" t="s">
        <v>53</v>
      </c>
      <c r="C5" s="3" t="s">
        <v>54</v>
      </c>
      <c r="D5" s="3" t="s">
        <v>73</v>
      </c>
      <c r="E5" s="3" t="s">
        <v>79</v>
      </c>
      <c r="F5" s="68"/>
    </row>
    <row r="6" spans="1:15" ht="21" customHeight="1" x14ac:dyDescent="0.3">
      <c r="A6" s="4" t="s">
        <v>2</v>
      </c>
      <c r="B6" s="20">
        <v>1.74</v>
      </c>
      <c r="C6" s="20">
        <v>1.73</v>
      </c>
      <c r="D6" s="20">
        <v>1.48</v>
      </c>
      <c r="E6" s="20">
        <v>0.55000000000000004</v>
      </c>
      <c r="F6" s="4" t="s">
        <v>3</v>
      </c>
    </row>
    <row r="7" spans="1:15" ht="21" customHeight="1" x14ac:dyDescent="0.3">
      <c r="A7" s="5" t="s">
        <v>8</v>
      </c>
      <c r="B7" s="21">
        <v>328.34</v>
      </c>
      <c r="C7" s="21">
        <v>334.07</v>
      </c>
      <c r="D7" s="21">
        <v>339.04</v>
      </c>
      <c r="E7" s="21">
        <v>330.52</v>
      </c>
      <c r="F7" s="5" t="s">
        <v>23</v>
      </c>
    </row>
    <row r="8" spans="1:15" ht="21" customHeight="1" x14ac:dyDescent="0.3">
      <c r="A8" s="5" t="s">
        <v>68</v>
      </c>
      <c r="B8" s="21">
        <v>95.9</v>
      </c>
      <c r="C8" s="21">
        <v>95.9</v>
      </c>
      <c r="D8" s="21">
        <v>95.7</v>
      </c>
      <c r="E8" s="21">
        <v>95.2</v>
      </c>
      <c r="F8" s="5" t="s">
        <v>69</v>
      </c>
    </row>
    <row r="9" spans="1:15" ht="21" customHeight="1" x14ac:dyDescent="0.3">
      <c r="A9" s="5" t="s">
        <v>63</v>
      </c>
      <c r="B9" s="21">
        <v>47.1</v>
      </c>
      <c r="C9" s="21">
        <v>47.6</v>
      </c>
      <c r="D9" s="21">
        <v>47.9</v>
      </c>
      <c r="E9" s="21">
        <v>48.4</v>
      </c>
      <c r="F9" s="5" t="s">
        <v>24</v>
      </c>
    </row>
    <row r="10" spans="1:15" ht="21" customHeight="1" x14ac:dyDescent="0.3">
      <c r="A10" s="5" t="s">
        <v>85</v>
      </c>
      <c r="B10" s="21">
        <v>19.84</v>
      </c>
      <c r="C10" s="21">
        <v>18.899999999999999</v>
      </c>
      <c r="D10" s="21">
        <v>18.079999999999998</v>
      </c>
      <c r="E10" s="22">
        <v>16.559999999999999</v>
      </c>
      <c r="F10" s="5" t="s">
        <v>80</v>
      </c>
    </row>
    <row r="11" spans="1:15" ht="21" customHeight="1" x14ac:dyDescent="0.3">
      <c r="A11" s="5" t="s">
        <v>86</v>
      </c>
      <c r="B11" s="21">
        <v>7.36</v>
      </c>
      <c r="C11" s="21">
        <v>7.34</v>
      </c>
      <c r="D11" s="21">
        <v>7.64</v>
      </c>
      <c r="E11" s="21">
        <v>7.95</v>
      </c>
      <c r="F11" s="5" t="s">
        <v>81</v>
      </c>
    </row>
    <row r="12" spans="1:15" ht="21" customHeight="1" x14ac:dyDescent="0.3">
      <c r="A12" s="5" t="s">
        <v>87</v>
      </c>
      <c r="B12" s="21">
        <v>4.47</v>
      </c>
      <c r="C12" s="21">
        <v>5.08</v>
      </c>
      <c r="D12" s="21">
        <v>4.6399999999999997</v>
      </c>
      <c r="E12" s="22" t="s">
        <v>89</v>
      </c>
      <c r="F12" s="5" t="s">
        <v>82</v>
      </c>
      <c r="K12" s="5">
        <v>1044241</v>
      </c>
      <c r="L12" s="21">
        <v>1066911</v>
      </c>
      <c r="M12" s="21">
        <f>SUM(1058165,1067814,1053010,1065394)/4</f>
        <v>1061095.75</v>
      </c>
      <c r="N12" s="21">
        <f>SUM(1075773,1054333,1048338,1049631)/4</f>
        <v>1057018.75</v>
      </c>
      <c r="O12" s="21">
        <f>SUM(1036477,1020847,1027007,1060008)/4</f>
        <v>1036084.75</v>
      </c>
    </row>
    <row r="13" spans="1:15" ht="21" customHeight="1" x14ac:dyDescent="0.3">
      <c r="A13" s="5" t="s">
        <v>88</v>
      </c>
      <c r="B13" s="21">
        <v>17.329999999999998</v>
      </c>
      <c r="C13" s="21">
        <v>21.45</v>
      </c>
      <c r="D13" s="21">
        <v>29.43</v>
      </c>
      <c r="E13" s="22" t="s">
        <v>89</v>
      </c>
      <c r="F13" s="5" t="s">
        <v>83</v>
      </c>
    </row>
    <row r="14" spans="1:15" ht="21" customHeight="1" x14ac:dyDescent="0.3">
      <c r="A14" s="5" t="s">
        <v>19</v>
      </c>
      <c r="B14" s="39">
        <v>1058.3</v>
      </c>
      <c r="C14" s="39">
        <v>1243.3</v>
      </c>
      <c r="D14" s="39">
        <v>1152.5999999999999</v>
      </c>
      <c r="E14" s="39">
        <v>1246.5</v>
      </c>
      <c r="F14" s="5" t="s">
        <v>72</v>
      </c>
    </row>
    <row r="15" spans="1:15" ht="21" customHeight="1" x14ac:dyDescent="0.3">
      <c r="A15" s="5" t="s">
        <v>10</v>
      </c>
      <c r="B15" s="21">
        <v>0.7</v>
      </c>
      <c r="C15" s="21">
        <v>0.63</v>
      </c>
      <c r="D15" s="21">
        <v>0.33</v>
      </c>
      <c r="E15" s="21">
        <v>0.5</v>
      </c>
      <c r="F15" s="5" t="s">
        <v>25</v>
      </c>
    </row>
    <row r="16" spans="1:15" ht="21" customHeight="1" x14ac:dyDescent="0.3">
      <c r="A16" s="5" t="s">
        <v>11</v>
      </c>
      <c r="B16" s="21">
        <v>99.3</v>
      </c>
      <c r="C16" s="21">
        <v>99.4</v>
      </c>
      <c r="D16" s="21">
        <v>99.6</v>
      </c>
      <c r="E16" s="21">
        <v>99.5</v>
      </c>
      <c r="F16" s="5" t="s">
        <v>26</v>
      </c>
      <c r="K16" s="1">
        <f>SUM(72.47,70.79,70.21,70.12)/4</f>
        <v>70.897499999999994</v>
      </c>
    </row>
    <row r="17" spans="1:6" ht="21" customHeight="1" x14ac:dyDescent="0.3">
      <c r="A17" s="5" t="s">
        <v>12</v>
      </c>
      <c r="B17" s="21">
        <f>(L12-K12)*100/K12</f>
        <v>2.1709547891722312</v>
      </c>
      <c r="C17" s="21">
        <f>(M12-L12)*100/L12</f>
        <v>-0.54505483587665704</v>
      </c>
      <c r="D17" s="21">
        <f>(N12-M12)*100/M12</f>
        <v>-0.3842254575046597</v>
      </c>
      <c r="E17" s="21">
        <f>(O12-N12)*100/N12</f>
        <v>-1.9804757484197892</v>
      </c>
      <c r="F17" s="5" t="s">
        <v>27</v>
      </c>
    </row>
    <row r="18" spans="1:6" ht="21" customHeight="1" x14ac:dyDescent="0.3">
      <c r="A18" s="5" t="s">
        <v>13</v>
      </c>
      <c r="B18" s="22">
        <v>70.400000000000006</v>
      </c>
      <c r="C18" s="21">
        <v>71.86</v>
      </c>
      <c r="D18" s="21">
        <v>70.89</v>
      </c>
      <c r="E18" s="22">
        <v>68.34</v>
      </c>
      <c r="F18" s="5" t="s">
        <v>28</v>
      </c>
    </row>
    <row r="19" spans="1:6" ht="21" customHeight="1" x14ac:dyDescent="0.3">
      <c r="A19" s="5" t="s">
        <v>14</v>
      </c>
      <c r="B19" s="21">
        <v>308</v>
      </c>
      <c r="C19" s="21">
        <v>333</v>
      </c>
      <c r="D19" s="22" t="s">
        <v>89</v>
      </c>
      <c r="E19" s="21">
        <v>336</v>
      </c>
      <c r="F19" s="5" t="s">
        <v>29</v>
      </c>
    </row>
    <row r="20" spans="1:6" ht="21" customHeight="1" x14ac:dyDescent="0.3">
      <c r="A20" s="5" t="s">
        <v>15</v>
      </c>
      <c r="B20" s="22" t="s">
        <v>89</v>
      </c>
      <c r="C20" s="22" t="s">
        <v>89</v>
      </c>
      <c r="D20" s="22" t="s">
        <v>89</v>
      </c>
      <c r="E20" s="22">
        <v>91.52</v>
      </c>
      <c r="F20" s="5" t="s">
        <v>30</v>
      </c>
    </row>
    <row r="21" spans="1:6" ht="21" customHeight="1" x14ac:dyDescent="0.3">
      <c r="A21" s="5" t="s">
        <v>70</v>
      </c>
      <c r="B21" s="21">
        <v>28.4</v>
      </c>
      <c r="C21" s="22" t="s">
        <v>89</v>
      </c>
      <c r="D21" s="22" t="s">
        <v>89</v>
      </c>
      <c r="E21" s="22" t="s">
        <v>89</v>
      </c>
      <c r="F21" s="5" t="s">
        <v>71</v>
      </c>
    </row>
    <row r="22" spans="1:6" ht="21" customHeight="1" x14ac:dyDescent="0.3">
      <c r="A22" s="5" t="s">
        <v>16</v>
      </c>
      <c r="B22" s="21">
        <v>20.237925400000002</v>
      </c>
      <c r="C22" s="22" t="s">
        <v>89</v>
      </c>
      <c r="D22" s="22" t="s">
        <v>89</v>
      </c>
      <c r="E22" s="22" t="s">
        <v>89</v>
      </c>
      <c r="F22" s="5" t="s">
        <v>31</v>
      </c>
    </row>
    <row r="23" spans="1:6" ht="21" customHeight="1" x14ac:dyDescent="0.3">
      <c r="A23" s="5" t="s">
        <v>17</v>
      </c>
      <c r="B23" s="21">
        <v>17.600000000000001</v>
      </c>
      <c r="C23" s="22" t="s">
        <v>89</v>
      </c>
      <c r="D23" s="22" t="s">
        <v>89</v>
      </c>
      <c r="E23" s="22" t="s">
        <v>89</v>
      </c>
      <c r="F23" s="5" t="s">
        <v>32</v>
      </c>
    </row>
    <row r="24" spans="1:6" ht="21" customHeight="1" x14ac:dyDescent="0.3">
      <c r="A24" s="13" t="s">
        <v>18</v>
      </c>
      <c r="B24" s="53" t="s">
        <v>89</v>
      </c>
      <c r="C24" s="53" t="s">
        <v>89</v>
      </c>
      <c r="D24" s="53" t="s">
        <v>89</v>
      </c>
      <c r="E24" s="53" t="s">
        <v>89</v>
      </c>
      <c r="F24" s="13" t="s">
        <v>33</v>
      </c>
    </row>
    <row r="25" spans="1:6" ht="21" customHeight="1" x14ac:dyDescent="0.3">
      <c r="A25" s="28"/>
      <c r="B25" s="54"/>
      <c r="C25" s="54"/>
      <c r="D25" s="54"/>
      <c r="E25" s="54"/>
      <c r="F25" s="28"/>
    </row>
    <row r="26" spans="1:6" ht="21" customHeight="1" x14ac:dyDescent="0.3">
      <c r="A26" s="28"/>
      <c r="B26" s="54"/>
      <c r="C26" s="54"/>
      <c r="D26" s="54"/>
      <c r="E26" s="54"/>
      <c r="F26" s="28"/>
    </row>
    <row r="27" spans="1:6" ht="21" customHeight="1" x14ac:dyDescent="0.3">
      <c r="A27" s="28"/>
      <c r="B27" s="54"/>
      <c r="C27" s="54"/>
      <c r="D27" s="54"/>
      <c r="E27" s="54"/>
      <c r="F27" s="28"/>
    </row>
    <row r="28" spans="1:6" ht="24" customHeight="1" x14ac:dyDescent="0.35">
      <c r="A28" s="67" t="s">
        <v>5</v>
      </c>
      <c r="B28" s="67"/>
      <c r="C28" s="67"/>
      <c r="D28" s="67"/>
      <c r="E28" s="67"/>
      <c r="F28" s="67"/>
    </row>
    <row r="29" spans="1:6" ht="24" customHeight="1" x14ac:dyDescent="0.35">
      <c r="A29" s="67" t="s">
        <v>7</v>
      </c>
      <c r="B29" s="67"/>
      <c r="C29" s="67"/>
      <c r="D29" s="67"/>
      <c r="E29" s="67"/>
      <c r="F29" s="67"/>
    </row>
    <row r="30" spans="1:6" ht="4.5" customHeight="1" x14ac:dyDescent="0.3"/>
    <row r="31" spans="1:6" ht="21" customHeight="1" x14ac:dyDescent="0.3">
      <c r="A31" s="68" t="s">
        <v>1</v>
      </c>
      <c r="B31" s="2">
        <v>2560</v>
      </c>
      <c r="C31" s="2">
        <v>2561</v>
      </c>
      <c r="D31" s="2">
        <v>2562</v>
      </c>
      <c r="E31" s="2">
        <v>2563</v>
      </c>
      <c r="F31" s="68" t="s">
        <v>4</v>
      </c>
    </row>
    <row r="32" spans="1:6" ht="21" customHeight="1" x14ac:dyDescent="0.3">
      <c r="A32" s="68"/>
      <c r="B32" s="3" t="s">
        <v>53</v>
      </c>
      <c r="C32" s="3" t="s">
        <v>54</v>
      </c>
      <c r="D32" s="3" t="s">
        <v>73</v>
      </c>
      <c r="E32" s="3" t="s">
        <v>79</v>
      </c>
      <c r="F32" s="68"/>
    </row>
    <row r="33" spans="1:9" ht="21" customHeight="1" x14ac:dyDescent="0.3">
      <c r="A33" s="6" t="s">
        <v>22</v>
      </c>
      <c r="B33" s="24">
        <v>27665</v>
      </c>
      <c r="C33" s="35" t="s">
        <v>89</v>
      </c>
      <c r="D33" s="24">
        <v>28706</v>
      </c>
      <c r="E33" s="35" t="s">
        <v>89</v>
      </c>
      <c r="F33" s="6" t="s">
        <v>34</v>
      </c>
    </row>
    <row r="34" spans="1:9" ht="21" customHeight="1" x14ac:dyDescent="0.3">
      <c r="A34" s="6" t="s">
        <v>21</v>
      </c>
      <c r="B34" s="32">
        <v>24573</v>
      </c>
      <c r="C34" s="31">
        <v>25323</v>
      </c>
      <c r="D34" s="32">
        <v>25684</v>
      </c>
      <c r="E34" s="24">
        <v>24878</v>
      </c>
      <c r="F34" s="6" t="s">
        <v>35</v>
      </c>
    </row>
    <row r="35" spans="1:9" ht="21" customHeight="1" x14ac:dyDescent="0.3">
      <c r="A35" s="7" t="s">
        <v>75</v>
      </c>
      <c r="B35" s="23">
        <v>13</v>
      </c>
      <c r="C35" s="23">
        <v>5.51</v>
      </c>
      <c r="D35" s="23">
        <v>7.79</v>
      </c>
      <c r="E35" s="23">
        <v>3.82</v>
      </c>
      <c r="F35" s="7" t="s">
        <v>46</v>
      </c>
    </row>
    <row r="36" spans="1:9" ht="21" customHeight="1" x14ac:dyDescent="0.3">
      <c r="A36" s="7" t="s">
        <v>76</v>
      </c>
      <c r="B36" s="33">
        <v>531414.76300000004</v>
      </c>
      <c r="C36" s="33">
        <v>531414.76300000004</v>
      </c>
      <c r="D36" s="33">
        <v>561221.16200000001</v>
      </c>
      <c r="E36" s="24">
        <v>571234</v>
      </c>
      <c r="F36" s="7" t="s">
        <v>48</v>
      </c>
    </row>
    <row r="37" spans="1:9" ht="21" customHeight="1" x14ac:dyDescent="0.3">
      <c r="A37" s="5" t="s">
        <v>20</v>
      </c>
      <c r="B37" s="23">
        <f>(2817515-1721462)*100/2817515</f>
        <v>38.901407800845782</v>
      </c>
      <c r="C37" s="23">
        <f>(2871515-1721626)*100/2871515</f>
        <v>40.044680247186591</v>
      </c>
      <c r="D37" s="23">
        <f>(2817515-1721820)*100/2817515</f>
        <v>38.888701568580821</v>
      </c>
      <c r="E37" s="36" t="s">
        <v>89</v>
      </c>
      <c r="F37" s="7" t="s">
        <v>36</v>
      </c>
    </row>
    <row r="38" spans="1:9" ht="21" customHeight="1" x14ac:dyDescent="0.3">
      <c r="A38" s="26" t="s">
        <v>66</v>
      </c>
      <c r="B38" s="55">
        <f>(37.06-36.03)*100/36.03</f>
        <v>2.8587288370802142</v>
      </c>
      <c r="C38" s="55">
        <f>(37.98-37.06)*100/37.06</f>
        <v>2.4824608742579453</v>
      </c>
      <c r="D38" s="55">
        <f>(39.16-37.98)*100/37.98</f>
        <v>3.106898367561874</v>
      </c>
      <c r="E38" s="55">
        <f>(39.93-39.16)*100/39.16</f>
        <v>1.9662921348314688</v>
      </c>
      <c r="F38" s="26" t="s">
        <v>64</v>
      </c>
    </row>
    <row r="39" spans="1:9" ht="21" customHeight="1" x14ac:dyDescent="0.3">
      <c r="A39" s="27" t="s">
        <v>67</v>
      </c>
      <c r="B39" s="56"/>
      <c r="C39" s="56"/>
      <c r="D39" s="56"/>
      <c r="E39" s="56"/>
      <c r="F39" s="27" t="s">
        <v>65</v>
      </c>
    </row>
    <row r="40" spans="1:9" ht="21" customHeight="1" x14ac:dyDescent="0.3">
      <c r="A40" s="59" t="s">
        <v>90</v>
      </c>
      <c r="B40" s="55">
        <v>30.55</v>
      </c>
      <c r="C40" s="55">
        <v>26.13</v>
      </c>
      <c r="D40" s="55">
        <v>25.4</v>
      </c>
      <c r="E40" s="55">
        <v>28.6</v>
      </c>
      <c r="F40" s="26" t="s">
        <v>51</v>
      </c>
    </row>
    <row r="41" spans="1:9" ht="21" customHeight="1" x14ac:dyDescent="0.3">
      <c r="A41" s="60"/>
      <c r="B41" s="56"/>
      <c r="C41" s="56"/>
      <c r="D41" s="56"/>
      <c r="E41" s="57"/>
      <c r="F41" s="27" t="s">
        <v>50</v>
      </c>
      <c r="I41" s="37">
        <f>(44187-44343)*100/44343</f>
        <v>-0.35180299032541779</v>
      </c>
    </row>
    <row r="42" spans="1:9" ht="21" customHeight="1" x14ac:dyDescent="0.3">
      <c r="A42" s="59" t="s">
        <v>91</v>
      </c>
      <c r="B42" s="55">
        <v>69.97</v>
      </c>
      <c r="C42" s="55">
        <v>72.459999999999994</v>
      </c>
      <c r="D42" s="55">
        <v>81.84</v>
      </c>
      <c r="E42" s="58">
        <v>85.2</v>
      </c>
      <c r="F42" s="26" t="s">
        <v>52</v>
      </c>
    </row>
    <row r="43" spans="1:9" ht="24.75" customHeight="1" x14ac:dyDescent="0.3">
      <c r="A43" s="60"/>
      <c r="B43" s="56"/>
      <c r="C43" s="56"/>
      <c r="D43" s="56"/>
      <c r="E43" s="56"/>
      <c r="F43" s="27" t="s">
        <v>50</v>
      </c>
    </row>
    <row r="44" spans="1:9" x14ac:dyDescent="0.3">
      <c r="A44" s="59" t="s">
        <v>92</v>
      </c>
      <c r="B44" s="55">
        <v>93.97</v>
      </c>
      <c r="C44" s="55">
        <v>95</v>
      </c>
      <c r="D44" s="55" t="s">
        <v>89</v>
      </c>
      <c r="E44" s="55">
        <v>94.4</v>
      </c>
      <c r="F44" s="26" t="s">
        <v>49</v>
      </c>
    </row>
    <row r="45" spans="1:9" ht="24.75" customHeight="1" x14ac:dyDescent="0.3">
      <c r="A45" s="60"/>
      <c r="B45" s="56"/>
      <c r="C45" s="56"/>
      <c r="D45" s="56"/>
      <c r="E45" s="56"/>
      <c r="F45" s="27" t="s">
        <v>41</v>
      </c>
    </row>
    <row r="46" spans="1:9" ht="21.75" x14ac:dyDescent="0.3">
      <c r="A46" s="25" t="s">
        <v>61</v>
      </c>
      <c r="B46" s="23">
        <f>(240610.45-206271.88)*100/206271.88</f>
        <v>16.647237616683384</v>
      </c>
      <c r="C46" s="23">
        <f>(264543.05-240610.45)*100/240610.45</f>
        <v>9.9466170318038873</v>
      </c>
      <c r="D46" s="36">
        <f>(276328.34-264543.05)*100/264543.05</f>
        <v>4.4549611112444794</v>
      </c>
      <c r="E46" s="36" t="s">
        <v>89</v>
      </c>
      <c r="F46" s="5" t="s">
        <v>62</v>
      </c>
    </row>
    <row r="47" spans="1:9" ht="21.75" x14ac:dyDescent="0.3">
      <c r="A47" s="5" t="s">
        <v>58</v>
      </c>
      <c r="B47" s="23">
        <f>(8131144-7615058)*100/7615058</f>
        <v>6.777177534301118</v>
      </c>
      <c r="C47" s="23">
        <f>(8569217-8131144)*100/8131144</f>
        <v>5.3875936768553112</v>
      </c>
      <c r="D47" s="23">
        <f>(4487662-8569217)*100/8569217</f>
        <v>-47.630431111734012</v>
      </c>
      <c r="E47" s="36" t="s">
        <v>89</v>
      </c>
      <c r="F47" s="5" t="s">
        <v>42</v>
      </c>
    </row>
    <row r="48" spans="1:9" x14ac:dyDescent="0.3">
      <c r="A48" s="26" t="s">
        <v>59</v>
      </c>
      <c r="B48" s="55">
        <f>(9272017-8636951)*100/8636951</f>
        <v>7.3528957151661505</v>
      </c>
      <c r="C48" s="55">
        <f>(9642322-9272017)*100/9272017</f>
        <v>3.993791210693423</v>
      </c>
      <c r="D48" s="55">
        <f>(5142965-9642322)*100/9642322</f>
        <v>-46.662588119334742</v>
      </c>
      <c r="E48" s="55" t="s">
        <v>89</v>
      </c>
      <c r="F48" s="26" t="s">
        <v>38</v>
      </c>
    </row>
    <row r="49" spans="1:6" ht="24.75" customHeight="1" x14ac:dyDescent="0.3">
      <c r="A49" s="27" t="s">
        <v>40</v>
      </c>
      <c r="B49" s="56"/>
      <c r="C49" s="56"/>
      <c r="D49" s="56"/>
      <c r="E49" s="56"/>
      <c r="F49" s="27" t="s">
        <v>43</v>
      </c>
    </row>
    <row r="50" spans="1:6" ht="21.75" x14ac:dyDescent="0.3">
      <c r="A50" s="5" t="s">
        <v>60</v>
      </c>
      <c r="B50" s="23">
        <v>-0.35</v>
      </c>
      <c r="C50" s="23">
        <f>(48091-44187)*100/44187</f>
        <v>8.835177767216603</v>
      </c>
      <c r="D50" s="23">
        <f>(52615-48091)*100/48091</f>
        <v>9.4071655819176137</v>
      </c>
      <c r="E50" s="23">
        <f>(52799-52615)*100/52615</f>
        <v>0.3497101586999905</v>
      </c>
      <c r="F50" s="7" t="s">
        <v>44</v>
      </c>
    </row>
    <row r="51" spans="1:6" ht="21.75" x14ac:dyDescent="0.3">
      <c r="A51" s="13" t="s">
        <v>77</v>
      </c>
      <c r="B51" s="34">
        <v>12.02</v>
      </c>
      <c r="C51" s="38">
        <v>12.5</v>
      </c>
      <c r="D51" s="34">
        <v>11.14</v>
      </c>
      <c r="E51" s="38" t="s">
        <v>89</v>
      </c>
      <c r="F51" s="14" t="s">
        <v>78</v>
      </c>
    </row>
    <row r="52" spans="1:6" x14ac:dyDescent="0.3">
      <c r="A52" s="28"/>
      <c r="B52" s="29"/>
      <c r="C52" s="29"/>
      <c r="D52" s="29"/>
      <c r="E52" s="29"/>
      <c r="F52" s="30"/>
    </row>
    <row r="53" spans="1:6" x14ac:dyDescent="0.3">
      <c r="A53" s="28"/>
      <c r="B53" s="29"/>
      <c r="C53" s="29"/>
      <c r="D53" s="29"/>
      <c r="E53" s="29"/>
      <c r="F53" s="30"/>
    </row>
    <row r="54" spans="1:6" x14ac:dyDescent="0.3">
      <c r="A54" s="28"/>
      <c r="B54" s="29"/>
      <c r="C54" s="29"/>
      <c r="D54" s="29"/>
      <c r="E54" s="29"/>
      <c r="F54" s="30"/>
    </row>
    <row r="55" spans="1:6" ht="24" customHeight="1" x14ac:dyDescent="0.35">
      <c r="A55" s="67" t="s">
        <v>5</v>
      </c>
      <c r="B55" s="67"/>
      <c r="C55" s="67"/>
      <c r="D55" s="67"/>
      <c r="E55" s="67"/>
      <c r="F55" s="67"/>
    </row>
    <row r="56" spans="1:6" ht="24" customHeight="1" x14ac:dyDescent="0.35">
      <c r="A56" s="67" t="s">
        <v>7</v>
      </c>
      <c r="B56" s="67"/>
      <c r="C56" s="67"/>
      <c r="D56" s="67"/>
      <c r="E56" s="67"/>
      <c r="F56" s="67"/>
    </row>
    <row r="57" spans="1:6" ht="4.5" customHeight="1" x14ac:dyDescent="0.3"/>
    <row r="58" spans="1:6" ht="21" customHeight="1" x14ac:dyDescent="0.3">
      <c r="A58" s="61" t="s">
        <v>1</v>
      </c>
      <c r="B58" s="62"/>
      <c r="C58" s="62"/>
      <c r="D58" s="40"/>
      <c r="E58" s="62" t="s">
        <v>47</v>
      </c>
      <c r="F58" s="65"/>
    </row>
    <row r="59" spans="1:6" ht="21" customHeight="1" x14ac:dyDescent="0.3">
      <c r="A59" s="63"/>
      <c r="B59" s="64"/>
      <c r="C59" s="64"/>
      <c r="D59" s="43"/>
      <c r="E59" s="64"/>
      <c r="F59" s="66"/>
    </row>
    <row r="60" spans="1:6" ht="21.75" customHeight="1" x14ac:dyDescent="0.3">
      <c r="A60" s="73" t="s">
        <v>55</v>
      </c>
      <c r="B60" s="74"/>
      <c r="C60" s="74"/>
      <c r="D60" s="44"/>
      <c r="E60" s="69" t="s">
        <v>57</v>
      </c>
      <c r="F60" s="70"/>
    </row>
    <row r="61" spans="1:6" ht="21.75" customHeight="1" x14ac:dyDescent="0.3">
      <c r="A61" s="18"/>
      <c r="B61" s="19"/>
      <c r="C61" s="19"/>
      <c r="D61" s="47"/>
      <c r="E61" s="71" t="s">
        <v>56</v>
      </c>
      <c r="F61" s="72"/>
    </row>
    <row r="62" spans="1:6" ht="21.75" customHeight="1" x14ac:dyDescent="0.3">
      <c r="A62" s="75" t="s">
        <v>9</v>
      </c>
      <c r="B62" s="71"/>
      <c r="C62" s="71"/>
      <c r="D62" s="46"/>
      <c r="E62" s="71" t="s">
        <v>101</v>
      </c>
      <c r="F62" s="72"/>
    </row>
    <row r="63" spans="1:6" ht="21.75" customHeight="1" x14ac:dyDescent="0.3">
      <c r="A63" s="17" t="s">
        <v>93</v>
      </c>
      <c r="B63" s="16"/>
      <c r="C63" s="16"/>
      <c r="D63" s="47"/>
      <c r="E63" s="8" t="s">
        <v>102</v>
      </c>
      <c r="F63" s="9"/>
    </row>
    <row r="64" spans="1:6" ht="21.75" customHeight="1" x14ac:dyDescent="0.3">
      <c r="A64" s="17" t="s">
        <v>37</v>
      </c>
      <c r="B64" s="16"/>
      <c r="C64" s="16"/>
      <c r="D64" s="47"/>
      <c r="E64" s="41" t="s">
        <v>103</v>
      </c>
      <c r="F64" s="42"/>
    </row>
    <row r="65" spans="1:8" ht="21.75" customHeight="1" x14ac:dyDescent="0.3">
      <c r="A65" s="17" t="s">
        <v>99</v>
      </c>
      <c r="B65" s="16"/>
      <c r="C65" s="16"/>
      <c r="D65" s="47"/>
      <c r="E65" s="8" t="s">
        <v>104</v>
      </c>
      <c r="F65" s="9"/>
    </row>
    <row r="66" spans="1:8" ht="21.75" customHeight="1" x14ac:dyDescent="0.3">
      <c r="A66" s="17" t="s">
        <v>74</v>
      </c>
      <c r="B66" s="16"/>
      <c r="C66" s="16"/>
      <c r="D66" s="47"/>
      <c r="E66" s="8" t="s">
        <v>105</v>
      </c>
      <c r="F66" s="9"/>
    </row>
    <row r="67" spans="1:8" ht="21.75" customHeight="1" x14ac:dyDescent="0.3">
      <c r="A67" s="10" t="s">
        <v>94</v>
      </c>
      <c r="B67" s="16"/>
      <c r="C67" s="16"/>
      <c r="D67" s="47"/>
      <c r="E67" s="11" t="s">
        <v>106</v>
      </c>
      <c r="F67" s="12"/>
    </row>
    <row r="68" spans="1:8" ht="21.75" customHeight="1" x14ac:dyDescent="0.3">
      <c r="A68" s="18" t="s">
        <v>95</v>
      </c>
      <c r="B68" s="11"/>
      <c r="C68" s="11"/>
      <c r="D68" s="47"/>
      <c r="E68" s="11" t="s">
        <v>107</v>
      </c>
      <c r="F68" s="12"/>
    </row>
    <row r="69" spans="1:8" ht="21.75" customHeight="1" x14ac:dyDescent="0.3">
      <c r="A69" s="10" t="s">
        <v>84</v>
      </c>
      <c r="B69" s="11"/>
      <c r="C69" s="11"/>
      <c r="D69" s="47"/>
      <c r="E69" s="11" t="s">
        <v>108</v>
      </c>
      <c r="F69" s="12"/>
    </row>
    <row r="70" spans="1:8" ht="21.75" customHeight="1" x14ac:dyDescent="0.3">
      <c r="A70" s="10" t="s">
        <v>39</v>
      </c>
      <c r="B70" s="11"/>
      <c r="C70" s="11"/>
      <c r="D70" s="47"/>
      <c r="E70" s="11" t="s">
        <v>109</v>
      </c>
      <c r="F70" s="12"/>
    </row>
    <row r="71" spans="1:8" ht="21.75" customHeight="1" x14ac:dyDescent="0.3">
      <c r="A71" s="10" t="s">
        <v>98</v>
      </c>
      <c r="B71" s="11"/>
      <c r="C71" s="11"/>
      <c r="D71" s="47"/>
      <c r="E71" s="11" t="s">
        <v>110</v>
      </c>
      <c r="F71" s="12"/>
    </row>
    <row r="72" spans="1:8" ht="21.75" customHeight="1" x14ac:dyDescent="0.3">
      <c r="A72" s="10" t="s">
        <v>97</v>
      </c>
      <c r="B72" s="11"/>
      <c r="C72" s="11"/>
      <c r="D72" s="47"/>
      <c r="E72" s="11" t="s">
        <v>111</v>
      </c>
      <c r="F72" s="12"/>
    </row>
    <row r="73" spans="1:8" ht="21.75" customHeight="1" x14ac:dyDescent="0.3">
      <c r="A73" s="18" t="s">
        <v>96</v>
      </c>
      <c r="B73" s="11"/>
      <c r="C73" s="11"/>
      <c r="D73" s="47"/>
      <c r="E73" s="11" t="s">
        <v>114</v>
      </c>
      <c r="F73" s="12"/>
    </row>
    <row r="74" spans="1:8" ht="21.75" customHeight="1" x14ac:dyDescent="0.3">
      <c r="A74" s="10" t="s">
        <v>45</v>
      </c>
      <c r="B74" s="11"/>
      <c r="C74" s="11"/>
      <c r="D74" s="47"/>
      <c r="E74" s="11" t="s">
        <v>112</v>
      </c>
      <c r="F74" s="12"/>
    </row>
    <row r="75" spans="1:8" ht="21.75" customHeight="1" x14ac:dyDescent="0.3">
      <c r="A75" s="48" t="s">
        <v>100</v>
      </c>
      <c r="B75" s="49"/>
      <c r="C75" s="49"/>
      <c r="D75" s="45"/>
      <c r="E75" s="48" t="s">
        <v>113</v>
      </c>
      <c r="F75" s="50"/>
    </row>
    <row r="76" spans="1:8" x14ac:dyDescent="0.3">
      <c r="A76" s="52"/>
      <c r="B76" s="51"/>
      <c r="C76" s="51"/>
      <c r="D76" s="19"/>
      <c r="E76" s="51"/>
      <c r="F76" s="51"/>
      <c r="G76" s="19"/>
    </row>
    <row r="77" spans="1:8" x14ac:dyDescent="0.3">
      <c r="A77" s="76"/>
      <c r="B77" s="76"/>
      <c r="C77" s="76"/>
      <c r="D77" s="19"/>
      <c r="E77" s="77"/>
      <c r="F77" s="77"/>
      <c r="G77" s="19"/>
      <c r="H77" s="19"/>
    </row>
    <row r="78" spans="1:8" x14ac:dyDescent="0.3">
      <c r="A78" s="76"/>
      <c r="B78" s="76"/>
      <c r="C78" s="76"/>
      <c r="D78" s="19"/>
      <c r="E78" s="77"/>
      <c r="F78" s="77"/>
      <c r="G78" s="19"/>
      <c r="H78" s="19"/>
    </row>
    <row r="79" spans="1:8" x14ac:dyDescent="0.3">
      <c r="A79" s="76"/>
      <c r="B79" s="76"/>
      <c r="C79" s="76"/>
      <c r="D79" s="19"/>
      <c r="E79" s="77"/>
      <c r="F79" s="77"/>
      <c r="G79" s="19"/>
      <c r="H79" s="19"/>
    </row>
    <row r="80" spans="1:8" x14ac:dyDescent="0.3">
      <c r="A80" s="76"/>
      <c r="B80" s="76"/>
      <c r="C80" s="76"/>
      <c r="D80" s="19"/>
      <c r="E80" s="77"/>
      <c r="F80" s="77"/>
      <c r="G80" s="19"/>
      <c r="H80" s="19"/>
    </row>
    <row r="81" spans="1:8" x14ac:dyDescent="0.3">
      <c r="A81" s="76"/>
      <c r="B81" s="76"/>
      <c r="C81" s="76"/>
      <c r="D81" s="19"/>
      <c r="E81" s="77"/>
      <c r="F81" s="77"/>
      <c r="G81" s="19"/>
      <c r="H81" s="19"/>
    </row>
    <row r="82" spans="1:8" x14ac:dyDescent="0.3">
      <c r="G82" s="19"/>
    </row>
    <row r="116" spans="4:4" x14ac:dyDescent="0.3">
      <c r="D116" s="1">
        <f>(83856-80927)*100/80927</f>
        <v>3.6193112311095184</v>
      </c>
    </row>
  </sheetData>
  <mergeCells count="50">
    <mergeCell ref="E80:F80"/>
    <mergeCell ref="E81:F81"/>
    <mergeCell ref="E77:F77"/>
    <mergeCell ref="E78:F78"/>
    <mergeCell ref="E79:F79"/>
    <mergeCell ref="A78:C78"/>
    <mergeCell ref="A79:C79"/>
    <mergeCell ref="A77:C77"/>
    <mergeCell ref="A80:C80"/>
    <mergeCell ref="A81:C81"/>
    <mergeCell ref="E60:F60"/>
    <mergeCell ref="E61:F61"/>
    <mergeCell ref="A60:C60"/>
    <mergeCell ref="A62:C62"/>
    <mergeCell ref="E62:F62"/>
    <mergeCell ref="A58:C59"/>
    <mergeCell ref="E58:F59"/>
    <mergeCell ref="A1:F1"/>
    <mergeCell ref="A2:F2"/>
    <mergeCell ref="A55:F55"/>
    <mergeCell ref="A56:F56"/>
    <mergeCell ref="A4:A5"/>
    <mergeCell ref="F4:F5"/>
    <mergeCell ref="A28:F28"/>
    <mergeCell ref="A29:F29"/>
    <mergeCell ref="A31:A32"/>
    <mergeCell ref="F31:F32"/>
    <mergeCell ref="A40:A41"/>
    <mergeCell ref="B40:B41"/>
    <mergeCell ref="C40:C41"/>
    <mergeCell ref="D40:D41"/>
    <mergeCell ref="A42:A43"/>
    <mergeCell ref="A44:A45"/>
    <mergeCell ref="B42:B43"/>
    <mergeCell ref="C42:C43"/>
    <mergeCell ref="D42:D43"/>
    <mergeCell ref="B44:B45"/>
    <mergeCell ref="C44:C45"/>
    <mergeCell ref="D44:D45"/>
    <mergeCell ref="B38:B39"/>
    <mergeCell ref="C38:C39"/>
    <mergeCell ref="D38:D39"/>
    <mergeCell ref="E38:E39"/>
    <mergeCell ref="B48:B49"/>
    <mergeCell ref="C48:C49"/>
    <mergeCell ref="D48:D49"/>
    <mergeCell ref="E48:E49"/>
    <mergeCell ref="E40:E41"/>
    <mergeCell ref="E42:E43"/>
    <mergeCell ref="E44:E45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ตัวชี้วัด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Chonburi</cp:lastModifiedBy>
  <cp:lastPrinted>2022-02-04T08:44:55Z</cp:lastPrinted>
  <dcterms:created xsi:type="dcterms:W3CDTF">2006-02-23T04:03:34Z</dcterms:created>
  <dcterms:modified xsi:type="dcterms:W3CDTF">2022-05-19T06:08:40Z</dcterms:modified>
</cp:coreProperties>
</file>