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D:\Data_11-62\รายงานสถิติจังหวัดนนทบุรี\รายงานสถิติ2564---\Report_online64----\"/>
    </mc:Choice>
  </mc:AlternateContent>
  <xr:revisionPtr revIDLastSave="0" documentId="13_ncr:1_{B2D5F2B2-76A8-432D-9E99-0CCF546878A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ตัวชี้วัด (2)" sheetId="4" r:id="rId1"/>
    <sheet name="cal" sheetId="5" r:id="rId2"/>
  </sheets>
  <definedNames>
    <definedName name="_xlnm.Print_Area" localSheetId="0">'ตัวชี้วัด (2)'!$A$1:$I$82</definedName>
    <definedName name="_xlnm.Print_Titles" localSheetId="1">cal!$1:$1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7" i="5" l="1"/>
  <c r="T37" i="5"/>
  <c r="U37" i="5"/>
  <c r="T32" i="5"/>
  <c r="U32" i="5"/>
  <c r="U31" i="5"/>
  <c r="T31" i="5"/>
  <c r="S27" i="5"/>
  <c r="T27" i="5"/>
  <c r="U27" i="5"/>
  <c r="T25" i="5"/>
  <c r="S25" i="5"/>
  <c r="S24" i="5"/>
  <c r="S23" i="5"/>
  <c r="T23" i="5"/>
  <c r="T24" i="5"/>
  <c r="S19" i="5"/>
  <c r="T19" i="5"/>
  <c r="U19" i="5"/>
  <c r="S18" i="5"/>
  <c r="T18" i="5"/>
  <c r="U18" i="5"/>
  <c r="I33" i="5"/>
  <c r="I32" i="5"/>
  <c r="U17" i="5"/>
  <c r="S16" i="5"/>
  <c r="T16" i="5"/>
  <c r="U16" i="5"/>
  <c r="S15" i="5"/>
  <c r="T15" i="5"/>
  <c r="U15" i="5"/>
  <c r="S14" i="5"/>
  <c r="T14" i="5"/>
  <c r="U14" i="5"/>
  <c r="S13" i="5"/>
  <c r="T13" i="5"/>
  <c r="U13" i="5"/>
  <c r="S12" i="5"/>
  <c r="T12" i="5"/>
  <c r="U12" i="5"/>
  <c r="S11" i="5"/>
  <c r="T11" i="5"/>
  <c r="U11" i="5"/>
  <c r="S10" i="5"/>
  <c r="T10" i="5"/>
  <c r="U10" i="5"/>
  <c r="S9" i="5"/>
  <c r="T9" i="5"/>
  <c r="U9" i="5"/>
  <c r="S8" i="5"/>
  <c r="T8" i="5"/>
  <c r="U8" i="5"/>
  <c r="S7" i="5"/>
  <c r="T7" i="5"/>
  <c r="U7" i="5"/>
  <c r="U6" i="5"/>
  <c r="U5" i="5"/>
  <c r="U4" i="5"/>
  <c r="U3" i="5"/>
  <c r="U2" i="5"/>
  <c r="H54" i="5"/>
  <c r="D54" i="5"/>
  <c r="E54" i="5"/>
  <c r="F54" i="5"/>
  <c r="G54" i="5"/>
  <c r="C54" i="5"/>
  <c r="I16" i="5"/>
  <c r="I18" i="5"/>
  <c r="I11" i="5"/>
  <c r="I9" i="5"/>
  <c r="I5" i="5"/>
  <c r="T6" i="5"/>
  <c r="S6" i="5"/>
  <c r="G17" i="5"/>
  <c r="H17" i="5"/>
</calcChain>
</file>

<file path=xl/sharedStrings.xml><?xml version="1.0" encoding="utf-8"?>
<sst xmlns="http://schemas.openxmlformats.org/spreadsheetml/2006/main" count="414" uniqueCount="221">
  <si>
    <t>ตัวชี้วัดที่สำคัญของจังหวัด</t>
  </si>
  <si>
    <t>ตัวชี้วัด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</si>
  <si>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</si>
  <si>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</si>
  <si>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</si>
  <si>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ตัวชี้วัดที่สำคัญของจังหวัด (ต่อ)</t>
  </si>
  <si>
    <t>(2015)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</si>
  <si>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</si>
  <si>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</si>
  <si>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</si>
  <si>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</si>
  <si>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</si>
  <si>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 xml:space="preserve">     (1)   Department of Provincial Administration</t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</si>
  <si>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</si>
  <si>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</si>
  <si>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</si>
  <si>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</si>
  <si>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</si>
  <si>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</si>
  <si>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</si>
  <si>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</si>
  <si>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</si>
  <si>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</si>
  <si>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</si>
  <si>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</si>
  <si>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</si>
  <si>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</si>
  <si>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</si>
  <si>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</si>
  <si>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</si>
  <si>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</si>
  <si>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</si>
  <si>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</si>
  <si>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</si>
  <si>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</si>
  <si>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</si>
  <si>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</si>
  <si>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</si>
  <si>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</si>
  <si>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</si>
  <si>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</si>
  <si>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</si>
  <si>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</si>
  <si>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</si>
  <si>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</si>
  <si>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</si>
  <si>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</si>
  <si>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</si>
  <si>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</si>
  <si>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</si>
  <si>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</si>
  <si>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</si>
  <si>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</si>
  <si>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</si>
  <si>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Growth rate of international tourist arrivals</t>
  </si>
  <si>
    <t xml:space="preserve">     (7)   สำนักงานคณะกรรมการพัฒนาการเศรษฐกิจและสังคมแห่งชาติ</t>
  </si>
  <si>
    <t xml:space="preserve">     (7)   Office of the National Economic and Social Development Board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</si>
  <si>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</si>
  <si>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</si>
  <si>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</si>
  <si>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</si>
  <si>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</si>
  <si>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</si>
  <si>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</si>
  <si>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</si>
  <si>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(10)   The Information and Communication Technology Survey on Household,</t>
  </si>
  <si>
    <t xml:space="preserve">             Naional Statistical Office.</t>
  </si>
  <si>
    <t xml:space="preserve">     (11)   กรมการท่องเที่ยว</t>
  </si>
  <si>
    <t xml:space="preserve">     (11)   Department of Tourism</t>
  </si>
  <si>
    <t xml:space="preserve">     (3)   The Labour Force Survey, Provincial level, National Statistics Office</t>
  </si>
  <si>
    <t xml:space="preserve">            National Statistics Office</t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</si>
  <si>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</si>
  <si>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</si>
  <si>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</si>
  <si>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</si>
  <si>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</si>
  <si>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</si>
  <si>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</si>
  <si>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</si>
  <si>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</si>
  <si>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</si>
  <si>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</si>
  <si>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</si>
  <si>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(2017)</t>
  </si>
  <si>
    <t>(2018)</t>
  </si>
  <si>
    <r>
      <t xml:space="preserve">ที่มา: </t>
    </r>
    <r>
      <rPr>
        <sz val="14"/>
        <rFont val="TH SarabunPSK"/>
        <family val="2"/>
      </rPr>
      <t>คำนวณโดยสำนักงานสถิติแห่งชาติจากแหล่งที่มาต่าง ๆ ดังนี้</t>
    </r>
  </si>
  <si>
    <t xml:space="preserve">            related agencies as follows:</t>
  </si>
  <si>
    <r>
      <t xml:space="preserve">Source: </t>
    </r>
    <r>
      <rPr>
        <sz val="14"/>
        <rFont val="TH SarabunPSK"/>
        <family val="2"/>
      </rPr>
      <t xml:space="preserve">Calculated by The National Statistical Office from </t>
    </r>
  </si>
  <si>
    <r>
      <t xml:space="preserve">อัตราการเปลี่ยนแปลงของนักท่องเที่ยวไทยที่เดินทางมายังจังหวัด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</si>
  <si>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t>อัตราการเปลี่ยนแปลงของนักท่องเที่ยวต่างประเทศ</t>
  </si>
  <si>
    <r>
      <t xml:space="preserve">อัตราการเปลี่ยนแปลงของผู้จดทะเบียนนิติบุคคลที่คงอยู่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</si>
  <si>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อัตราการขยายตัวของรายได้จากการท่องเที่ยว </t>
    </r>
    <r>
      <rPr>
        <vertAlign val="superscript"/>
        <sz val="14"/>
        <rFont val="TH SarabunPSK"/>
        <family val="2"/>
      </rPr>
      <t>(11)</t>
    </r>
  </si>
  <si>
    <r>
      <t>Growth rate of tourism receipt</t>
    </r>
    <r>
      <rPr>
        <vertAlign val="superscript"/>
        <sz val="14"/>
        <rFont val="TH SarabunPSK"/>
        <family val="2"/>
      </rPr>
      <t xml:space="preserve"> (11)</t>
    </r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</si>
  <si>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</si>
  <si>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t xml:space="preserve">Growth rate of vehicle registered </t>
  </si>
  <si>
    <r>
      <t xml:space="preserve">  under Motor vehicle act B.E. 1979 </t>
    </r>
    <r>
      <rPr>
        <vertAlign val="superscript"/>
        <sz val="14"/>
        <rFont val="TH SarabunPSK"/>
        <family val="2"/>
      </rPr>
      <t>(9)</t>
    </r>
  </si>
  <si>
    <t>อัตราการเปลี่ยนแปลงของรถจดทะเบียน (สะสม)</t>
  </si>
  <si>
    <r>
      <t xml:space="preserve">  ตาม พรบ.รถยนต์ พ.ศ. 2522 </t>
    </r>
    <r>
      <rPr>
        <vertAlign val="superscript"/>
        <sz val="14"/>
        <rFont val="TH SarabunPSK"/>
        <family val="2"/>
      </rPr>
      <t>(9)</t>
    </r>
  </si>
  <si>
    <r>
      <t>อัตราส่วนเพศ (ชายต่อหญิง 100 คน)</t>
    </r>
    <r>
      <rPr>
        <vertAlign val="superscript"/>
        <sz val="14"/>
        <rFont val="TH SarabunPSK"/>
        <family val="2"/>
      </rPr>
      <t>(1)</t>
    </r>
  </si>
  <si>
    <r>
      <t xml:space="preserve">Sex ratio (Male per female 100 persons) </t>
    </r>
    <r>
      <rPr>
        <vertAlign val="superscript"/>
        <sz val="14"/>
        <rFont val="TH SarabunPSK"/>
        <family val="2"/>
      </rPr>
      <t>(1)</t>
    </r>
  </si>
  <si>
    <t>อัตราส่วนนักเรียนต่อครู 1 คน</t>
  </si>
  <si>
    <t>Ratio of student per 1 teacher</t>
  </si>
  <si>
    <r>
      <t>Ratio of population per 1 physician</t>
    </r>
    <r>
      <rPr>
        <vertAlign val="superscript"/>
        <sz val="14"/>
        <rFont val="TH SarabunPSK"/>
        <family val="2"/>
      </rPr>
      <t xml:space="preserve"> (2)</t>
    </r>
  </si>
  <si>
    <t>(2019)</t>
  </si>
  <si>
    <r>
      <t xml:space="preserve">อัตราการขยายตัวของผลิตภัณฑ์จังหวัด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</si>
  <si>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ผลิตภัณฑ์จังหวัดต่อหัว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</si>
  <si>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(8)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</si>
  <si>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(8)</t>
    </r>
  </si>
  <si>
    <t>n/a</t>
  </si>
  <si>
    <t>…</t>
  </si>
  <si>
    <t xml:space="preserve">     (12)   สำนักงานพัฒนาธุรกิจการค้าจังหวัดนนทบุรี</t>
  </si>
  <si>
    <t xml:space="preserve">     (9)   สำนักงานขนส่งจังหวัดนนทบุรี</t>
  </si>
  <si>
    <t xml:space="preserve">     (6)   สำรวจภาวะเศรษฐกิจและสังคมของครัวเรือนจังหวัดนนทบุรี สำนักงานสถิติแห่งชาติ</t>
  </si>
  <si>
    <t xml:space="preserve">     (2)   สำนักงานสาธารณสุขจังหวัดนนทบุรี</t>
  </si>
  <si>
    <t xml:space="preserve">     (4)   สำนักงานสวัสดิการและคุ้มครองแรงงานจังหวัดนนทบุรี</t>
  </si>
  <si>
    <t xml:space="preserve">     (5)   กระทรวงศึกษาธิการ</t>
  </si>
  <si>
    <t xml:space="preserve">     (13)   กรมป่าไม้</t>
  </si>
  <si>
    <t xml:space="preserve">     (13)   Royal Forest Development</t>
  </si>
  <si>
    <t xml:space="preserve">     (2)   Nonthaburi Provincial Health Office</t>
  </si>
  <si>
    <t xml:space="preserve">     (4)   Nonthaburi Provincial Labour Protection and Welfare Office</t>
  </si>
  <si>
    <t xml:space="preserve">     (5)   Ministry of Education</t>
  </si>
  <si>
    <t xml:space="preserve">     (6)   The Household Socio-Economic Survey, Nonthaburi Province, </t>
  </si>
  <si>
    <t xml:space="preserve">     (9)   Nonthaburi Provincial Transport Office</t>
  </si>
  <si>
    <t xml:space="preserve">     (12)   Nonthaburi Provincial Business Development Office</t>
  </si>
  <si>
    <t>จน ปชก ปีที่</t>
  </si>
  <si>
    <t>อัตราเพิ่มของประชากร (1)</t>
  </si>
  <si>
    <t>จน ช่วงห่าง</t>
  </si>
  <si>
    <t>ความหนาแน่นของประชากรต่อ ตร.กม.(1)</t>
  </si>
  <si>
    <t>อัตราส่วนเพศ(1)</t>
  </si>
  <si>
    <t>พื้นที่ จ ตร.กม.</t>
  </si>
  <si>
    <t>จน ปชก ชาย</t>
  </si>
  <si>
    <t>จน ปชก หญิง</t>
  </si>
  <si>
    <t>อัตราเกิดต่อประชากร 1,000 คน (2)</t>
  </si>
  <si>
    <t>จน คู่สมรส</t>
  </si>
  <si>
    <t>อัตราตายต่อประชากร 1,000 คน (2)</t>
  </si>
  <si>
    <t>จน ปชก กลางปี</t>
  </si>
  <si>
    <t>อัตราการตายของทารกต่อการเกิดมีชีพ 1,000 คน (2)</t>
  </si>
  <si>
    <t>จน คู่หย่าร้าง</t>
  </si>
  <si>
    <t>อัตราการตายของมารดาต่อการเกิดมีชีพ 100,000 คน (2)</t>
  </si>
  <si>
    <t>อัตราส่วนประชากรต่อแพทย์ 1 คน (2)</t>
  </si>
  <si>
    <t>จน ปชก0-14</t>
  </si>
  <si>
    <t>อัตราการว่างงาน (3)</t>
  </si>
  <si>
    <t>จน ปชก 60 ปีขึ้นไป</t>
  </si>
  <si>
    <t>อัตราการมีงานทำ (3)</t>
  </si>
  <si>
    <t>จน ปชก15-59</t>
  </si>
  <si>
    <t>อัตราเพิ่มของผู้มีงานทำ (3)</t>
  </si>
  <si>
    <t>จน เด็กเกิดมีชีพ</t>
  </si>
  <si>
    <t>อัตราการมีส่วนร่วมในกำลังแรงงาน (3)</t>
  </si>
  <si>
    <t>จน ปชก หญิงกลางปี15-49 ปี</t>
  </si>
  <si>
    <t>อัตราค่าจ้างรายวัน (4)</t>
  </si>
  <si>
    <t xml:space="preserve"> จน ปชก หญิง15-49 ปี</t>
  </si>
  <si>
    <t>อัตราการเข้าเรียนระดับมัธยมศึกษาปีที่ 1 (5)</t>
  </si>
  <si>
    <t>จน คนตาย</t>
  </si>
  <si>
    <t>อัตราส่วนนักเรียนต่อครู   - ระดับประถมศึกษา (5)</t>
  </si>
  <si>
    <t>จน เด็ก ต่ำกว่า 1 ปีตาย</t>
  </si>
  <si>
    <t>อัตราส่วนนักเรียนต่อครู   - ระดับมัธยมศึกษา (5)</t>
  </si>
  <si>
    <t>จน มารดาตายเนื่องจากตั้งครรภ์</t>
  </si>
  <si>
    <t>อัตราส่วนของนักเรียนต่อประชากรในวัยเรียน (5)</t>
  </si>
  <si>
    <t>จน แพทย์</t>
  </si>
  <si>
    <t>รายได้เฉลี่ยต่อคนต่อเดือน (6)</t>
  </si>
  <si>
    <t>ค่าใช้จ่ายเฉลี่ยต่อคนต่อเดือน (6)</t>
  </si>
  <si>
    <t>อัตราการขยายตัวของผลิตภัณฑ์มวลรวมจังหวัด ณ ราคาประจำปี (7)</t>
  </si>
  <si>
    <t>ผลิตภัณฑ์มวลรวมจังหวัดต่อหัว (ณ ราคาประจำปี) (7)</t>
  </si>
  <si>
    <t>ค่าจ้างรายวันจังหวัด</t>
  </si>
  <si>
    <t>สัดส่วนของเนื้อที่ถือครองทำการเกษตรต่อเนื้อที่ทั้งหมด (8)</t>
  </si>
  <si>
    <t>จน นร ม.1 เข้าใหม่</t>
  </si>
  <si>
    <t>ร้อยละของครัวเรือนเกษตรต่อครัวเรือนทั้งสิ้น (8)</t>
  </si>
  <si>
    <t>จน นร. ป6  ปีก่อนหน้า</t>
  </si>
  <si>
    <t>อัตราเพิ่มของรถจักรยานยนต์ที่จดทะเบียน (9)</t>
  </si>
  <si>
    <t>จน เด็กออกกลางคัน ปีก่อนหน้า</t>
  </si>
  <si>
    <t>สัดส่วนของครัวเรือนที่มีคอมพิวเตอร์ (10)</t>
  </si>
  <si>
    <t>จน นร ประถม</t>
  </si>
  <si>
    <t>not completed</t>
  </si>
  <si>
    <t>สัดส่วนของครัวเรือนที่เข้าถึงอินเทอร์เน็ต (10)</t>
  </si>
  <si>
    <t>จน ครู ประถม</t>
  </si>
  <si>
    <t xml:space="preserve">สัดส่วนของครัวเรือนที่มีโทรศัพท์พื้นฐาน (10) </t>
  </si>
  <si>
    <t>จน นร มัธยม</t>
  </si>
  <si>
    <t>ร้อยละของประชากรอายุ 6 ปีขึ้นไปที่ใช้คอมพิวเตอร์   ต่อประชากร 100 คน (10)</t>
  </si>
  <si>
    <t>จน ครู มัธยม</t>
  </si>
  <si>
    <t>ร้อยละของประชากรอายุ 6 ปีขึ้นไปที่ใช้อินเทอร์เน็ต   ต่อประชากร 100 คน (10)</t>
  </si>
  <si>
    <t>จน นร ในระบบ รร</t>
  </si>
  <si>
    <t>ร้อยละของประชากรอายุ 6 ปีขึ้นไปที่มีโทรศัพท์มือถือ   ต่อประชากร 100 คน (10)</t>
  </si>
  <si>
    <t>จน ปชก ในวัยเรียน</t>
  </si>
  <si>
    <t>จำนวนโรงแรมและรีสอร์ท (11)</t>
  </si>
  <si>
    <t>รายได้เฉลี่ยต่อคนต่อเดือน</t>
  </si>
  <si>
    <t>อัตราการขยายตัวของนักท่องเที่ยวไทยที่เดินทางมายังจังหวัด (11)</t>
  </si>
  <si>
    <t>ค่าใช้จ่ายเฉลี่ยต่อคนต่อเดือน</t>
  </si>
  <si>
    <t>อัตราการขยายตัวของนักท่องเที่ยวต่างประเทศ   ที่เดินทางมายังจังหวัด (11)</t>
  </si>
  <si>
    <t>gpp ประจำปี</t>
  </si>
  <si>
    <t>อัตราการขยายตัวของผู้จดทะเบียนนิติบุคคลที่คงอยู่ (12)</t>
  </si>
  <si>
    <t>gpp per capita</t>
  </si>
  <si>
    <t>สัดส่วนพื้นที่ป่าไม้ต่อพื้นที่จังหวัด (13)</t>
  </si>
  <si>
    <t>เนื้อที่ถือครองทำเกษตร</t>
  </si>
  <si>
    <t>เนื้อที่ทั้งหมด</t>
  </si>
  <si>
    <t>จน คร เกษตร</t>
  </si>
  <si>
    <t>จน คร ทั้งสิ้น</t>
  </si>
  <si>
    <t>จน จยย จดทะเบียน</t>
  </si>
  <si>
    <t>จน คร มีคอม</t>
  </si>
  <si>
    <t>จน คร เข้าถึงอินเทอร์เน็ต</t>
  </si>
  <si>
    <t>จน คร มีโทรศัพท์พื้นฐาน</t>
  </si>
  <si>
    <t>จน ปชก 6 ปีขึ้นไป ใช้คอม</t>
  </si>
  <si>
    <t>จน ปชก 6 ปีขึ้นไป</t>
  </si>
  <si>
    <t>จน ปชก 6 ปีขึ้นไป ใช้อินเทอร์เน็ต</t>
  </si>
  <si>
    <t>จน ปชก 6 ปีขึ้นไป มีมือถือ</t>
  </si>
  <si>
    <t>จน รร รีสอร์ท</t>
  </si>
  <si>
    <t>จน ทท ไทย</t>
  </si>
  <si>
    <t>จน ทท ตปท</t>
  </si>
  <si>
    <t>จน ทะเบียนิติบุคคลคงอยู่</t>
  </si>
  <si>
    <t>พื้นที่ป่าไม้ ตร.กม.</t>
  </si>
  <si>
    <t>จน ว่างงาน ไตรมาส3</t>
  </si>
  <si>
    <t>จน กำลังแรงงานรวม ไตรมาส3</t>
  </si>
  <si>
    <t>จน มีงานทำ ไตรมาส3</t>
  </si>
  <si>
    <t>จำนวน ปชก 15 ปีขึ้นไป ไตรมาส3</t>
  </si>
  <si>
    <t>อัตราเจริญพันธุ์ GFR(2)</t>
  </si>
  <si>
    <r>
      <t xml:space="preserve">General Fertility rate </t>
    </r>
    <r>
      <rPr>
        <vertAlign val="superscript"/>
        <sz val="14"/>
        <rFont val="TH SarabunPSK"/>
        <family val="2"/>
      </rPr>
      <t>(2)</t>
    </r>
  </si>
  <si>
    <r>
      <t xml:space="preserve">อัตราเจริญพันธุ์รวม GFR </t>
    </r>
    <r>
      <rPr>
        <vertAlign val="superscript"/>
        <sz val="14"/>
        <rFont val="TH SarabunPSK"/>
        <family val="2"/>
      </rPr>
      <t>(2)</t>
    </r>
  </si>
  <si>
    <t>(2020)</t>
  </si>
  <si>
    <t>32-34-สีแดง  = ไม่ใช้ตัวเลข  เป็น Q3</t>
  </si>
  <si>
    <t>จำนวนนักท่องเที่ยว</t>
  </si>
  <si>
    <t>อัตราการเป็นภาระรวม หรืออัตราส่วนพึงพิงรวม (1)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</si>
  <si>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  <r>
      <rPr>
        <sz val="14"/>
        <rFont val="TH SarabunPSK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</si>
</sst>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-* #,##0.000_-;\-* #,##0.000_-;_-* &quot;-&quot;??_-;_-@_-"/>
    <numFmt numFmtId="167" formatCode="#,##0.0"/>
    <numFmt numFmtId="168" formatCode="#,##0.00__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sz val="14"/>
      <name val="Cordia New"/>
      <family val="2"/>
    </font>
    <font>
      <sz val="12"/>
      <name val="Cordia New"/>
      <family val="2"/>
    </font>
    <font>
      <sz val="14"/>
      <color rgb="FFC00000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color rgb="FFFF0000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1" fillId="0" borderId="10" xfId="0" quotePrefix="1" applyFont="1" applyBorder="1" applyAlignment="1">
      <alignment horizontal="center" vertical="center"/>
    </xf>
    <xf numFmtId="0" fontId="2" fillId="0" borderId="13" xfId="0" applyFont="1" applyBorder="1"/>
    <xf numFmtId="0" fontId="2" fillId="0" borderId="16" xfId="0" applyFont="1" applyBorder="1"/>
    <xf numFmtId="0" fontId="2" fillId="0" borderId="12" xfId="0" applyFont="1" applyFill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1" fillId="0" borderId="18" xfId="0" applyFont="1" applyBorder="1"/>
    <xf numFmtId="0" fontId="2" fillId="0" borderId="19" xfId="0" applyFont="1" applyFill="1" applyBorder="1"/>
    <xf numFmtId="0" fontId="2" fillId="0" borderId="19" xfId="0" applyFont="1" applyFill="1" applyBorder="1" applyAlignment="1">
      <alignment shrinkToFit="1"/>
    </xf>
    <xf numFmtId="0" fontId="2" fillId="0" borderId="0" xfId="0" applyFont="1" applyFill="1"/>
    <xf numFmtId="0" fontId="2" fillId="0" borderId="12" xfId="0" applyFont="1" applyBorder="1"/>
    <xf numFmtId="0" fontId="2" fillId="0" borderId="13" xfId="0" applyFont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0" xfId="0" applyFont="1"/>
    <xf numFmtId="165" fontId="7" fillId="2" borderId="5" xfId="2" applyNumberFormat="1" applyFont="1" applyFill="1" applyBorder="1" applyAlignment="1">
      <alignment horizontal="center"/>
    </xf>
    <xf numFmtId="165" fontId="7" fillId="0" borderId="5" xfId="2" applyNumberFormat="1" applyFont="1" applyBorder="1" applyAlignment="1">
      <alignment horizontal="center"/>
    </xf>
    <xf numFmtId="165" fontId="7" fillId="0" borderId="20" xfId="2" applyNumberFormat="1" applyFont="1" applyBorder="1"/>
    <xf numFmtId="165" fontId="7" fillId="0" borderId="21" xfId="2" applyNumberFormat="1" applyFont="1" applyBorder="1"/>
    <xf numFmtId="165" fontId="7" fillId="0" borderId="1" xfId="2" applyNumberFormat="1" applyFont="1" applyBorder="1"/>
    <xf numFmtId="43" fontId="7" fillId="0" borderId="0" xfId="0" applyNumberFormat="1" applyFont="1"/>
    <xf numFmtId="0" fontId="7" fillId="3" borderId="5" xfId="0" applyFont="1" applyFill="1" applyBorder="1"/>
    <xf numFmtId="165" fontId="7" fillId="3" borderId="5" xfId="2" applyNumberFormat="1" applyFont="1" applyFill="1" applyBorder="1" applyAlignment="1">
      <alignment horizontal="center"/>
    </xf>
    <xf numFmtId="166" fontId="7" fillId="0" borderId="0" xfId="0" applyNumberFormat="1" applyFont="1"/>
    <xf numFmtId="165" fontId="7" fillId="0" borderId="0" xfId="2" applyNumberFormat="1" applyFont="1" applyAlignment="1">
      <alignment horizontal="center"/>
    </xf>
    <xf numFmtId="165" fontId="7" fillId="0" borderId="5" xfId="2" applyNumberFormat="1" applyFont="1" applyFill="1" applyBorder="1" applyAlignment="1">
      <alignment horizontal="center"/>
    </xf>
    <xf numFmtId="165" fontId="7" fillId="0" borderId="0" xfId="0" applyNumberFormat="1" applyFont="1"/>
    <xf numFmtId="0" fontId="7" fillId="0" borderId="5" xfId="2" applyNumberFormat="1" applyFont="1" applyBorder="1" applyAlignment="1">
      <alignment horizontal="center"/>
    </xf>
    <xf numFmtId="165" fontId="8" fillId="0" borderId="5" xfId="2" applyNumberFormat="1" applyFont="1" applyBorder="1" applyAlignment="1">
      <alignment horizontal="center"/>
    </xf>
    <xf numFmtId="0" fontId="7" fillId="2" borderId="5" xfId="0" applyFont="1" applyFill="1" applyBorder="1"/>
    <xf numFmtId="165" fontId="1" fillId="2" borderId="20" xfId="2" applyNumberFormat="1" applyFont="1" applyFill="1" applyBorder="1"/>
    <xf numFmtId="165" fontId="1" fillId="0" borderId="20" xfId="2" applyNumberFormat="1" applyFont="1" applyBorder="1"/>
    <xf numFmtId="0" fontId="7" fillId="0" borderId="0" xfId="0" applyFont="1" applyAlignment="1">
      <alignment horizontal="center"/>
    </xf>
    <xf numFmtId="165" fontId="2" fillId="0" borderId="0" xfId="2" applyNumberFormat="1" applyFont="1" applyBorder="1" applyAlignment="1">
      <alignment vertical="center"/>
    </xf>
    <xf numFmtId="165" fontId="7" fillId="0" borderId="5" xfId="1" applyNumberFormat="1" applyFont="1" applyBorder="1" applyAlignment="1">
      <alignment horizontal="center"/>
    </xf>
    <xf numFmtId="165" fontId="7" fillId="3" borderId="5" xfId="1" applyNumberFormat="1" applyFont="1" applyFill="1" applyBorder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5" xfId="1" applyNumberFormat="1" applyFont="1" applyFill="1" applyBorder="1" applyAlignment="1">
      <alignment horizontal="center"/>
    </xf>
    <xf numFmtId="165" fontId="8" fillId="0" borderId="5" xfId="1" applyNumberFormat="1" applyFont="1" applyBorder="1" applyAlignment="1">
      <alignment horizontal="center"/>
    </xf>
    <xf numFmtId="165" fontId="7" fillId="2" borderId="5" xfId="1" applyNumberFormat="1" applyFont="1" applyFill="1" applyBorder="1" applyAlignment="1">
      <alignment horizontal="center"/>
    </xf>
    <xf numFmtId="0" fontId="9" fillId="0" borderId="5" xfId="0" applyFont="1" applyBorder="1"/>
    <xf numFmtId="165" fontId="9" fillId="0" borderId="5" xfId="2" applyNumberFormat="1" applyFont="1" applyBorder="1" applyAlignment="1">
      <alignment horizontal="center"/>
    </xf>
    <xf numFmtId="165" fontId="9" fillId="0" borderId="5" xfId="1" applyNumberFormat="1" applyFont="1" applyBorder="1" applyAlignment="1">
      <alignment horizontal="center"/>
    </xf>
    <xf numFmtId="165" fontId="9" fillId="0" borderId="0" xfId="1" applyNumberFormat="1" applyFont="1" applyAlignment="1">
      <alignment horizontal="center"/>
    </xf>
    <xf numFmtId="41" fontId="11" fillId="0" borderId="0" xfId="3" applyNumberFormat="1" applyFont="1"/>
    <xf numFmtId="3" fontId="1" fillId="2" borderId="0" xfId="0" applyNumberFormat="1" applyFont="1" applyFill="1" applyAlignment="1">
      <alignment horizontal="right"/>
    </xf>
    <xf numFmtId="3" fontId="1" fillId="4" borderId="0" xfId="0" applyNumberFormat="1" applyFont="1" applyFill="1" applyAlignment="1">
      <alignment horizontal="right"/>
    </xf>
    <xf numFmtId="41" fontId="11" fillId="0" borderId="0" xfId="3" applyNumberFormat="1" applyFont="1"/>
    <xf numFmtId="41" fontId="11" fillId="0" borderId="0" xfId="3" applyNumberFormat="1" applyFont="1"/>
    <xf numFmtId="3" fontId="10" fillId="0" borderId="0" xfId="3" applyNumberFormat="1" applyFont="1"/>
    <xf numFmtId="0" fontId="7" fillId="2" borderId="0" xfId="0" applyFont="1" applyFill="1"/>
    <xf numFmtId="3" fontId="1" fillId="0" borderId="0" xfId="0" applyNumberFormat="1" applyFont="1" applyAlignment="1">
      <alignment horizontal="right"/>
    </xf>
    <xf numFmtId="0" fontId="7" fillId="0" borderId="0" xfId="0" applyFont="1" applyFill="1"/>
    <xf numFmtId="3" fontId="8" fillId="0" borderId="0" xfId="0" applyNumberFormat="1" applyFont="1" applyFill="1"/>
    <xf numFmtId="164" fontId="8" fillId="0" borderId="0" xfId="1" applyNumberFormat="1" applyFont="1" applyFill="1" applyAlignment="1">
      <alignment horizontal="right"/>
    </xf>
    <xf numFmtId="167" fontId="8" fillId="0" borderId="0" xfId="0" applyNumberFormat="1" applyFont="1" applyFill="1"/>
    <xf numFmtId="164" fontId="8" fillId="0" borderId="0" xfId="1" applyNumberFormat="1" applyFont="1" applyFill="1"/>
    <xf numFmtId="4" fontId="8" fillId="0" borderId="0" xfId="0" applyNumberFormat="1" applyFont="1" applyFill="1"/>
    <xf numFmtId="164" fontId="8" fillId="0" borderId="0" xfId="1" applyNumberFormat="1" applyFont="1" applyFill="1" applyBorder="1" applyAlignment="1">
      <alignment horizontal="right"/>
    </xf>
    <xf numFmtId="165" fontId="7" fillId="0" borderId="0" xfId="2" applyNumberFormat="1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right"/>
    </xf>
    <xf numFmtId="0" fontId="6" fillId="0" borderId="4" xfId="0" applyFont="1" applyBorder="1"/>
    <xf numFmtId="0" fontId="7" fillId="5" borderId="0" xfId="0" applyFont="1" applyFill="1"/>
    <xf numFmtId="167" fontId="8" fillId="5" borderId="0" xfId="0" applyNumberFormat="1" applyFont="1" applyFill="1"/>
    <xf numFmtId="164" fontId="8" fillId="5" borderId="0" xfId="1" applyNumberFormat="1" applyFont="1" applyFill="1" applyBorder="1" applyAlignment="1">
      <alignment horizontal="right"/>
    </xf>
    <xf numFmtId="168" fontId="6" fillId="0" borderId="4" xfId="1" applyNumberFormat="1" applyFont="1" applyBorder="1" applyAlignment="1">
      <alignment horizontal="right"/>
    </xf>
    <xf numFmtId="168" fontId="6" fillId="0" borderId="4" xfId="1" applyNumberFormat="1" applyFont="1" applyFill="1" applyBorder="1" applyAlignment="1">
      <alignment horizontal="right"/>
    </xf>
    <xf numFmtId="168" fontId="6" fillId="0" borderId="19" xfId="1" applyNumberFormat="1" applyFont="1" applyBorder="1" applyAlignment="1">
      <alignment horizontal="right"/>
    </xf>
    <xf numFmtId="168" fontId="6" fillId="0" borderId="3" xfId="1" applyNumberFormat="1" applyFont="1" applyBorder="1" applyAlignment="1">
      <alignment horizontal="right"/>
    </xf>
    <xf numFmtId="0" fontId="2" fillId="0" borderId="13" xfId="0" applyFont="1" applyFill="1" applyBorder="1" applyAlignment="1">
      <alignment horizontal="left"/>
    </xf>
    <xf numFmtId="165" fontId="7" fillId="0" borderId="5" xfId="1" quotePrefix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Fill="1" applyBorder="1"/>
    <xf numFmtId="168" fontId="6" fillId="0" borderId="0" xfId="1" applyNumberFormat="1" applyFont="1" applyBorder="1" applyAlignment="1">
      <alignment horizontal="right"/>
    </xf>
    <xf numFmtId="168" fontId="6" fillId="0" borderId="0" xfId="1" applyNumberFormat="1" applyFont="1" applyBorder="1"/>
    <xf numFmtId="0" fontId="2" fillId="0" borderId="0" xfId="0" applyFont="1" applyFill="1" applyBorder="1" applyAlignment="1">
      <alignment shrinkToFit="1"/>
    </xf>
    <xf numFmtId="165" fontId="12" fillId="0" borderId="5" xfId="2" applyNumberFormat="1" applyFont="1" applyBorder="1" applyAlignment="1">
      <alignment horizontal="center"/>
    </xf>
    <xf numFmtId="43" fontId="8" fillId="0" borderId="0" xfId="1" applyNumberFormat="1" applyFont="1" applyFill="1" applyBorder="1" applyAlignment="1">
      <alignment horizontal="right"/>
    </xf>
    <xf numFmtId="43" fontId="7" fillId="0" borderId="0" xfId="1" applyNumberFormat="1" applyFont="1" applyFill="1" applyBorder="1" applyAlignment="1">
      <alignment horizontal="center"/>
    </xf>
    <xf numFmtId="43" fontId="8" fillId="5" borderId="0" xfId="1" applyNumberFormat="1" applyFont="1" applyFill="1" applyBorder="1" applyAlignment="1">
      <alignment horizontal="right"/>
    </xf>
    <xf numFmtId="0" fontId="6" fillId="0" borderId="4" xfId="0" applyFont="1" applyBorder="1" applyAlignment="1">
      <alignment horizontal="right"/>
    </xf>
  </cellXfs>
  <cellStyles count="5">
    <cellStyle name="Comma" xfId="1" builtinId="3"/>
    <cellStyle name="Comma 2" xfId="2" xr:uid="{2FB348F7-D986-49B5-96BD-A881125A3235}"/>
    <cellStyle name="Normal" xfId="0" builtinId="0"/>
    <cellStyle name="Normal 2" xfId="3" xr:uid="{D168E1E5-6596-4402-8C21-B5C3BC2A0391}"/>
    <cellStyle name="เครื่องหมายจุลภาค 2" xfId="4" xr:uid="{1FF81340-06D0-41E2-B0FB-2AF884D1173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F882B-FFCC-4537-B969-DA0DE037A402}">
  <dimension ref="A1:K82"/>
  <sheetViews>
    <sheetView showGridLines="0" tabSelected="1" topLeftCell="A6" zoomScale="90" zoomScaleNormal="90" workbookViewId="0">
      <selection activeCell="A15" sqref="A15"/>
    </sheetView>
  </sheetViews>
  <sheetFormatPr defaultRowHeight="18.75" x14ac:dyDescent="0.3"/>
  <cols>
    <col min="1" max="1" width="51.7109375" style="1" customWidth="1"/>
    <col min="2" max="4" width="9" style="1" hidden="1" customWidth="1"/>
    <col min="5" max="7" width="11.85546875" style="1" customWidth="1"/>
    <col min="8" max="8" width="59.42578125" style="1" customWidth="1"/>
    <col min="9" max="9" width="3.42578125" style="1" customWidth="1"/>
    <col min="10" max="11" width="9.28515625" style="1" customWidth="1"/>
    <col min="12" max="16384" width="9.140625" style="1"/>
  </cols>
  <sheetData>
    <row r="1" spans="1:11" ht="24" customHeight="1" x14ac:dyDescent="0.35">
      <c r="A1" s="83" t="s">
        <v>0</v>
      </c>
      <c r="B1" s="83"/>
      <c r="C1" s="83"/>
      <c r="D1" s="83"/>
      <c r="E1" s="83"/>
      <c r="F1" s="83"/>
      <c r="G1" s="83"/>
      <c r="H1" s="83"/>
      <c r="K1" s="17"/>
    </row>
    <row r="2" spans="1:11" ht="24" customHeight="1" x14ac:dyDescent="0.35">
      <c r="A2" s="83" t="s">
        <v>7</v>
      </c>
      <c r="B2" s="83"/>
      <c r="C2" s="83"/>
      <c r="D2" s="83"/>
      <c r="E2" s="83"/>
      <c r="F2" s="83"/>
      <c r="G2" s="83"/>
      <c r="H2" s="83"/>
    </row>
    <row r="3" spans="1:11" ht="4.5" customHeight="1" x14ac:dyDescent="0.3"/>
    <row r="4" spans="1:11" ht="21" customHeight="1" x14ac:dyDescent="0.3">
      <c r="A4" s="84" t="s">
        <v>1</v>
      </c>
      <c r="B4" s="2">
        <v>2558</v>
      </c>
      <c r="C4" s="2">
        <v>2559</v>
      </c>
      <c r="D4" s="2">
        <v>2560</v>
      </c>
      <c r="E4" s="2">
        <v>2561</v>
      </c>
      <c r="F4" s="2">
        <v>2562</v>
      </c>
      <c r="G4" s="2">
        <v>2563</v>
      </c>
      <c r="H4" s="84" t="s">
        <v>72</v>
      </c>
    </row>
    <row r="5" spans="1:11" ht="21" customHeight="1" x14ac:dyDescent="0.3">
      <c r="A5" s="84"/>
      <c r="B5" s="3" t="s">
        <v>6</v>
      </c>
      <c r="C5" s="3" t="s">
        <v>9</v>
      </c>
      <c r="D5" s="3" t="s">
        <v>83</v>
      </c>
      <c r="E5" s="3" t="s">
        <v>84</v>
      </c>
      <c r="F5" s="3" t="s">
        <v>103</v>
      </c>
      <c r="G5" s="3" t="s">
        <v>216</v>
      </c>
      <c r="H5" s="84"/>
    </row>
    <row r="6" spans="1:11" ht="21" customHeight="1" x14ac:dyDescent="0.3">
      <c r="A6" s="4" t="s">
        <v>2</v>
      </c>
      <c r="B6" s="80">
        <v>1.68</v>
      </c>
      <c r="C6" s="80">
        <v>1.52</v>
      </c>
      <c r="D6" s="80">
        <v>1.46</v>
      </c>
      <c r="E6" s="80">
        <v>1.3376450949213634</v>
      </c>
      <c r="F6" s="80">
        <v>1.5202854279552585</v>
      </c>
      <c r="G6" s="80">
        <v>0.89358660979392357</v>
      </c>
      <c r="H6" s="4" t="s">
        <v>3</v>
      </c>
    </row>
    <row r="7" spans="1:11" ht="21" customHeight="1" x14ac:dyDescent="0.3">
      <c r="A7" s="5" t="s">
        <v>10</v>
      </c>
      <c r="B7" s="77">
        <v>1918.22</v>
      </c>
      <c r="C7" s="77">
        <v>1947.48</v>
      </c>
      <c r="D7" s="77">
        <v>1976.1</v>
      </c>
      <c r="E7" s="77">
        <v>2002.7141119358255</v>
      </c>
      <c r="F7" s="77">
        <v>2033.3937004963821</v>
      </c>
      <c r="G7" s="77">
        <v>2051.6452596243307</v>
      </c>
      <c r="H7" s="5" t="s">
        <v>32</v>
      </c>
    </row>
    <row r="8" spans="1:11" ht="21" customHeight="1" x14ac:dyDescent="0.3">
      <c r="A8" s="5" t="s">
        <v>98</v>
      </c>
      <c r="B8" s="77">
        <v>88.11</v>
      </c>
      <c r="C8" s="77">
        <v>87.85</v>
      </c>
      <c r="D8" s="77">
        <v>87.68</v>
      </c>
      <c r="E8" s="77">
        <v>87.464942291063579</v>
      </c>
      <c r="F8" s="77">
        <v>87.343175835531909</v>
      </c>
      <c r="G8" s="77">
        <v>87.086133958152914</v>
      </c>
      <c r="H8" s="5" t="s">
        <v>99</v>
      </c>
    </row>
    <row r="9" spans="1:11" ht="21" customHeight="1" x14ac:dyDescent="0.3">
      <c r="A9" s="5" t="s">
        <v>93</v>
      </c>
      <c r="B9" s="77">
        <v>46.63</v>
      </c>
      <c r="C9" s="77">
        <v>47.37</v>
      </c>
      <c r="D9" s="77">
        <v>48.38</v>
      </c>
      <c r="E9" s="77">
        <v>49.316869319427866</v>
      </c>
      <c r="F9" s="77">
        <v>50.174898609501739</v>
      </c>
      <c r="G9" s="77">
        <v>50.538026671530723</v>
      </c>
      <c r="H9" s="5" t="s">
        <v>33</v>
      </c>
    </row>
    <row r="10" spans="1:11" ht="21" customHeight="1" x14ac:dyDescent="0.3">
      <c r="A10" s="5" t="s">
        <v>215</v>
      </c>
      <c r="B10" s="77">
        <v>26.97</v>
      </c>
      <c r="C10" s="77">
        <v>27.63</v>
      </c>
      <c r="D10" s="77">
        <v>24.78</v>
      </c>
      <c r="E10" s="78">
        <v>23.069863166091888</v>
      </c>
      <c r="F10" s="78">
        <v>21.533279046069417</v>
      </c>
      <c r="G10" s="78">
        <v>18.722291288947446</v>
      </c>
      <c r="H10" s="5" t="s">
        <v>214</v>
      </c>
    </row>
    <row r="11" spans="1:11" ht="21" customHeight="1" x14ac:dyDescent="0.3">
      <c r="A11" s="5" t="s">
        <v>13</v>
      </c>
      <c r="B11" s="77">
        <v>7.53</v>
      </c>
      <c r="C11" s="77">
        <v>7.6</v>
      </c>
      <c r="D11" s="77">
        <v>7.3</v>
      </c>
      <c r="E11" s="77">
        <v>6.7002419195243998</v>
      </c>
      <c r="F11" s="77">
        <v>5.6957847370805696</v>
      </c>
      <c r="G11" s="77">
        <v>6.048466405363687</v>
      </c>
      <c r="H11" s="5" t="s">
        <v>34</v>
      </c>
    </row>
    <row r="12" spans="1:11" ht="21" customHeight="1" x14ac:dyDescent="0.3">
      <c r="A12" s="5" t="s">
        <v>14</v>
      </c>
      <c r="B12" s="77">
        <v>5.49</v>
      </c>
      <c r="C12" s="77">
        <v>5.74</v>
      </c>
      <c r="D12" s="77">
        <v>5.66</v>
      </c>
      <c r="E12" s="77">
        <v>5.8214157340581494</v>
      </c>
      <c r="F12" s="77">
        <v>5.2307577153477229</v>
      </c>
      <c r="G12" s="77">
        <v>5.4584104995334624</v>
      </c>
      <c r="H12" s="5" t="s">
        <v>35</v>
      </c>
    </row>
    <row r="13" spans="1:11" ht="21" customHeight="1" x14ac:dyDescent="0.3">
      <c r="A13" s="5" t="s">
        <v>15</v>
      </c>
      <c r="B13" s="77">
        <v>6.73</v>
      </c>
      <c r="C13" s="77">
        <v>7.66</v>
      </c>
      <c r="D13" s="77">
        <v>5.39</v>
      </c>
      <c r="E13" s="77">
        <v>6.5099457504520792</v>
      </c>
      <c r="F13" s="77">
        <v>5.172654830141199</v>
      </c>
      <c r="G13" s="77">
        <v>4.6826222684703431</v>
      </c>
      <c r="H13" s="5" t="s">
        <v>36</v>
      </c>
    </row>
    <row r="14" spans="1:11" ht="21" customHeight="1" x14ac:dyDescent="0.3">
      <c r="A14" s="5" t="s">
        <v>16</v>
      </c>
      <c r="B14" s="77">
        <v>33.67</v>
      </c>
      <c r="C14" s="77">
        <v>10.938525486764384</v>
      </c>
      <c r="D14" s="77">
        <v>0</v>
      </c>
      <c r="E14" s="77">
        <v>12.055455093429778</v>
      </c>
      <c r="F14" s="77">
        <v>0</v>
      </c>
      <c r="G14" s="77">
        <v>13.007284079084288</v>
      </c>
      <c r="H14" s="5" t="s">
        <v>37</v>
      </c>
    </row>
    <row r="15" spans="1:11" ht="21" customHeight="1" x14ac:dyDescent="0.3">
      <c r="A15" s="5" t="s">
        <v>26</v>
      </c>
      <c r="B15" s="77">
        <v>1801.81</v>
      </c>
      <c r="C15" s="77">
        <v>2322.04</v>
      </c>
      <c r="D15" s="77">
        <v>2156.94</v>
      </c>
      <c r="E15" s="77">
        <v>2552.6082474226805</v>
      </c>
      <c r="F15" s="77">
        <v>2672.0021276595744</v>
      </c>
      <c r="G15" s="77">
        <v>2154.3491525423728</v>
      </c>
      <c r="H15" s="5" t="s">
        <v>102</v>
      </c>
    </row>
    <row r="16" spans="1:11" ht="21" customHeight="1" x14ac:dyDescent="0.3">
      <c r="A16" s="5" t="s">
        <v>17</v>
      </c>
      <c r="B16" s="77">
        <v>0.94426133016409075</v>
      </c>
      <c r="C16" s="78">
        <v>0.9229299887893071</v>
      </c>
      <c r="D16" s="77">
        <v>1.2831267350136053</v>
      </c>
      <c r="E16" s="77">
        <v>0.88541708583155609</v>
      </c>
      <c r="F16" s="77">
        <v>1.4112694956054999</v>
      </c>
      <c r="G16" s="77">
        <v>2.2526392149541032</v>
      </c>
      <c r="H16" s="5" t="s">
        <v>38</v>
      </c>
    </row>
    <row r="17" spans="1:8" ht="21" customHeight="1" x14ac:dyDescent="0.3">
      <c r="A17" s="5" t="s">
        <v>18</v>
      </c>
      <c r="B17" s="77">
        <v>67.834116671485447</v>
      </c>
      <c r="C17" s="78">
        <v>67.847265415829511</v>
      </c>
      <c r="D17" s="77">
        <v>65.449801961138888</v>
      </c>
      <c r="E17" s="77">
        <v>66.769703623489264</v>
      </c>
      <c r="F17" s="77">
        <v>65.950941871122069</v>
      </c>
      <c r="G17" s="77">
        <v>65.559979700472539</v>
      </c>
      <c r="H17" s="5" t="s">
        <v>39</v>
      </c>
    </row>
    <row r="18" spans="1:8" ht="21" customHeight="1" x14ac:dyDescent="0.3">
      <c r="A18" s="5" t="s">
        <v>19</v>
      </c>
      <c r="B18" s="77">
        <v>1.4948168630104806</v>
      </c>
      <c r="C18" s="77">
        <v>2.3098806130827119</v>
      </c>
      <c r="D18" s="77">
        <v>-1.3331527685657207</v>
      </c>
      <c r="E18" s="77">
        <v>4.274280589565624</v>
      </c>
      <c r="F18" s="77">
        <v>0.94603136188149761</v>
      </c>
      <c r="G18" s="77">
        <v>1.4524745695261958</v>
      </c>
      <c r="H18" s="5" t="s">
        <v>40</v>
      </c>
    </row>
    <row r="19" spans="1:8" ht="21" customHeight="1" x14ac:dyDescent="0.3">
      <c r="A19" s="5" t="s">
        <v>20</v>
      </c>
      <c r="B19" s="77">
        <v>68.52591957999546</v>
      </c>
      <c r="C19" s="77">
        <v>68.479281238486891</v>
      </c>
      <c r="D19" s="77">
        <v>66.322237518301819</v>
      </c>
      <c r="E19" s="77">
        <v>67.366196841485007</v>
      </c>
      <c r="F19" s="77">
        <v>66.895081552979249</v>
      </c>
      <c r="G19" s="77">
        <v>67.070844530104921</v>
      </c>
      <c r="H19" s="5" t="s">
        <v>41</v>
      </c>
    </row>
    <row r="20" spans="1:8" ht="21" customHeight="1" x14ac:dyDescent="0.3">
      <c r="A20" s="5" t="s">
        <v>21</v>
      </c>
      <c r="B20" s="77">
        <v>300</v>
      </c>
      <c r="C20" s="77">
        <v>300</v>
      </c>
      <c r="D20" s="77">
        <v>310</v>
      </c>
      <c r="E20" s="77">
        <v>325</v>
      </c>
      <c r="F20" s="77">
        <v>325</v>
      </c>
      <c r="G20" s="77">
        <v>331</v>
      </c>
      <c r="H20" s="5" t="s">
        <v>42</v>
      </c>
    </row>
    <row r="21" spans="1:8" ht="21" customHeight="1" x14ac:dyDescent="0.3">
      <c r="A21" s="5" t="s">
        <v>22</v>
      </c>
      <c r="B21" s="77" t="s">
        <v>108</v>
      </c>
      <c r="C21" s="77" t="s">
        <v>108</v>
      </c>
      <c r="D21" s="77" t="s">
        <v>108</v>
      </c>
      <c r="E21" s="77" t="s">
        <v>108</v>
      </c>
      <c r="F21" s="77" t="s">
        <v>108</v>
      </c>
      <c r="G21" s="77" t="s">
        <v>108</v>
      </c>
      <c r="H21" s="5" t="s">
        <v>43</v>
      </c>
    </row>
    <row r="22" spans="1:8" ht="21" customHeight="1" x14ac:dyDescent="0.3">
      <c r="A22" s="5" t="s">
        <v>100</v>
      </c>
      <c r="B22" s="77"/>
      <c r="C22" s="77"/>
      <c r="D22" s="77"/>
      <c r="E22" s="77"/>
      <c r="F22" s="77"/>
      <c r="G22" s="77"/>
      <c r="H22" s="5" t="s">
        <v>101</v>
      </c>
    </row>
    <row r="23" spans="1:8" ht="21" customHeight="1" x14ac:dyDescent="0.3">
      <c r="A23" s="5" t="s">
        <v>23</v>
      </c>
      <c r="B23" s="77" t="s">
        <v>108</v>
      </c>
      <c r="C23" s="77" t="s">
        <v>108</v>
      </c>
      <c r="D23" s="77" t="s">
        <v>108</v>
      </c>
      <c r="E23" s="77">
        <v>38.415047334329849</v>
      </c>
      <c r="F23" s="77">
        <v>19.181976166832175</v>
      </c>
      <c r="G23" s="77">
        <v>15.313446126447017</v>
      </c>
      <c r="H23" s="5" t="s">
        <v>44</v>
      </c>
    </row>
    <row r="24" spans="1:8" ht="21" customHeight="1" x14ac:dyDescent="0.3">
      <c r="A24" s="5" t="s">
        <v>24</v>
      </c>
      <c r="B24" s="77" t="s">
        <v>108</v>
      </c>
      <c r="C24" s="77" t="s">
        <v>108</v>
      </c>
      <c r="D24" s="77" t="s">
        <v>108</v>
      </c>
      <c r="E24" s="77">
        <v>29.596051998074145</v>
      </c>
      <c r="F24" s="77">
        <v>18.848614072494669</v>
      </c>
      <c r="G24" s="77">
        <v>27.046308724832215</v>
      </c>
      <c r="H24" s="5" t="s">
        <v>45</v>
      </c>
    </row>
    <row r="25" spans="1:8" ht="21" customHeight="1" x14ac:dyDescent="0.3">
      <c r="A25" s="5" t="s">
        <v>25</v>
      </c>
      <c r="B25" s="77" t="s">
        <v>108</v>
      </c>
      <c r="C25" s="77" t="s">
        <v>108</v>
      </c>
      <c r="D25" s="77" t="s">
        <v>108</v>
      </c>
      <c r="E25" s="77" t="s">
        <v>108</v>
      </c>
      <c r="F25" s="77" t="s">
        <v>108</v>
      </c>
      <c r="G25" s="77" t="s">
        <v>108</v>
      </c>
      <c r="H25" s="5" t="s">
        <v>46</v>
      </c>
    </row>
    <row r="26" spans="1:8" ht="21" customHeight="1" x14ac:dyDescent="0.3">
      <c r="A26" s="5"/>
      <c r="B26" s="73"/>
      <c r="C26" s="73"/>
      <c r="D26" s="73"/>
      <c r="E26" s="115"/>
      <c r="F26" s="115"/>
      <c r="G26" s="115"/>
      <c r="H26" s="5"/>
    </row>
    <row r="27" spans="1:8" ht="21" customHeight="1" x14ac:dyDescent="0.3">
      <c r="A27" s="5"/>
      <c r="B27" s="73"/>
      <c r="C27" s="73"/>
      <c r="D27" s="73"/>
      <c r="E27" s="73"/>
      <c r="F27" s="73"/>
      <c r="G27" s="73"/>
      <c r="H27" s="5"/>
    </row>
    <row r="28" spans="1:8" ht="24" customHeight="1" x14ac:dyDescent="0.35">
      <c r="A28" s="83" t="s">
        <v>5</v>
      </c>
      <c r="B28" s="83"/>
      <c r="C28" s="83"/>
      <c r="D28" s="83"/>
      <c r="E28" s="83"/>
      <c r="F28" s="83"/>
      <c r="G28" s="83"/>
      <c r="H28" s="83"/>
    </row>
    <row r="29" spans="1:8" ht="24" customHeight="1" x14ac:dyDescent="0.35">
      <c r="A29" s="83" t="s">
        <v>8</v>
      </c>
      <c r="B29" s="83"/>
      <c r="C29" s="83"/>
      <c r="D29" s="83"/>
      <c r="E29" s="83"/>
      <c r="F29" s="83"/>
      <c r="G29" s="83"/>
      <c r="H29" s="83"/>
    </row>
    <row r="30" spans="1:8" ht="4.5" customHeight="1" x14ac:dyDescent="0.3"/>
    <row r="31" spans="1:8" ht="21" customHeight="1" x14ac:dyDescent="0.3">
      <c r="A31" s="84" t="s">
        <v>1</v>
      </c>
      <c r="B31" s="2">
        <v>2558</v>
      </c>
      <c r="C31" s="2">
        <v>2559</v>
      </c>
      <c r="D31" s="2">
        <v>2560</v>
      </c>
      <c r="E31" s="2">
        <v>2561</v>
      </c>
      <c r="F31" s="2">
        <v>2562</v>
      </c>
      <c r="G31" s="2">
        <v>2563</v>
      </c>
      <c r="H31" s="84" t="s">
        <v>4</v>
      </c>
    </row>
    <row r="32" spans="1:8" ht="21" customHeight="1" x14ac:dyDescent="0.3">
      <c r="A32" s="84"/>
      <c r="B32" s="3" t="s">
        <v>6</v>
      </c>
      <c r="C32" s="3" t="s">
        <v>9</v>
      </c>
      <c r="D32" s="3" t="s">
        <v>83</v>
      </c>
      <c r="E32" s="3" t="s">
        <v>84</v>
      </c>
      <c r="F32" s="3" t="s">
        <v>103</v>
      </c>
      <c r="G32" s="3" t="s">
        <v>216</v>
      </c>
      <c r="H32" s="84"/>
    </row>
    <row r="33" spans="1:8" ht="21" customHeight="1" x14ac:dyDescent="0.3">
      <c r="A33" s="6" t="s">
        <v>31</v>
      </c>
      <c r="B33" s="77">
        <v>14205</v>
      </c>
      <c r="C33" s="77" t="s">
        <v>109</v>
      </c>
      <c r="D33" s="77">
        <v>14149</v>
      </c>
      <c r="E33" s="77" t="s">
        <v>109</v>
      </c>
      <c r="F33" s="77">
        <v>14146.91</v>
      </c>
      <c r="G33" s="77" t="s">
        <v>109</v>
      </c>
      <c r="H33" s="6" t="s">
        <v>47</v>
      </c>
    </row>
    <row r="34" spans="1:8" ht="21" customHeight="1" x14ac:dyDescent="0.3">
      <c r="A34" s="6" t="s">
        <v>30</v>
      </c>
      <c r="B34" s="77">
        <v>12086</v>
      </c>
      <c r="C34" s="77" t="s">
        <v>109</v>
      </c>
      <c r="D34" s="77">
        <v>11536</v>
      </c>
      <c r="E34" s="77" t="s">
        <v>109</v>
      </c>
      <c r="F34" s="77">
        <v>12142.67</v>
      </c>
      <c r="G34" s="77" t="s">
        <v>109</v>
      </c>
      <c r="H34" s="6" t="s">
        <v>48</v>
      </c>
    </row>
    <row r="35" spans="1:8" ht="21" customHeight="1" x14ac:dyDescent="0.3">
      <c r="A35" s="7" t="s">
        <v>104</v>
      </c>
      <c r="B35" s="77">
        <v>7.4978012625128585</v>
      </c>
      <c r="C35" s="77">
        <v>6.6683386489431644</v>
      </c>
      <c r="D35" s="77">
        <v>9.0450063724699561</v>
      </c>
      <c r="E35" s="77">
        <v>2.7159752977379665</v>
      </c>
      <c r="F35" s="77">
        <v>6.2068796621723914</v>
      </c>
      <c r="G35" s="77" t="s">
        <v>109</v>
      </c>
      <c r="H35" s="7" t="s">
        <v>71</v>
      </c>
    </row>
    <row r="36" spans="1:8" ht="21" customHeight="1" x14ac:dyDescent="0.3">
      <c r="A36" s="7" t="s">
        <v>105</v>
      </c>
      <c r="B36" s="77">
        <v>172905.68099999998</v>
      </c>
      <c r="C36" s="77">
        <v>179146.76500000001</v>
      </c>
      <c r="D36" s="77">
        <v>187068.174</v>
      </c>
      <c r="E36" s="77">
        <v>0.9375753034292188</v>
      </c>
      <c r="F36" s="77">
        <v>4.415225721564056</v>
      </c>
      <c r="G36" s="77" t="s">
        <v>109</v>
      </c>
      <c r="H36" s="7" t="s">
        <v>73</v>
      </c>
    </row>
    <row r="37" spans="1:8" ht="21" customHeight="1" x14ac:dyDescent="0.3">
      <c r="A37" s="5" t="s">
        <v>29</v>
      </c>
      <c r="B37" s="77">
        <v>56.35</v>
      </c>
      <c r="C37" s="77">
        <v>56.542357541928169</v>
      </c>
      <c r="D37" s="77">
        <v>56.446897842592278</v>
      </c>
      <c r="E37" s="77">
        <v>0.56424529296367809</v>
      </c>
      <c r="F37" s="77">
        <v>0.56464381304009115</v>
      </c>
      <c r="G37" s="77" t="s">
        <v>109</v>
      </c>
      <c r="H37" s="7" t="s">
        <v>49</v>
      </c>
    </row>
    <row r="38" spans="1:8" ht="21" customHeight="1" x14ac:dyDescent="0.3">
      <c r="A38" s="5" t="s">
        <v>96</v>
      </c>
      <c r="B38" s="78"/>
      <c r="C38" s="78">
        <v>8.3745019920318722</v>
      </c>
      <c r="D38" s="78">
        <v>6.7495037129622819</v>
      </c>
      <c r="E38" s="78">
        <v>6.7360011020042698</v>
      </c>
      <c r="F38" s="77">
        <v>6.3560689165644959</v>
      </c>
      <c r="G38" s="77">
        <v>5.721393034825871</v>
      </c>
      <c r="H38" s="5" t="s">
        <v>94</v>
      </c>
    </row>
    <row r="39" spans="1:8" ht="21" customHeight="1" x14ac:dyDescent="0.3">
      <c r="A39" s="5" t="s">
        <v>97</v>
      </c>
      <c r="B39" s="78"/>
      <c r="C39" s="78"/>
      <c r="D39" s="78"/>
      <c r="E39" s="78"/>
      <c r="F39" s="77"/>
      <c r="G39" s="77"/>
      <c r="H39" s="5" t="s">
        <v>95</v>
      </c>
    </row>
    <row r="40" spans="1:8" ht="21" customHeight="1" x14ac:dyDescent="0.3">
      <c r="A40" s="5" t="s">
        <v>28</v>
      </c>
      <c r="B40" s="78">
        <v>46.481719639904462</v>
      </c>
      <c r="C40" s="78">
        <v>45.110654672626566</v>
      </c>
      <c r="D40" s="78">
        <v>40.190084481991995</v>
      </c>
      <c r="E40" s="78">
        <v>34.925961798236024</v>
      </c>
      <c r="F40" s="77" t="s">
        <v>109</v>
      </c>
      <c r="G40" s="77" t="s">
        <v>109</v>
      </c>
      <c r="H40" s="5" t="s">
        <v>50</v>
      </c>
    </row>
    <row r="41" spans="1:8" ht="21" customHeight="1" x14ac:dyDescent="0.3">
      <c r="A41" s="5" t="s">
        <v>74</v>
      </c>
      <c r="B41" s="78">
        <v>68.196766489068523</v>
      </c>
      <c r="C41" s="78">
        <v>78.517573397288359</v>
      </c>
      <c r="D41" s="78">
        <v>79.276273325779201</v>
      </c>
      <c r="E41" s="78">
        <v>83.640286632690746</v>
      </c>
      <c r="F41" s="77" t="s">
        <v>109</v>
      </c>
      <c r="G41" s="77" t="s">
        <v>109</v>
      </c>
      <c r="H41" s="5" t="s">
        <v>51</v>
      </c>
    </row>
    <row r="42" spans="1:8" ht="21" customHeight="1" x14ac:dyDescent="0.3">
      <c r="A42" s="5" t="s">
        <v>27</v>
      </c>
      <c r="B42" s="78">
        <v>33.945801947455443</v>
      </c>
      <c r="C42" s="78">
        <v>32.354898350138853</v>
      </c>
      <c r="D42" s="78">
        <v>26.506045697729459</v>
      </c>
      <c r="E42" s="78">
        <v>21.81209348827721</v>
      </c>
      <c r="F42" s="77" t="s">
        <v>109</v>
      </c>
      <c r="G42" s="77" t="s">
        <v>109</v>
      </c>
      <c r="H42" s="5" t="s">
        <v>52</v>
      </c>
    </row>
    <row r="43" spans="1:8" ht="21" customHeight="1" x14ac:dyDescent="0.3">
      <c r="A43" s="5" t="s">
        <v>77</v>
      </c>
      <c r="B43" s="78">
        <v>46.454992385595169</v>
      </c>
      <c r="C43" s="78">
        <v>42.891982805648297</v>
      </c>
      <c r="D43" s="78">
        <v>42.020356241046521</v>
      </c>
      <c r="E43" s="78" t="s">
        <v>109</v>
      </c>
      <c r="F43" s="77">
        <v>4.0064047558572975</v>
      </c>
      <c r="G43" s="77">
        <v>9.9655631586850308</v>
      </c>
      <c r="H43" s="5" t="s">
        <v>80</v>
      </c>
    </row>
    <row r="44" spans="1:8" ht="21" customHeight="1" x14ac:dyDescent="0.3">
      <c r="A44" s="5" t="s">
        <v>220</v>
      </c>
      <c r="B44" s="78"/>
      <c r="C44" s="78"/>
      <c r="D44" s="78"/>
      <c r="E44" s="78"/>
      <c r="F44" s="77"/>
      <c r="G44" s="77"/>
      <c r="H44" s="5" t="s">
        <v>79</v>
      </c>
    </row>
    <row r="45" spans="1:8" ht="21" customHeight="1" x14ac:dyDescent="0.3">
      <c r="A45" s="5" t="s">
        <v>75</v>
      </c>
      <c r="B45" s="78">
        <v>56.731447278259836</v>
      </c>
      <c r="C45" s="78">
        <v>64.880494791049003</v>
      </c>
      <c r="D45" s="78">
        <v>66.917625915491413</v>
      </c>
      <c r="E45" s="78" t="s">
        <v>109</v>
      </c>
      <c r="F45" s="77">
        <v>2.0530644265372153</v>
      </c>
      <c r="G45" s="77">
        <v>2.1409348839278977</v>
      </c>
      <c r="H45" s="5" t="s">
        <v>81</v>
      </c>
    </row>
    <row r="46" spans="1:8" ht="21.75" x14ac:dyDescent="0.3">
      <c r="A46" s="6" t="s">
        <v>76</v>
      </c>
      <c r="B46" s="78"/>
      <c r="C46" s="78"/>
      <c r="D46" s="78"/>
      <c r="E46" s="78"/>
      <c r="F46" s="77"/>
      <c r="G46" s="77"/>
      <c r="H46" s="5" t="s">
        <v>79</v>
      </c>
    </row>
    <row r="47" spans="1:8" x14ac:dyDescent="0.3">
      <c r="A47" s="5" t="s">
        <v>82</v>
      </c>
      <c r="B47" s="78">
        <v>91.3726442712466</v>
      </c>
      <c r="C47" s="78">
        <v>92.863172081641082</v>
      </c>
      <c r="D47" s="78">
        <v>94.584346752574575</v>
      </c>
      <c r="E47" s="78" t="s">
        <v>109</v>
      </c>
      <c r="F47" s="78" t="s">
        <v>109</v>
      </c>
      <c r="G47" s="78" t="s">
        <v>109</v>
      </c>
      <c r="H47" s="5" t="s">
        <v>78</v>
      </c>
    </row>
    <row r="48" spans="1:8" ht="21.75" x14ac:dyDescent="0.3">
      <c r="A48" s="5" t="s">
        <v>76</v>
      </c>
      <c r="B48" s="78"/>
      <c r="C48" s="78"/>
      <c r="D48" s="78"/>
      <c r="E48" s="78"/>
      <c r="F48" s="77"/>
      <c r="G48" s="77"/>
      <c r="H48" s="5" t="s">
        <v>60</v>
      </c>
    </row>
    <row r="49" spans="1:8" ht="21.75" x14ac:dyDescent="0.3">
      <c r="A49" s="5" t="s">
        <v>91</v>
      </c>
      <c r="B49" s="78" t="s">
        <v>108</v>
      </c>
      <c r="C49" s="78" t="s">
        <v>108</v>
      </c>
      <c r="D49" s="78" t="s">
        <v>108</v>
      </c>
      <c r="E49" s="78">
        <v>10.24</v>
      </c>
      <c r="F49" s="78" t="s">
        <v>109</v>
      </c>
      <c r="G49" s="78" t="s">
        <v>109</v>
      </c>
      <c r="H49" s="5" t="s">
        <v>92</v>
      </c>
    </row>
    <row r="50" spans="1:8" ht="21.75" x14ac:dyDescent="0.3">
      <c r="A50" s="5" t="s">
        <v>88</v>
      </c>
      <c r="B50" s="78">
        <v>16.632030012787617</v>
      </c>
      <c r="C50" s="78">
        <v>1.2379957973491642</v>
      </c>
      <c r="D50" s="78">
        <v>17.135201351812697</v>
      </c>
      <c r="E50" s="78">
        <v>4.3795325461612498</v>
      </c>
      <c r="F50" s="78" t="s">
        <v>109</v>
      </c>
      <c r="G50" s="78" t="s">
        <v>109</v>
      </c>
      <c r="H50" s="5" t="s">
        <v>61</v>
      </c>
    </row>
    <row r="51" spans="1:8" x14ac:dyDescent="0.3">
      <c r="A51" s="5" t="s">
        <v>89</v>
      </c>
      <c r="B51" s="77">
        <v>20.6022343686002</v>
      </c>
      <c r="C51" s="77">
        <v>1.7742124370535191</v>
      </c>
      <c r="D51" s="77">
        <v>19.255508889016742</v>
      </c>
      <c r="E51" s="77">
        <v>6.0440567739943454</v>
      </c>
      <c r="F51" s="78" t="s">
        <v>109</v>
      </c>
      <c r="G51" s="78" t="s">
        <v>109</v>
      </c>
      <c r="H51" s="5" t="s">
        <v>54</v>
      </c>
    </row>
    <row r="52" spans="1:8" ht="21.75" x14ac:dyDescent="0.3">
      <c r="A52" s="5" t="s">
        <v>59</v>
      </c>
      <c r="B52" s="77"/>
      <c r="C52" s="77"/>
      <c r="D52" s="77"/>
      <c r="E52" s="77"/>
      <c r="F52" s="77"/>
      <c r="G52" s="77"/>
      <c r="H52" s="5" t="s">
        <v>62</v>
      </c>
    </row>
    <row r="53" spans="1:8" ht="21.75" x14ac:dyDescent="0.3">
      <c r="A53" s="5" t="s">
        <v>90</v>
      </c>
      <c r="B53" s="77" t="s">
        <v>108</v>
      </c>
      <c r="C53" s="77" t="s">
        <v>108</v>
      </c>
      <c r="D53" s="77" t="s">
        <v>108</v>
      </c>
      <c r="E53" s="77">
        <v>5.1166211388947263</v>
      </c>
      <c r="F53" s="77">
        <v>4.3403298350824588</v>
      </c>
      <c r="G53" s="77">
        <v>4.1933089062911604</v>
      </c>
      <c r="H53" s="7" t="s">
        <v>63</v>
      </c>
    </row>
    <row r="54" spans="1:8" ht="21.75" x14ac:dyDescent="0.3">
      <c r="A54" s="15" t="s">
        <v>106</v>
      </c>
      <c r="B54" s="79">
        <v>0</v>
      </c>
      <c r="C54" s="79">
        <v>0</v>
      </c>
      <c r="D54" s="79">
        <v>0</v>
      </c>
      <c r="E54" s="79">
        <v>0</v>
      </c>
      <c r="F54" s="79">
        <v>0</v>
      </c>
      <c r="G54" s="79">
        <v>0</v>
      </c>
      <c r="H54" s="16" t="s">
        <v>107</v>
      </c>
    </row>
    <row r="55" spans="1:8" x14ac:dyDescent="0.3">
      <c r="A55" s="107"/>
      <c r="B55" s="108"/>
      <c r="C55" s="108"/>
      <c r="D55" s="108"/>
      <c r="E55" s="108"/>
      <c r="F55" s="109"/>
      <c r="G55" s="109"/>
      <c r="H55" s="110"/>
    </row>
    <row r="56" spans="1:8" ht="24" customHeight="1" x14ac:dyDescent="0.35">
      <c r="A56" s="83" t="s">
        <v>5</v>
      </c>
      <c r="B56" s="83"/>
      <c r="C56" s="83"/>
      <c r="D56" s="83"/>
      <c r="E56" s="83"/>
      <c r="F56" s="83"/>
      <c r="G56" s="83"/>
      <c r="H56" s="83"/>
    </row>
    <row r="57" spans="1:8" ht="24" customHeight="1" x14ac:dyDescent="0.35">
      <c r="A57" s="83" t="s">
        <v>8</v>
      </c>
      <c r="B57" s="83"/>
      <c r="C57" s="83"/>
      <c r="D57" s="83"/>
      <c r="E57" s="83"/>
      <c r="F57" s="83"/>
      <c r="G57" s="83"/>
      <c r="H57" s="83"/>
    </row>
    <row r="58" spans="1:8" ht="4.5" customHeight="1" x14ac:dyDescent="0.3"/>
    <row r="59" spans="1:8" ht="21" customHeight="1" x14ac:dyDescent="0.3">
      <c r="A59" s="85" t="s">
        <v>1</v>
      </c>
      <c r="B59" s="86"/>
      <c r="C59" s="86"/>
      <c r="D59" s="23"/>
      <c r="E59" s="86" t="s">
        <v>72</v>
      </c>
      <c r="F59" s="86"/>
      <c r="G59" s="86"/>
      <c r="H59" s="89"/>
    </row>
    <row r="60" spans="1:8" ht="21" customHeight="1" x14ac:dyDescent="0.3">
      <c r="A60" s="87"/>
      <c r="B60" s="88"/>
      <c r="C60" s="88"/>
      <c r="D60" s="8"/>
      <c r="E60" s="88"/>
      <c r="F60" s="88"/>
      <c r="G60" s="88"/>
      <c r="H60" s="90"/>
    </row>
    <row r="61" spans="1:8" ht="21.75" customHeight="1" x14ac:dyDescent="0.3">
      <c r="A61" s="91"/>
      <c r="B61" s="92"/>
      <c r="C61" s="92"/>
      <c r="D61" s="14"/>
      <c r="E61" s="92" t="s">
        <v>87</v>
      </c>
      <c r="F61" s="92"/>
      <c r="G61" s="92"/>
      <c r="H61" s="93"/>
    </row>
    <row r="62" spans="1:8" ht="21.75" customHeight="1" x14ac:dyDescent="0.3">
      <c r="A62" s="94" t="s">
        <v>85</v>
      </c>
      <c r="B62" s="95"/>
      <c r="C62" s="95"/>
      <c r="D62" s="9"/>
      <c r="E62" s="96" t="s">
        <v>86</v>
      </c>
      <c r="F62" s="96"/>
      <c r="G62" s="96"/>
      <c r="H62" s="97"/>
    </row>
    <row r="63" spans="1:8" ht="21.75" customHeight="1" x14ac:dyDescent="0.3">
      <c r="A63" s="98" t="s">
        <v>11</v>
      </c>
      <c r="B63" s="96"/>
      <c r="C63" s="96"/>
      <c r="D63" s="9"/>
      <c r="E63" s="96" t="s">
        <v>12</v>
      </c>
      <c r="F63" s="96"/>
      <c r="G63" s="96"/>
      <c r="H63" s="97"/>
    </row>
    <row r="64" spans="1:8" ht="21.75" customHeight="1" x14ac:dyDescent="0.3">
      <c r="A64" s="22" t="s">
        <v>113</v>
      </c>
      <c r="B64" s="20"/>
      <c r="C64" s="20"/>
      <c r="D64" s="9"/>
      <c r="E64" s="19" t="s">
        <v>118</v>
      </c>
      <c r="F64" s="20"/>
      <c r="G64" s="81"/>
      <c r="H64" s="21"/>
    </row>
    <row r="65" spans="1:8" ht="21.75" customHeight="1" x14ac:dyDescent="0.3">
      <c r="A65" s="22" t="s">
        <v>53</v>
      </c>
      <c r="B65" s="20"/>
      <c r="C65" s="20"/>
      <c r="D65" s="9"/>
      <c r="E65" s="20" t="s">
        <v>69</v>
      </c>
      <c r="F65" s="20"/>
      <c r="G65" s="81"/>
      <c r="H65" s="21"/>
    </row>
    <row r="66" spans="1:8" ht="21.75" customHeight="1" x14ac:dyDescent="0.3">
      <c r="A66" s="22" t="s">
        <v>114</v>
      </c>
      <c r="B66" s="20"/>
      <c r="C66" s="20"/>
      <c r="D66" s="9"/>
      <c r="E66" s="19" t="s">
        <v>119</v>
      </c>
      <c r="F66" s="20"/>
      <c r="G66" s="81"/>
      <c r="H66" s="21"/>
    </row>
    <row r="67" spans="1:8" ht="21.75" customHeight="1" x14ac:dyDescent="0.3">
      <c r="A67" s="22" t="s">
        <v>115</v>
      </c>
      <c r="B67" s="20"/>
      <c r="C67" s="20"/>
      <c r="D67" s="9"/>
      <c r="E67" s="19" t="s">
        <v>120</v>
      </c>
      <c r="F67" s="20"/>
      <c r="G67" s="81"/>
      <c r="H67" s="21"/>
    </row>
    <row r="68" spans="1:8" ht="21.75" customHeight="1" x14ac:dyDescent="0.3">
      <c r="A68" s="22"/>
      <c r="B68" s="20"/>
      <c r="C68" s="20"/>
      <c r="D68" s="9"/>
      <c r="E68" s="9" t="s">
        <v>121</v>
      </c>
      <c r="F68" s="12"/>
      <c r="G68" s="12"/>
      <c r="H68" s="13"/>
    </row>
    <row r="69" spans="1:8" ht="21.75" customHeight="1" x14ac:dyDescent="0.3">
      <c r="A69" s="11" t="s">
        <v>112</v>
      </c>
      <c r="B69" s="12"/>
      <c r="C69" s="12"/>
      <c r="D69" s="9"/>
      <c r="E69" s="12" t="s">
        <v>70</v>
      </c>
      <c r="F69" s="12"/>
      <c r="G69" s="12"/>
      <c r="H69" s="13"/>
    </row>
    <row r="70" spans="1:8" ht="21.75" customHeight="1" x14ac:dyDescent="0.3">
      <c r="A70" s="11" t="s">
        <v>55</v>
      </c>
      <c r="B70" s="12"/>
      <c r="C70" s="12"/>
      <c r="D70" s="9"/>
      <c r="E70" s="12" t="s">
        <v>56</v>
      </c>
      <c r="F70" s="12"/>
      <c r="G70" s="12"/>
      <c r="H70" s="13"/>
    </row>
    <row r="71" spans="1:8" ht="21.75" customHeight="1" x14ac:dyDescent="0.3">
      <c r="A71" s="11" t="s">
        <v>57</v>
      </c>
      <c r="B71" s="12"/>
      <c r="C71" s="12"/>
      <c r="D71" s="9"/>
      <c r="E71" s="12" t="s">
        <v>58</v>
      </c>
      <c r="F71" s="12"/>
      <c r="G71" s="12"/>
      <c r="H71" s="13"/>
    </row>
    <row r="72" spans="1:8" ht="21.75" customHeight="1" x14ac:dyDescent="0.3">
      <c r="A72" s="11" t="s">
        <v>111</v>
      </c>
      <c r="B72" s="12"/>
      <c r="C72" s="12"/>
      <c r="D72" s="9"/>
      <c r="E72" s="9" t="s">
        <v>122</v>
      </c>
      <c r="F72" s="12"/>
      <c r="G72" s="12"/>
      <c r="H72" s="13"/>
    </row>
    <row r="73" spans="1:8" ht="21.75" customHeight="1" x14ac:dyDescent="0.3">
      <c r="A73" s="11"/>
      <c r="B73" s="12"/>
      <c r="C73" s="12"/>
      <c r="D73" s="9"/>
      <c r="E73" s="12" t="s">
        <v>65</v>
      </c>
      <c r="F73" s="12"/>
      <c r="G73" s="12"/>
      <c r="H73" s="13"/>
    </row>
    <row r="74" spans="1:8" ht="21.75" customHeight="1" x14ac:dyDescent="0.3">
      <c r="A74" s="11" t="s">
        <v>64</v>
      </c>
      <c r="B74" s="12"/>
      <c r="C74" s="12"/>
      <c r="D74" s="9"/>
      <c r="E74" s="12" t="s">
        <v>66</v>
      </c>
      <c r="F74" s="12"/>
      <c r="G74" s="12"/>
      <c r="H74" s="13"/>
    </row>
    <row r="75" spans="1:8" ht="21.75" customHeight="1" x14ac:dyDescent="0.3">
      <c r="A75" s="11" t="s">
        <v>67</v>
      </c>
      <c r="B75" s="12"/>
      <c r="C75" s="12"/>
      <c r="D75" s="9"/>
      <c r="E75" s="12" t="s">
        <v>68</v>
      </c>
      <c r="F75" s="12"/>
      <c r="G75" s="12"/>
      <c r="H75" s="13"/>
    </row>
    <row r="76" spans="1:8" ht="21.75" customHeight="1" x14ac:dyDescent="0.3">
      <c r="A76" s="11" t="s">
        <v>110</v>
      </c>
      <c r="B76" s="12"/>
      <c r="C76" s="12"/>
      <c r="D76" s="9"/>
      <c r="E76" s="9" t="s">
        <v>123</v>
      </c>
      <c r="F76" s="12"/>
      <c r="G76" s="12"/>
      <c r="H76" s="13"/>
    </row>
    <row r="77" spans="1:8" x14ac:dyDescent="0.3">
      <c r="A77" s="18" t="s">
        <v>116</v>
      </c>
      <c r="B77" s="12"/>
      <c r="C77" s="12"/>
      <c r="D77" s="9"/>
      <c r="E77" s="9" t="s">
        <v>117</v>
      </c>
      <c r="F77" s="12"/>
      <c r="G77" s="12"/>
      <c r="H77" s="13"/>
    </row>
    <row r="78" spans="1:8" x14ac:dyDescent="0.3">
      <c r="A78" s="99"/>
      <c r="B78" s="100"/>
      <c r="C78" s="100"/>
      <c r="D78" s="9"/>
      <c r="E78" s="101"/>
      <c r="F78" s="101"/>
      <c r="G78" s="101"/>
      <c r="H78" s="102"/>
    </row>
    <row r="79" spans="1:8" x14ac:dyDescent="0.3">
      <c r="A79" s="99"/>
      <c r="B79" s="100"/>
      <c r="C79" s="100"/>
      <c r="D79" s="9"/>
      <c r="E79" s="101"/>
      <c r="F79" s="101"/>
      <c r="G79" s="101"/>
      <c r="H79" s="102"/>
    </row>
    <row r="80" spans="1:8" x14ac:dyDescent="0.3">
      <c r="A80" s="99"/>
      <c r="B80" s="100"/>
      <c r="C80" s="100"/>
      <c r="D80" s="9"/>
      <c r="E80" s="101"/>
      <c r="F80" s="101"/>
      <c r="G80" s="101"/>
      <c r="H80" s="102"/>
    </row>
    <row r="81" spans="1:8" x14ac:dyDescent="0.3">
      <c r="A81" s="99"/>
      <c r="B81" s="100"/>
      <c r="C81" s="100"/>
      <c r="D81" s="9"/>
      <c r="E81" s="101"/>
      <c r="F81" s="101"/>
      <c r="G81" s="101"/>
      <c r="H81" s="102"/>
    </row>
    <row r="82" spans="1:8" x14ac:dyDescent="0.3">
      <c r="A82" s="103"/>
      <c r="B82" s="104"/>
      <c r="C82" s="104"/>
      <c r="D82" s="10"/>
      <c r="E82" s="105"/>
      <c r="F82" s="105"/>
      <c r="G82" s="105"/>
      <c r="H82" s="106"/>
    </row>
  </sheetData>
  <mergeCells count="28">
    <mergeCell ref="A81:C81"/>
    <mergeCell ref="E81:H81"/>
    <mergeCell ref="A82:C82"/>
    <mergeCell ref="E82:H82"/>
    <mergeCell ref="A78:C78"/>
    <mergeCell ref="E78:H78"/>
    <mergeCell ref="A79:C79"/>
    <mergeCell ref="E79:H79"/>
    <mergeCell ref="A80:C80"/>
    <mergeCell ref="E80:H80"/>
    <mergeCell ref="A61:C61"/>
    <mergeCell ref="E61:H61"/>
    <mergeCell ref="A62:C62"/>
    <mergeCell ref="E62:H62"/>
    <mergeCell ref="A63:C63"/>
    <mergeCell ref="E63:H63"/>
    <mergeCell ref="A31:A32"/>
    <mergeCell ref="H31:H32"/>
    <mergeCell ref="A56:H56"/>
    <mergeCell ref="A57:H57"/>
    <mergeCell ref="A59:C60"/>
    <mergeCell ref="E59:H60"/>
    <mergeCell ref="A29:H29"/>
    <mergeCell ref="A1:H1"/>
    <mergeCell ref="A2:H2"/>
    <mergeCell ref="A4:A5"/>
    <mergeCell ref="H4:H5"/>
    <mergeCell ref="A28:H28"/>
  </mergeCells>
  <printOptions horizontalCentered="1"/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03E0C-1B58-43D9-B28D-931EC6AA7750}">
  <dimension ref="A1:AC59"/>
  <sheetViews>
    <sheetView zoomScale="80" zoomScaleNormal="80" workbookViewId="0">
      <pane ySplit="1" topLeftCell="A17" activePane="bottomLeft" state="frozen"/>
      <selection pane="bottomLeft" activeCell="S37" sqref="S37:U37"/>
    </sheetView>
  </sheetViews>
  <sheetFormatPr defaultRowHeight="21.75" x14ac:dyDescent="0.5"/>
  <cols>
    <col min="1" max="1" width="5.140625" style="26" customWidth="1"/>
    <col min="2" max="2" width="19.5703125" style="26" customWidth="1"/>
    <col min="3" max="5" width="10.5703125" style="44" hidden="1" customWidth="1"/>
    <col min="6" max="6" width="10.5703125" style="44" customWidth="1"/>
    <col min="7" max="7" width="10.5703125" style="48" customWidth="1"/>
    <col min="8" max="9" width="11.7109375" style="48" customWidth="1"/>
    <col min="10" max="10" width="5.140625" style="26" customWidth="1"/>
    <col min="11" max="11" width="2.85546875" style="26" customWidth="1"/>
    <col min="12" max="12" width="35.140625" style="64" customWidth="1"/>
    <col min="13" max="14" width="9" style="69" hidden="1" customWidth="1"/>
    <col min="15" max="18" width="9" style="70" hidden="1" customWidth="1"/>
    <col min="19" max="19" width="9" style="112" customWidth="1"/>
    <col min="20" max="20" width="11.85546875" style="112" customWidth="1"/>
    <col min="21" max="21" width="9" style="112" customWidth="1"/>
    <col min="22" max="16384" width="9.140625" style="26"/>
  </cols>
  <sheetData>
    <row r="1" spans="1:29" x14ac:dyDescent="0.5">
      <c r="A1" s="24"/>
      <c r="B1" s="24"/>
      <c r="C1" s="25">
        <v>2557</v>
      </c>
      <c r="D1" s="25">
        <v>2558</v>
      </c>
      <c r="E1" s="25">
        <v>2559</v>
      </c>
      <c r="F1" s="25">
        <v>2560</v>
      </c>
      <c r="G1" s="46">
        <v>2561</v>
      </c>
      <c r="H1" s="46">
        <v>2562</v>
      </c>
      <c r="I1" s="46">
        <v>2563</v>
      </c>
      <c r="M1" s="65">
        <v>2555</v>
      </c>
      <c r="N1" s="65">
        <v>2556</v>
      </c>
      <c r="O1" s="70">
        <v>2557</v>
      </c>
      <c r="P1" s="70">
        <v>2558</v>
      </c>
      <c r="Q1" s="70">
        <v>2559</v>
      </c>
      <c r="R1" s="70">
        <v>2560</v>
      </c>
      <c r="S1" s="112">
        <v>2561</v>
      </c>
      <c r="T1" s="112">
        <v>2562</v>
      </c>
      <c r="U1" s="112">
        <v>2563</v>
      </c>
    </row>
    <row r="2" spans="1:29" x14ac:dyDescent="0.5">
      <c r="A2" s="24">
        <v>1</v>
      </c>
      <c r="B2" s="24" t="s">
        <v>124</v>
      </c>
      <c r="C2" s="28">
        <v>1173870</v>
      </c>
      <c r="D2" s="28">
        <v>1193711</v>
      </c>
      <c r="E2" s="28">
        <v>1211924</v>
      </c>
      <c r="F2" s="28">
        <v>1229735</v>
      </c>
      <c r="G2" s="46">
        <v>1246295</v>
      </c>
      <c r="H2" s="46">
        <v>1265387</v>
      </c>
      <c r="I2" s="46">
        <v>1276745</v>
      </c>
      <c r="J2" s="38"/>
      <c r="K2" s="26">
        <v>1</v>
      </c>
      <c r="L2" s="64" t="s">
        <v>125</v>
      </c>
      <c r="M2" s="67">
        <v>1.69</v>
      </c>
      <c r="N2" s="67">
        <v>1.28</v>
      </c>
      <c r="O2" s="70">
        <v>1.52</v>
      </c>
      <c r="P2" s="70">
        <v>1.68</v>
      </c>
      <c r="Q2" s="70">
        <v>1.52</v>
      </c>
      <c r="R2" s="70">
        <v>1.46</v>
      </c>
      <c r="S2" s="112">
        <v>1.3376450949213634</v>
      </c>
      <c r="T2" s="112">
        <v>1.5202854279552585</v>
      </c>
      <c r="U2" s="112">
        <f>+(LN(I2/H2)/I3)*100</f>
        <v>0.89358660979392357</v>
      </c>
    </row>
    <row r="3" spans="1:29" x14ac:dyDescent="0.5">
      <c r="A3" s="24">
        <v>1</v>
      </c>
      <c r="B3" s="24" t="s">
        <v>126</v>
      </c>
      <c r="C3" s="28">
        <v>1</v>
      </c>
      <c r="D3" s="28">
        <v>1</v>
      </c>
      <c r="E3" s="28">
        <v>1</v>
      </c>
      <c r="F3" s="28">
        <v>1</v>
      </c>
      <c r="G3" s="46">
        <v>1</v>
      </c>
      <c r="H3" s="46">
        <v>1</v>
      </c>
      <c r="I3" s="46">
        <v>1</v>
      </c>
      <c r="K3" s="26">
        <v>2</v>
      </c>
      <c r="L3" s="64" t="s">
        <v>127</v>
      </c>
      <c r="M3" s="67">
        <v>1834.59</v>
      </c>
      <c r="N3" s="67">
        <v>1858.05</v>
      </c>
      <c r="O3" s="70">
        <v>1886.33</v>
      </c>
      <c r="P3" s="70">
        <v>1918.22</v>
      </c>
      <c r="Q3" s="70">
        <v>1947.48</v>
      </c>
      <c r="R3" s="70">
        <v>1976.1</v>
      </c>
      <c r="S3" s="112">
        <v>2002.7141119358255</v>
      </c>
      <c r="T3" s="112">
        <v>2033.3937004963821</v>
      </c>
      <c r="U3" s="112">
        <f>+I4/I5</f>
        <v>2051.6452596243307</v>
      </c>
    </row>
    <row r="4" spans="1:29" x14ac:dyDescent="0.5">
      <c r="A4" s="24">
        <v>2</v>
      </c>
      <c r="B4" s="24" t="s">
        <v>124</v>
      </c>
      <c r="C4" s="28">
        <v>1173870</v>
      </c>
      <c r="D4" s="28">
        <v>1193711</v>
      </c>
      <c r="E4" s="28">
        <v>1211924</v>
      </c>
      <c r="F4" s="28">
        <v>1229735</v>
      </c>
      <c r="G4" s="46">
        <v>1246295</v>
      </c>
      <c r="H4" s="46">
        <v>1265387</v>
      </c>
      <c r="I4" s="46">
        <v>1276745</v>
      </c>
      <c r="K4" s="26">
        <v>3</v>
      </c>
      <c r="L4" s="64" t="s">
        <v>128</v>
      </c>
      <c r="M4" s="67">
        <v>88.41</v>
      </c>
      <c r="N4" s="67">
        <v>88.29</v>
      </c>
      <c r="O4" s="70">
        <v>88.14</v>
      </c>
      <c r="P4" s="70">
        <v>88.11</v>
      </c>
      <c r="Q4" s="70">
        <v>87.85</v>
      </c>
      <c r="R4" s="70">
        <v>87.68</v>
      </c>
      <c r="S4" s="112">
        <v>87.464942291063579</v>
      </c>
      <c r="T4" s="112">
        <v>87.343175835531909</v>
      </c>
      <c r="U4" s="112">
        <f>+I6/I7*100</f>
        <v>87.086133958152914</v>
      </c>
    </row>
    <row r="5" spans="1:29" x14ac:dyDescent="0.5">
      <c r="A5" s="24">
        <v>2</v>
      </c>
      <c r="B5" s="24" t="s">
        <v>129</v>
      </c>
      <c r="C5" s="28">
        <v>622.303</v>
      </c>
      <c r="D5" s="28">
        <v>622.303</v>
      </c>
      <c r="E5" s="28">
        <v>622.303</v>
      </c>
      <c r="F5" s="28">
        <v>622.303</v>
      </c>
      <c r="G5" s="46">
        <v>622.303</v>
      </c>
      <c r="H5" s="46">
        <v>622.303</v>
      </c>
      <c r="I5" s="46">
        <f>+H5</f>
        <v>622.303</v>
      </c>
      <c r="K5" s="26">
        <v>4</v>
      </c>
      <c r="L5" s="64" t="s">
        <v>219</v>
      </c>
      <c r="M5" s="67">
        <v>44.09</v>
      </c>
      <c r="N5" s="67">
        <v>45.15</v>
      </c>
      <c r="O5" s="70">
        <v>45.92</v>
      </c>
      <c r="P5" s="70">
        <v>46.63</v>
      </c>
      <c r="Q5" s="70">
        <v>47.37</v>
      </c>
      <c r="R5" s="70">
        <v>48.38</v>
      </c>
      <c r="S5" s="112">
        <v>49.316869319427866</v>
      </c>
      <c r="T5" s="112">
        <v>50.174898609501739</v>
      </c>
      <c r="U5" s="112">
        <f>+(I12+I13)/I14*100</f>
        <v>50.538026671530723</v>
      </c>
    </row>
    <row r="6" spans="1:29" x14ac:dyDescent="0.5">
      <c r="A6" s="24">
        <v>3</v>
      </c>
      <c r="B6" s="24" t="s">
        <v>130</v>
      </c>
      <c r="C6" s="29">
        <v>549941</v>
      </c>
      <c r="D6" s="29">
        <v>559119</v>
      </c>
      <c r="E6" s="28">
        <v>566778</v>
      </c>
      <c r="F6" s="28">
        <v>574500</v>
      </c>
      <c r="G6" s="46">
        <v>581620</v>
      </c>
      <c r="H6" s="46">
        <v>589949</v>
      </c>
      <c r="I6" s="46">
        <v>594308</v>
      </c>
      <c r="K6" s="26">
        <v>5</v>
      </c>
      <c r="L6" s="64" t="s">
        <v>213</v>
      </c>
      <c r="M6" s="67">
        <v>34.380000000000003</v>
      </c>
      <c r="N6" s="67">
        <v>26.85</v>
      </c>
      <c r="O6" s="70">
        <v>27.74</v>
      </c>
      <c r="P6" s="70">
        <v>26.97</v>
      </c>
      <c r="Q6" s="70">
        <v>27.63</v>
      </c>
      <c r="R6" s="70">
        <v>24.78</v>
      </c>
      <c r="S6" s="112">
        <f>+G15/G16*1000</f>
        <v>23.069863166091888</v>
      </c>
      <c r="T6" s="112">
        <f>+H15/H16*1000</f>
        <v>21.533279046069417</v>
      </c>
      <c r="U6" s="112">
        <f>+I15/I16*1000</f>
        <v>18.722291288947446</v>
      </c>
    </row>
    <row r="7" spans="1:29" x14ac:dyDescent="0.5">
      <c r="A7" s="24">
        <v>3</v>
      </c>
      <c r="B7" s="24" t="s">
        <v>131</v>
      </c>
      <c r="C7" s="30">
        <v>623929</v>
      </c>
      <c r="D7" s="31">
        <v>634592</v>
      </c>
      <c r="E7" s="28">
        <v>645146</v>
      </c>
      <c r="F7" s="28">
        <v>655235</v>
      </c>
      <c r="G7" s="46">
        <v>664975</v>
      </c>
      <c r="H7" s="46">
        <v>675438</v>
      </c>
      <c r="I7" s="46">
        <v>682437</v>
      </c>
      <c r="K7" s="26">
        <v>6</v>
      </c>
      <c r="L7" s="64" t="s">
        <v>132</v>
      </c>
      <c r="M7" s="67">
        <v>10.029999999999999</v>
      </c>
      <c r="N7" s="67">
        <v>7.74</v>
      </c>
      <c r="O7" s="70">
        <v>7.87</v>
      </c>
      <c r="P7" s="70">
        <v>7.53</v>
      </c>
      <c r="Q7" s="70">
        <v>7.6</v>
      </c>
      <c r="R7" s="70">
        <v>7.3</v>
      </c>
      <c r="S7" s="112">
        <f t="shared" ref="S7:T7" si="0">+G15/G11*1000</f>
        <v>6.7002419195243998</v>
      </c>
      <c r="T7" s="112">
        <f t="shared" si="0"/>
        <v>5.6957847370805696</v>
      </c>
      <c r="U7" s="112">
        <f>+I15/I11*1000</f>
        <v>6.048466405363687</v>
      </c>
      <c r="V7" s="32"/>
      <c r="W7" s="32"/>
      <c r="X7" s="32"/>
      <c r="Y7" s="32"/>
      <c r="Z7" s="32"/>
      <c r="AA7" s="32"/>
      <c r="AB7" s="32"/>
      <c r="AC7" s="32"/>
    </row>
    <row r="8" spans="1:29" x14ac:dyDescent="0.5">
      <c r="A8" s="24">
        <v>4</v>
      </c>
      <c r="B8" s="24" t="s">
        <v>133</v>
      </c>
      <c r="C8" s="28">
        <v>5782</v>
      </c>
      <c r="D8" s="28">
        <v>5681</v>
      </c>
      <c r="E8" s="28">
        <v>6447</v>
      </c>
      <c r="F8" s="28">
        <v>6215</v>
      </c>
      <c r="G8" s="46">
        <v>6867</v>
      </c>
      <c r="H8" s="46">
        <v>6942</v>
      </c>
      <c r="I8" s="46">
        <v>5626</v>
      </c>
      <c r="K8" s="26">
        <v>7</v>
      </c>
      <c r="L8" s="64" t="s">
        <v>134</v>
      </c>
      <c r="M8" s="67">
        <v>5.33</v>
      </c>
      <c r="N8" s="67">
        <v>5.25</v>
      </c>
      <c r="O8" s="70">
        <v>5.49</v>
      </c>
      <c r="P8" s="70">
        <v>5.49</v>
      </c>
      <c r="Q8" s="70">
        <v>5.74</v>
      </c>
      <c r="R8" s="70">
        <v>5.66</v>
      </c>
      <c r="S8" s="112">
        <f t="shared" ref="S8:T8" si="1">+G18/G11*1000</f>
        <v>5.8214157340581494</v>
      </c>
      <c r="T8" s="112">
        <f t="shared" si="1"/>
        <v>5.2307577153477229</v>
      </c>
      <c r="U8" s="112">
        <f>+I18/I11*1000</f>
        <v>5.4584104995334624</v>
      </c>
    </row>
    <row r="9" spans="1:29" x14ac:dyDescent="0.5">
      <c r="A9" s="33">
        <v>4</v>
      </c>
      <c r="B9" s="33" t="s">
        <v>135</v>
      </c>
      <c r="C9" s="34">
        <v>1165071</v>
      </c>
      <c r="D9" s="34">
        <v>1183791</v>
      </c>
      <c r="E9" s="34">
        <v>1202818</v>
      </c>
      <c r="F9" s="34">
        <v>1220830</v>
      </c>
      <c r="G9" s="47">
        <v>1238015</v>
      </c>
      <c r="H9" s="47">
        <v>1255841</v>
      </c>
      <c r="I9" s="47">
        <f>+(H2+I2)/2</f>
        <v>1271066</v>
      </c>
      <c r="K9" s="26">
        <v>8</v>
      </c>
      <c r="L9" s="64" t="s">
        <v>136</v>
      </c>
      <c r="M9" s="67">
        <v>3.61</v>
      </c>
      <c r="N9" s="67">
        <v>4.6100000000000003</v>
      </c>
      <c r="O9" s="70">
        <v>5.78</v>
      </c>
      <c r="P9" s="70">
        <v>6.73</v>
      </c>
      <c r="Q9" s="70">
        <v>7.66</v>
      </c>
      <c r="R9" s="70">
        <v>5.39</v>
      </c>
      <c r="S9" s="112">
        <f t="shared" ref="S9:T9" si="2">+G19/G15*1000</f>
        <v>6.5099457504520792</v>
      </c>
      <c r="T9" s="112">
        <f t="shared" si="2"/>
        <v>5.172654830141199</v>
      </c>
      <c r="U9" s="112">
        <f>+I19/I15*1000</f>
        <v>4.6826222684703431</v>
      </c>
    </row>
    <row r="10" spans="1:29" x14ac:dyDescent="0.5">
      <c r="A10" s="24">
        <v>5</v>
      </c>
      <c r="B10" s="24" t="s">
        <v>137</v>
      </c>
      <c r="C10" s="28">
        <v>2249</v>
      </c>
      <c r="D10" s="28">
        <v>2359</v>
      </c>
      <c r="E10" s="28">
        <v>2654</v>
      </c>
      <c r="F10" s="28">
        <v>2678</v>
      </c>
      <c r="G10" s="46">
        <v>2760</v>
      </c>
      <c r="H10" s="46">
        <v>2770</v>
      </c>
      <c r="I10" s="46">
        <v>2755</v>
      </c>
      <c r="K10" s="26">
        <v>9</v>
      </c>
      <c r="L10" s="64" t="s">
        <v>138</v>
      </c>
      <c r="M10" s="67">
        <v>8.8000000000000007</v>
      </c>
      <c r="N10" s="67">
        <v>11.25</v>
      </c>
      <c r="O10" s="70">
        <v>43.62</v>
      </c>
      <c r="P10" s="70">
        <v>33.67</v>
      </c>
      <c r="Q10" s="70">
        <v>10.938525486764384</v>
      </c>
      <c r="R10" s="70">
        <v>0</v>
      </c>
      <c r="S10" s="112">
        <f t="shared" ref="S10:T10" si="3">+G20/G15*100000</f>
        <v>12.055455093429778</v>
      </c>
      <c r="T10" s="112">
        <f t="shared" si="3"/>
        <v>0</v>
      </c>
      <c r="U10" s="112">
        <f>+I20/I15*100000</f>
        <v>13.007284079084288</v>
      </c>
    </row>
    <row r="11" spans="1:29" x14ac:dyDescent="0.5">
      <c r="A11" s="24">
        <v>5</v>
      </c>
      <c r="B11" s="24" t="s">
        <v>135</v>
      </c>
      <c r="C11" s="28">
        <v>1165071</v>
      </c>
      <c r="D11" s="28">
        <v>1183791</v>
      </c>
      <c r="E11" s="28">
        <v>1202818</v>
      </c>
      <c r="F11" s="28">
        <v>1220830</v>
      </c>
      <c r="G11" s="47">
        <v>1238015</v>
      </c>
      <c r="H11" s="47">
        <v>1255841</v>
      </c>
      <c r="I11" s="47">
        <f>+(H4+I4)/2</f>
        <v>1271066</v>
      </c>
      <c r="K11" s="26">
        <v>10</v>
      </c>
      <c r="L11" s="64" t="s">
        <v>139</v>
      </c>
      <c r="M11" s="67">
        <v>1955.35</v>
      </c>
      <c r="N11" s="67">
        <v>2270.6999999999998</v>
      </c>
      <c r="O11" s="70">
        <v>2457.96</v>
      </c>
      <c r="P11" s="70">
        <v>1801.81</v>
      </c>
      <c r="Q11" s="70">
        <v>2322.04</v>
      </c>
      <c r="R11" s="70">
        <v>2156.94</v>
      </c>
      <c r="S11" s="112">
        <f t="shared" ref="S11:T11" si="4">+G9/G21</f>
        <v>2552.6082474226805</v>
      </c>
      <c r="T11" s="112">
        <f t="shared" si="4"/>
        <v>2672.0021276595744</v>
      </c>
      <c r="U11" s="112">
        <f>+I9/I21</f>
        <v>2154.3491525423728</v>
      </c>
    </row>
    <row r="12" spans="1:29" x14ac:dyDescent="0.5">
      <c r="A12" s="24">
        <v>6</v>
      </c>
      <c r="B12" s="24" t="s">
        <v>140</v>
      </c>
      <c r="C12" s="28">
        <v>188980</v>
      </c>
      <c r="D12" s="28">
        <v>188136</v>
      </c>
      <c r="E12" s="28">
        <v>187955</v>
      </c>
      <c r="F12" s="28">
        <v>187310</v>
      </c>
      <c r="G12" s="46">
        <v>185809</v>
      </c>
      <c r="H12" s="46">
        <v>184270</v>
      </c>
      <c r="I12" s="46">
        <v>181635</v>
      </c>
      <c r="K12" s="62">
        <v>11</v>
      </c>
      <c r="L12" s="64" t="s">
        <v>141</v>
      </c>
      <c r="M12" s="68"/>
      <c r="N12" s="68"/>
      <c r="O12" s="70">
        <v>1.0657872063315836</v>
      </c>
      <c r="P12" s="70">
        <v>0.94426133016409075</v>
      </c>
      <c r="Q12" s="70">
        <v>0.9229299887893071</v>
      </c>
      <c r="R12" s="70">
        <v>1.2831267350136053</v>
      </c>
      <c r="S12" s="112">
        <f t="shared" ref="S12:T12" si="5">+G22/G23*100</f>
        <v>0.88541708583155609</v>
      </c>
      <c r="T12" s="112">
        <f t="shared" si="5"/>
        <v>1.4112694956054999</v>
      </c>
      <c r="U12" s="112">
        <f>+I22/I23*100</f>
        <v>2.2526392149541032</v>
      </c>
      <c r="V12" s="35"/>
      <c r="W12" s="35"/>
      <c r="X12" s="35"/>
      <c r="Y12" s="35"/>
      <c r="Z12" s="35"/>
    </row>
    <row r="13" spans="1:29" x14ac:dyDescent="0.5">
      <c r="A13" s="24">
        <v>6</v>
      </c>
      <c r="B13" s="24" t="s">
        <v>142</v>
      </c>
      <c r="C13" s="28">
        <v>175270</v>
      </c>
      <c r="D13" s="28">
        <v>185630</v>
      </c>
      <c r="E13" s="28">
        <v>195663</v>
      </c>
      <c r="F13" s="28">
        <v>207129</v>
      </c>
      <c r="G13" s="46">
        <v>218974</v>
      </c>
      <c r="H13" s="46">
        <v>231419</v>
      </c>
      <c r="I13" s="46">
        <v>239510</v>
      </c>
      <c r="K13" s="62">
        <v>12</v>
      </c>
      <c r="L13" s="64" t="s">
        <v>143</v>
      </c>
      <c r="M13" s="67"/>
      <c r="N13" s="67"/>
      <c r="O13" s="70">
        <v>68.447122979444828</v>
      </c>
      <c r="P13" s="70">
        <v>67.834116671485447</v>
      </c>
      <c r="Q13" s="70">
        <v>67.847265415829511</v>
      </c>
      <c r="R13" s="70">
        <v>65.449801961138888</v>
      </c>
      <c r="S13" s="112">
        <f t="shared" ref="S13:T13" si="6">+G24/G25*100</f>
        <v>66.769703623489264</v>
      </c>
      <c r="T13" s="112">
        <f t="shared" si="6"/>
        <v>65.950941871122069</v>
      </c>
      <c r="U13" s="112">
        <f>+I24/I25*100</f>
        <v>65.559979700472539</v>
      </c>
      <c r="V13" s="32"/>
      <c r="W13" s="32"/>
      <c r="X13" s="32"/>
      <c r="Y13" s="32"/>
    </row>
    <row r="14" spans="1:29" x14ac:dyDescent="0.5">
      <c r="A14" s="24">
        <v>6</v>
      </c>
      <c r="B14" s="24" t="s">
        <v>144</v>
      </c>
      <c r="C14" s="28">
        <v>793141</v>
      </c>
      <c r="D14" s="28">
        <v>801481</v>
      </c>
      <c r="E14" s="28">
        <v>809754</v>
      </c>
      <c r="F14" s="28">
        <v>815315</v>
      </c>
      <c r="G14" s="46">
        <v>820780</v>
      </c>
      <c r="H14" s="46">
        <v>828480</v>
      </c>
      <c r="I14" s="46">
        <v>833323</v>
      </c>
      <c r="K14" s="62">
        <v>13</v>
      </c>
      <c r="L14" s="64" t="s">
        <v>145</v>
      </c>
      <c r="M14" s="67" t="s">
        <v>109</v>
      </c>
      <c r="N14" s="67"/>
      <c r="P14" s="70">
        <v>1.4948168630104806</v>
      </c>
      <c r="Q14" s="70">
        <v>2.3098806130827119</v>
      </c>
      <c r="R14" s="70">
        <v>-1.3331527685657207</v>
      </c>
      <c r="S14" s="112">
        <f t="shared" ref="S14:T14" si="7">+(G24-F24)/F24*100</f>
        <v>4.274280589565624</v>
      </c>
      <c r="T14" s="112">
        <f t="shared" si="7"/>
        <v>0.94603136188149761</v>
      </c>
      <c r="U14" s="112">
        <f>+(I24-H24)/H24*100</f>
        <v>1.4524745695261958</v>
      </c>
    </row>
    <row r="15" spans="1:29" x14ac:dyDescent="0.5">
      <c r="A15" s="24">
        <v>7</v>
      </c>
      <c r="B15" s="24" t="s">
        <v>146</v>
      </c>
      <c r="C15" s="36">
        <v>9170</v>
      </c>
      <c r="D15" s="36">
        <v>8910</v>
      </c>
      <c r="E15" s="28">
        <v>9142</v>
      </c>
      <c r="F15" s="28">
        <v>8910</v>
      </c>
      <c r="G15" s="48">
        <v>8295</v>
      </c>
      <c r="H15" s="48">
        <v>7153</v>
      </c>
      <c r="I15" s="48">
        <v>7688</v>
      </c>
      <c r="K15" s="62">
        <v>14</v>
      </c>
      <c r="L15" s="64" t="s">
        <v>147</v>
      </c>
      <c r="M15" s="67"/>
      <c r="N15" s="67"/>
      <c r="O15" s="70">
        <v>69.245554973944706</v>
      </c>
      <c r="P15" s="70">
        <v>68.52591957999546</v>
      </c>
      <c r="Q15" s="70">
        <v>68.479281238486891</v>
      </c>
      <c r="R15" s="70">
        <v>66.322237518301819</v>
      </c>
      <c r="S15" s="112">
        <f t="shared" ref="S15:T15" si="8">+G23/G25*100</f>
        <v>67.366196841485007</v>
      </c>
      <c r="T15" s="112">
        <f t="shared" si="8"/>
        <v>66.895081552979249</v>
      </c>
      <c r="U15" s="112">
        <f>+I23/I25*100</f>
        <v>67.070844530104921</v>
      </c>
    </row>
    <row r="16" spans="1:29" x14ac:dyDescent="0.5">
      <c r="A16" s="24">
        <v>7</v>
      </c>
      <c r="B16" s="24" t="s">
        <v>148</v>
      </c>
      <c r="C16" s="28">
        <v>330581</v>
      </c>
      <c r="D16" s="28">
        <v>330342</v>
      </c>
      <c r="E16" s="28">
        <v>330921</v>
      </c>
      <c r="F16" s="28">
        <v>359532</v>
      </c>
      <c r="G16" s="46">
        <v>359560</v>
      </c>
      <c r="H16" s="46">
        <v>332183.5</v>
      </c>
      <c r="I16" s="46">
        <f>+(H17+I17)/2</f>
        <v>410633.5</v>
      </c>
      <c r="J16" s="38"/>
      <c r="K16" s="26">
        <v>15</v>
      </c>
      <c r="L16" s="64" t="s">
        <v>149</v>
      </c>
      <c r="M16" s="67">
        <v>300</v>
      </c>
      <c r="N16" s="67">
        <v>300</v>
      </c>
      <c r="O16" s="70">
        <v>300</v>
      </c>
      <c r="P16" s="70">
        <v>300</v>
      </c>
      <c r="Q16" s="70">
        <v>300</v>
      </c>
      <c r="R16" s="70">
        <v>310</v>
      </c>
      <c r="S16" s="112">
        <f t="shared" ref="S16:T16" si="9">+G26</f>
        <v>325</v>
      </c>
      <c r="T16" s="112">
        <f t="shared" si="9"/>
        <v>325</v>
      </c>
      <c r="U16" s="112">
        <f>+I26</f>
        <v>331</v>
      </c>
    </row>
    <row r="17" spans="1:26" x14ac:dyDescent="0.5">
      <c r="A17" s="24"/>
      <c r="B17" s="24" t="s">
        <v>150</v>
      </c>
      <c r="C17" s="37">
        <v>330317</v>
      </c>
      <c r="D17" s="37">
        <v>330367</v>
      </c>
      <c r="E17" s="37">
        <v>331475</v>
      </c>
      <c r="F17" s="37">
        <v>387589</v>
      </c>
      <c r="G17" s="49">
        <f>33489+40290+42740+45079+56365+56627+56941</f>
        <v>331531</v>
      </c>
      <c r="H17" s="46">
        <f>33344+39710+44036+45689+55746+57560+56751</f>
        <v>332836</v>
      </c>
      <c r="I17" s="46">
        <v>488431</v>
      </c>
      <c r="K17" s="26">
        <v>16</v>
      </c>
      <c r="L17" s="64" t="s">
        <v>151</v>
      </c>
      <c r="M17" s="67" t="s">
        <v>108</v>
      </c>
      <c r="N17" s="67" t="s">
        <v>108</v>
      </c>
      <c r="O17" s="70" t="s">
        <v>108</v>
      </c>
      <c r="P17" s="70" t="s">
        <v>108</v>
      </c>
      <c r="Q17" s="70" t="s">
        <v>108</v>
      </c>
      <c r="R17" s="70" t="s">
        <v>108</v>
      </c>
      <c r="S17" s="112" t="s">
        <v>108</v>
      </c>
      <c r="T17" s="112" t="s">
        <v>108</v>
      </c>
      <c r="U17" s="112" t="str">
        <f>+T17</f>
        <v>n/a</v>
      </c>
    </row>
    <row r="18" spans="1:26" x14ac:dyDescent="0.5">
      <c r="A18" s="24">
        <v>9</v>
      </c>
      <c r="B18" s="24" t="s">
        <v>152</v>
      </c>
      <c r="C18" s="28">
        <v>6394</v>
      </c>
      <c r="D18" s="28">
        <v>6500</v>
      </c>
      <c r="E18" s="28">
        <v>6904</v>
      </c>
      <c r="F18" s="28">
        <v>6912</v>
      </c>
      <c r="G18" s="46">
        <v>7207</v>
      </c>
      <c r="H18" s="46">
        <v>6569</v>
      </c>
      <c r="I18" s="46">
        <f>3982+656+752+1163+385</f>
        <v>6938</v>
      </c>
      <c r="K18" s="26">
        <v>17</v>
      </c>
      <c r="L18" s="64" t="s">
        <v>153</v>
      </c>
      <c r="M18" s="67" t="s">
        <v>108</v>
      </c>
      <c r="N18" s="67" t="s">
        <v>108</v>
      </c>
      <c r="O18" s="70" t="s">
        <v>108</v>
      </c>
      <c r="P18" s="70" t="s">
        <v>108</v>
      </c>
      <c r="Q18" s="70" t="s">
        <v>108</v>
      </c>
      <c r="R18" s="70" t="s">
        <v>108</v>
      </c>
      <c r="S18" s="112">
        <f t="shared" ref="S18:T18" si="10">+G30/G31</f>
        <v>38.415047334329849</v>
      </c>
      <c r="T18" s="112">
        <f t="shared" si="10"/>
        <v>19.181976166832175</v>
      </c>
      <c r="U18" s="112">
        <f>+I30/I31</f>
        <v>15.313446126447017</v>
      </c>
    </row>
    <row r="19" spans="1:26" x14ac:dyDescent="0.5">
      <c r="A19" s="24">
        <v>10</v>
      </c>
      <c r="B19" s="24" t="s">
        <v>154</v>
      </c>
      <c r="C19" s="28">
        <v>53</v>
      </c>
      <c r="D19" s="28">
        <v>60</v>
      </c>
      <c r="E19" s="28">
        <v>70</v>
      </c>
      <c r="F19" s="28">
        <v>48</v>
      </c>
      <c r="G19" s="46">
        <v>54</v>
      </c>
      <c r="H19" s="46">
        <v>37</v>
      </c>
      <c r="I19" s="46">
        <v>36</v>
      </c>
      <c r="K19" s="26">
        <v>18</v>
      </c>
      <c r="L19" s="64" t="s">
        <v>155</v>
      </c>
      <c r="M19" s="67" t="s">
        <v>108</v>
      </c>
      <c r="N19" s="67" t="s">
        <v>108</v>
      </c>
      <c r="O19" s="70" t="s">
        <v>108</v>
      </c>
      <c r="P19" s="70" t="s">
        <v>108</v>
      </c>
      <c r="Q19" s="70" t="s">
        <v>108</v>
      </c>
      <c r="R19" s="70" t="s">
        <v>108</v>
      </c>
      <c r="S19" s="112">
        <f t="shared" ref="S19:T19" si="11">+G32/G33</f>
        <v>29.596051998074145</v>
      </c>
      <c r="T19" s="112">
        <f t="shared" si="11"/>
        <v>18.848614072494669</v>
      </c>
      <c r="U19" s="112">
        <f>+I32/I33</f>
        <v>27.046308724832215</v>
      </c>
    </row>
    <row r="20" spans="1:26" x14ac:dyDescent="0.5">
      <c r="A20" s="24">
        <v>11</v>
      </c>
      <c r="B20" s="24" t="s">
        <v>156</v>
      </c>
      <c r="C20" s="28">
        <v>4</v>
      </c>
      <c r="D20" s="28">
        <v>3</v>
      </c>
      <c r="E20" s="28">
        <v>1</v>
      </c>
      <c r="F20" s="25">
        <v>0</v>
      </c>
      <c r="G20" s="46">
        <v>1</v>
      </c>
      <c r="H20" s="46">
        <v>0</v>
      </c>
      <c r="I20" s="46">
        <v>1</v>
      </c>
      <c r="K20" s="26">
        <v>19</v>
      </c>
      <c r="L20" s="64" t="s">
        <v>157</v>
      </c>
      <c r="M20" s="67" t="s">
        <v>108</v>
      </c>
      <c r="N20" s="67" t="s">
        <v>108</v>
      </c>
      <c r="O20" s="70" t="s">
        <v>108</v>
      </c>
      <c r="P20" s="70" t="s">
        <v>108</v>
      </c>
      <c r="Q20" s="70" t="s">
        <v>108</v>
      </c>
      <c r="R20" s="70" t="s">
        <v>108</v>
      </c>
      <c r="S20" s="112" t="s">
        <v>108</v>
      </c>
      <c r="T20" s="112" t="s">
        <v>108</v>
      </c>
      <c r="U20" s="112" t="s">
        <v>108</v>
      </c>
      <c r="V20" s="38"/>
      <c r="W20" s="38"/>
      <c r="X20" s="38"/>
      <c r="Y20" s="38"/>
      <c r="Z20" s="38"/>
    </row>
    <row r="21" spans="1:26" x14ac:dyDescent="0.5">
      <c r="A21" s="24">
        <v>12</v>
      </c>
      <c r="B21" s="24" t="s">
        <v>158</v>
      </c>
      <c r="C21" s="28">
        <v>474</v>
      </c>
      <c r="D21" s="28">
        <v>657</v>
      </c>
      <c r="E21" s="28">
        <v>518</v>
      </c>
      <c r="F21" s="28">
        <v>425</v>
      </c>
      <c r="G21" s="46">
        <v>485</v>
      </c>
      <c r="H21" s="46">
        <v>470</v>
      </c>
      <c r="I21" s="46">
        <v>590</v>
      </c>
      <c r="K21" s="26">
        <v>20</v>
      </c>
      <c r="L21" s="64" t="s">
        <v>159</v>
      </c>
      <c r="M21" s="67" t="s">
        <v>109</v>
      </c>
      <c r="N21" s="67" t="s">
        <v>109</v>
      </c>
      <c r="O21" s="70" t="s">
        <v>109</v>
      </c>
      <c r="P21" s="70">
        <v>14205</v>
      </c>
      <c r="Q21" s="70" t="s">
        <v>109</v>
      </c>
      <c r="R21" s="70">
        <v>14149</v>
      </c>
      <c r="S21" s="112" t="s">
        <v>109</v>
      </c>
      <c r="T21" s="113">
        <v>14146.91</v>
      </c>
      <c r="U21" s="112" t="s">
        <v>109</v>
      </c>
    </row>
    <row r="22" spans="1:26" ht="22.5" x14ac:dyDescent="0.5">
      <c r="A22" s="24">
        <v>13</v>
      </c>
      <c r="B22" s="52" t="s">
        <v>209</v>
      </c>
      <c r="C22" s="56">
        <v>9446.31</v>
      </c>
      <c r="D22" s="57">
        <v>8481.99</v>
      </c>
      <c r="E22" s="58">
        <v>8474.4599999999991</v>
      </c>
      <c r="F22" s="53">
        <v>11671</v>
      </c>
      <c r="G22" s="63">
        <v>8361.33</v>
      </c>
      <c r="H22" s="54">
        <v>13525</v>
      </c>
      <c r="I22" s="54">
        <v>22090.39</v>
      </c>
      <c r="K22" s="26">
        <v>21</v>
      </c>
      <c r="L22" s="64" t="s">
        <v>160</v>
      </c>
      <c r="M22" s="67" t="s">
        <v>109</v>
      </c>
      <c r="N22" s="67" t="s">
        <v>109</v>
      </c>
      <c r="O22" s="70" t="s">
        <v>109</v>
      </c>
      <c r="P22" s="70">
        <v>12086</v>
      </c>
      <c r="Q22" s="70" t="s">
        <v>109</v>
      </c>
      <c r="R22" s="70">
        <v>11536</v>
      </c>
      <c r="S22" s="112" t="s">
        <v>109</v>
      </c>
      <c r="T22" s="113">
        <v>12142.67</v>
      </c>
      <c r="U22" s="112" t="s">
        <v>109</v>
      </c>
    </row>
    <row r="23" spans="1:26" ht="22.5" x14ac:dyDescent="0.5">
      <c r="A23" s="24">
        <v>13</v>
      </c>
      <c r="B23" s="52" t="s">
        <v>210</v>
      </c>
      <c r="C23" s="60">
        <v>886322.33</v>
      </c>
      <c r="D23" s="57">
        <v>898267.22</v>
      </c>
      <c r="E23" s="58">
        <v>918212.66</v>
      </c>
      <c r="F23" s="53">
        <v>909575</v>
      </c>
      <c r="G23" s="55">
        <v>944338</v>
      </c>
      <c r="H23" s="54">
        <v>958357</v>
      </c>
      <c r="I23" s="54">
        <v>980644.83</v>
      </c>
      <c r="K23" s="26">
        <v>22</v>
      </c>
      <c r="L23" s="64" t="s">
        <v>161</v>
      </c>
      <c r="M23" s="67"/>
      <c r="N23" s="66"/>
      <c r="P23" s="70">
        <v>7.4978012625128585</v>
      </c>
      <c r="Q23" s="70">
        <v>6.6683386489431644</v>
      </c>
      <c r="R23" s="70">
        <v>9.0450063724699561</v>
      </c>
      <c r="S23" s="112">
        <f>+(G38-F38)/F38*100</f>
        <v>2.7159752977379665</v>
      </c>
      <c r="T23" s="112">
        <f>+(H38-G38)/G38*100</f>
        <v>6.2068796621723914</v>
      </c>
      <c r="U23" s="112" t="s">
        <v>109</v>
      </c>
    </row>
    <row r="24" spans="1:26" ht="22.5" x14ac:dyDescent="0.5">
      <c r="A24" s="24">
        <v>14</v>
      </c>
      <c r="B24" s="52" t="s">
        <v>211</v>
      </c>
      <c r="C24" s="59">
        <v>876102.64</v>
      </c>
      <c r="D24" s="57">
        <v>889198.77</v>
      </c>
      <c r="E24" s="58">
        <v>909738.2</v>
      </c>
      <c r="F24" s="53">
        <v>897610</v>
      </c>
      <c r="G24" s="54">
        <v>935976.37</v>
      </c>
      <c r="H24" s="54">
        <v>944831</v>
      </c>
      <c r="I24" s="54">
        <v>958554.43</v>
      </c>
      <c r="K24" s="26">
        <v>23</v>
      </c>
      <c r="L24" s="64" t="s">
        <v>162</v>
      </c>
      <c r="M24" s="67"/>
      <c r="N24" s="67"/>
      <c r="O24" s="71">
        <v>165928.09400000001</v>
      </c>
      <c r="P24" s="71">
        <v>172905.68099999998</v>
      </c>
      <c r="Q24" s="71">
        <v>179146.76500000001</v>
      </c>
      <c r="R24" s="71">
        <v>187068.174</v>
      </c>
      <c r="S24" s="112">
        <f>+(G39-F39)/F39*100</f>
        <v>0.9375753034292188</v>
      </c>
      <c r="T24" s="112">
        <f>+(H39-G39)/G39*100</f>
        <v>4.415225721564056</v>
      </c>
      <c r="U24" s="112" t="s">
        <v>109</v>
      </c>
    </row>
    <row r="25" spans="1:26" ht="22.5" x14ac:dyDescent="0.5">
      <c r="A25" s="24"/>
      <c r="B25" s="52" t="s">
        <v>212</v>
      </c>
      <c r="C25" s="61">
        <v>1279970</v>
      </c>
      <c r="D25" s="57">
        <v>1310843</v>
      </c>
      <c r="E25" s="58">
        <v>1340862</v>
      </c>
      <c r="F25" s="53">
        <v>1371448</v>
      </c>
      <c r="G25" s="54">
        <v>1401798</v>
      </c>
      <c r="H25" s="54">
        <v>1432627</v>
      </c>
      <c r="I25" s="54">
        <v>1462103</v>
      </c>
      <c r="K25" s="26">
        <v>24</v>
      </c>
      <c r="L25" s="64" t="s">
        <v>164</v>
      </c>
      <c r="M25" s="67">
        <v>56.37</v>
      </c>
      <c r="N25" s="67">
        <v>56.35</v>
      </c>
      <c r="O25" s="70">
        <v>56.31</v>
      </c>
      <c r="P25" s="70">
        <v>56.35</v>
      </c>
      <c r="Q25" s="70">
        <v>56.542357541928169</v>
      </c>
      <c r="R25" s="70">
        <v>56.446897842592278</v>
      </c>
      <c r="S25" s="112">
        <f>+G40/G41</f>
        <v>0.56424529296367809</v>
      </c>
      <c r="T25" s="112">
        <f t="shared" ref="T25:U25" si="12">+H40/H41</f>
        <v>0.56464381304009115</v>
      </c>
      <c r="U25" s="112" t="s">
        <v>109</v>
      </c>
    </row>
    <row r="26" spans="1:26" x14ac:dyDescent="0.5">
      <c r="A26" s="24">
        <v>17</v>
      </c>
      <c r="B26" s="24" t="s">
        <v>163</v>
      </c>
      <c r="C26" s="28">
        <v>300</v>
      </c>
      <c r="D26" s="28">
        <v>300</v>
      </c>
      <c r="E26" s="28">
        <v>300</v>
      </c>
      <c r="F26" s="28">
        <v>310</v>
      </c>
      <c r="G26" s="46">
        <v>325</v>
      </c>
      <c r="H26" s="46">
        <v>325</v>
      </c>
      <c r="I26" s="46">
        <v>331</v>
      </c>
      <c r="K26" s="74">
        <v>25</v>
      </c>
      <c r="L26" s="74" t="s">
        <v>166</v>
      </c>
      <c r="M26" s="75"/>
      <c r="N26" s="75">
        <v>0.36</v>
      </c>
      <c r="O26" s="76" t="s">
        <v>109</v>
      </c>
      <c r="P26" s="76">
        <v>1.36</v>
      </c>
      <c r="Q26" s="76" t="s">
        <v>109</v>
      </c>
      <c r="R26" s="76">
        <v>0.53985923505069544</v>
      </c>
      <c r="S26" s="114" t="s">
        <v>109</v>
      </c>
      <c r="T26" s="114">
        <v>0.77819860655825612</v>
      </c>
      <c r="U26" s="114"/>
    </row>
    <row r="27" spans="1:26" x14ac:dyDescent="0.5">
      <c r="A27" s="24">
        <v>18</v>
      </c>
      <c r="B27" s="24" t="s">
        <v>165</v>
      </c>
      <c r="C27" s="28" t="s">
        <v>108</v>
      </c>
      <c r="D27" s="28" t="s">
        <v>108</v>
      </c>
      <c r="E27" s="28" t="s">
        <v>108</v>
      </c>
      <c r="F27" s="28" t="s">
        <v>108</v>
      </c>
      <c r="G27" s="46" t="s">
        <v>108</v>
      </c>
      <c r="H27" s="46" t="s">
        <v>108</v>
      </c>
      <c r="I27" s="46" t="s">
        <v>108</v>
      </c>
      <c r="K27" s="26">
        <v>26</v>
      </c>
      <c r="L27" s="64" t="s">
        <v>168</v>
      </c>
      <c r="M27" s="67"/>
      <c r="N27" s="66"/>
      <c r="P27" s="72"/>
      <c r="Q27" s="70">
        <v>8.3745019920318722</v>
      </c>
      <c r="R27" s="70">
        <v>6.7495037129622819</v>
      </c>
      <c r="S27" s="112">
        <f t="shared" ref="S27:T27" si="13">+(G44-F44)/F44*100</f>
        <v>6.7360011020042698</v>
      </c>
      <c r="T27" s="112">
        <f t="shared" si="13"/>
        <v>6.3560689165644959</v>
      </c>
      <c r="U27" s="112">
        <f>+(I44-H44)/H44*100</f>
        <v>5.721393034825871</v>
      </c>
    </row>
    <row r="28" spans="1:26" x14ac:dyDescent="0.5">
      <c r="A28" s="24">
        <v>18</v>
      </c>
      <c r="B28" s="24" t="s">
        <v>167</v>
      </c>
      <c r="C28" s="28" t="s">
        <v>108</v>
      </c>
      <c r="D28" s="28" t="s">
        <v>108</v>
      </c>
      <c r="E28" s="28" t="s">
        <v>108</v>
      </c>
      <c r="F28" s="28" t="s">
        <v>108</v>
      </c>
      <c r="G28" s="46" t="s">
        <v>108</v>
      </c>
      <c r="H28" s="46" t="s">
        <v>108</v>
      </c>
      <c r="I28" s="46" t="s">
        <v>108</v>
      </c>
      <c r="K28" s="26">
        <v>27</v>
      </c>
      <c r="L28" s="64" t="s">
        <v>170</v>
      </c>
      <c r="M28" s="67">
        <v>40.53</v>
      </c>
      <c r="N28" s="67">
        <v>45.17</v>
      </c>
      <c r="O28" s="70">
        <v>51.631020359128563</v>
      </c>
      <c r="P28" s="70">
        <v>46.481719639904462</v>
      </c>
      <c r="Q28" s="70">
        <v>45.110654672626566</v>
      </c>
      <c r="R28" s="70">
        <v>40.190084481991995</v>
      </c>
      <c r="S28" s="112">
        <v>34.925961798236024</v>
      </c>
      <c r="T28" s="112" t="s">
        <v>109</v>
      </c>
      <c r="U28" s="112" t="s">
        <v>109</v>
      </c>
    </row>
    <row r="29" spans="1:26" x14ac:dyDescent="0.5">
      <c r="A29" s="24">
        <v>18</v>
      </c>
      <c r="B29" s="24" t="s">
        <v>169</v>
      </c>
      <c r="C29" s="39">
        <v>8</v>
      </c>
      <c r="D29" s="39">
        <v>10</v>
      </c>
      <c r="E29" s="39">
        <v>0</v>
      </c>
      <c r="F29" s="39">
        <v>0</v>
      </c>
      <c r="G29" s="46">
        <v>0</v>
      </c>
      <c r="H29" s="46">
        <v>0</v>
      </c>
      <c r="I29" s="46">
        <v>0</v>
      </c>
      <c r="K29" s="26">
        <v>28</v>
      </c>
      <c r="L29" s="64" t="s">
        <v>173</v>
      </c>
      <c r="M29" s="67">
        <v>38.32</v>
      </c>
      <c r="N29" s="67">
        <v>45.74</v>
      </c>
      <c r="O29" s="70">
        <v>57.829798736329948</v>
      </c>
      <c r="P29" s="70">
        <v>68.196766489068523</v>
      </c>
      <c r="Q29" s="70">
        <v>78.517573397288359</v>
      </c>
      <c r="R29" s="70">
        <v>79.276273325779201</v>
      </c>
      <c r="S29" s="112">
        <v>83.640286632690746</v>
      </c>
      <c r="T29" s="112" t="s">
        <v>109</v>
      </c>
      <c r="U29" s="112" t="s">
        <v>109</v>
      </c>
    </row>
    <row r="30" spans="1:26" x14ac:dyDescent="0.5">
      <c r="A30" s="24">
        <v>19</v>
      </c>
      <c r="B30" s="24" t="s">
        <v>171</v>
      </c>
      <c r="C30" s="40" t="s">
        <v>172</v>
      </c>
      <c r="D30" s="40" t="s">
        <v>172</v>
      </c>
      <c r="E30" s="40" t="s">
        <v>172</v>
      </c>
      <c r="F30" s="40" t="s">
        <v>172</v>
      </c>
      <c r="G30" s="50">
        <v>77099</v>
      </c>
      <c r="H30" s="46">
        <v>77265</v>
      </c>
      <c r="I30" s="46">
        <v>17197</v>
      </c>
      <c r="K30" s="26">
        <v>29</v>
      </c>
      <c r="L30" s="64" t="s">
        <v>175</v>
      </c>
      <c r="M30" s="67">
        <v>42.27</v>
      </c>
      <c r="N30" s="67">
        <v>42.61</v>
      </c>
      <c r="O30" s="70">
        <v>44.848273247061385</v>
      </c>
      <c r="P30" s="70">
        <v>33.945801947455443</v>
      </c>
      <c r="Q30" s="70">
        <v>32.354898350138853</v>
      </c>
      <c r="R30" s="70">
        <v>26.506045697729459</v>
      </c>
      <c r="S30" s="112">
        <v>21.81209348827721</v>
      </c>
      <c r="T30" s="112" t="s">
        <v>109</v>
      </c>
      <c r="U30" s="112" t="s">
        <v>109</v>
      </c>
    </row>
    <row r="31" spans="1:26" x14ac:dyDescent="0.5">
      <c r="A31" s="24">
        <v>19</v>
      </c>
      <c r="B31" s="24" t="s">
        <v>174</v>
      </c>
      <c r="C31" s="40" t="s">
        <v>172</v>
      </c>
      <c r="D31" s="40" t="s">
        <v>172</v>
      </c>
      <c r="E31" s="40" t="s">
        <v>172</v>
      </c>
      <c r="F31" s="40" t="s">
        <v>172</v>
      </c>
      <c r="G31" s="50">
        <v>2007</v>
      </c>
      <c r="H31" s="46">
        <v>4028</v>
      </c>
      <c r="I31" s="46">
        <v>1123</v>
      </c>
      <c r="K31" s="26">
        <v>30</v>
      </c>
      <c r="L31" s="64" t="s">
        <v>177</v>
      </c>
      <c r="M31" s="67">
        <v>47.84</v>
      </c>
      <c r="N31" s="67">
        <v>53.02</v>
      </c>
      <c r="O31" s="70">
        <v>53.330981561624903</v>
      </c>
      <c r="P31" s="70">
        <v>46.454992385595169</v>
      </c>
      <c r="Q31" s="70">
        <v>42.891982805648297</v>
      </c>
      <c r="R31" s="70">
        <v>42.020356241046521</v>
      </c>
      <c r="S31" s="112" t="s">
        <v>109</v>
      </c>
      <c r="T31" s="112">
        <f>+(H49-G49)/G49*100</f>
        <v>4.0064047558572975</v>
      </c>
      <c r="U31" s="112">
        <f>+(I49-H49)/H49*100</f>
        <v>9.9655631586850308</v>
      </c>
    </row>
    <row r="32" spans="1:26" x14ac:dyDescent="0.5">
      <c r="A32" s="24">
        <v>20</v>
      </c>
      <c r="B32" s="24" t="s">
        <v>176</v>
      </c>
      <c r="C32" s="40" t="s">
        <v>172</v>
      </c>
      <c r="D32" s="40" t="s">
        <v>172</v>
      </c>
      <c r="E32" s="40" t="s">
        <v>172</v>
      </c>
      <c r="F32" s="40" t="s">
        <v>172</v>
      </c>
      <c r="G32" s="50">
        <v>61471</v>
      </c>
      <c r="H32" s="46">
        <v>61880</v>
      </c>
      <c r="I32" s="46">
        <f>23746+16553</f>
        <v>40299</v>
      </c>
      <c r="K32" s="26">
        <v>31</v>
      </c>
      <c r="L32" s="64" t="s">
        <v>179</v>
      </c>
      <c r="M32" s="67">
        <v>37.22</v>
      </c>
      <c r="N32" s="67">
        <v>46.65</v>
      </c>
      <c r="O32" s="70">
        <v>54.119649416299964</v>
      </c>
      <c r="P32" s="70">
        <v>56.731447278259836</v>
      </c>
      <c r="Q32" s="70">
        <v>64.880494791049003</v>
      </c>
      <c r="R32" s="70">
        <v>66.917625915491413</v>
      </c>
      <c r="S32" s="112" t="s">
        <v>109</v>
      </c>
      <c r="T32" s="112">
        <f>+(H50-G50)/G50*100</f>
        <v>2.0530644265372153</v>
      </c>
      <c r="U32" s="112">
        <f>+(I50-H50)/H50*100</f>
        <v>2.1409348839278977</v>
      </c>
    </row>
    <row r="33" spans="1:21" x14ac:dyDescent="0.5">
      <c r="A33" s="24">
        <v>20</v>
      </c>
      <c r="B33" s="24" t="s">
        <v>178</v>
      </c>
      <c r="C33" s="40" t="s">
        <v>172</v>
      </c>
      <c r="D33" s="40" t="s">
        <v>172</v>
      </c>
      <c r="E33" s="40" t="s">
        <v>172</v>
      </c>
      <c r="F33" s="40" t="s">
        <v>172</v>
      </c>
      <c r="G33" s="50">
        <v>2077</v>
      </c>
      <c r="H33" s="46">
        <v>3283</v>
      </c>
      <c r="I33" s="46">
        <f>594+896</f>
        <v>1490</v>
      </c>
      <c r="K33" s="26">
        <v>32</v>
      </c>
      <c r="L33" s="64" t="s">
        <v>181</v>
      </c>
      <c r="M33" s="67">
        <v>82.35</v>
      </c>
      <c r="N33" s="67">
        <v>86.07</v>
      </c>
      <c r="O33" s="70">
        <v>89.861584900170925</v>
      </c>
      <c r="P33" s="70">
        <v>91.3726442712466</v>
      </c>
      <c r="Q33" s="70">
        <v>92.863172081641082</v>
      </c>
      <c r="R33" s="70">
        <v>94.584346752574575</v>
      </c>
      <c r="S33" s="112" t="s">
        <v>109</v>
      </c>
      <c r="T33" s="112" t="s">
        <v>109</v>
      </c>
      <c r="U33" s="112" t="s">
        <v>109</v>
      </c>
    </row>
    <row r="34" spans="1:21" x14ac:dyDescent="0.5">
      <c r="A34" s="24">
        <v>21</v>
      </c>
      <c r="B34" s="24" t="s">
        <v>180</v>
      </c>
      <c r="C34" s="40" t="s">
        <v>172</v>
      </c>
      <c r="D34" s="40" t="s">
        <v>172</v>
      </c>
      <c r="E34" s="40" t="s">
        <v>172</v>
      </c>
      <c r="F34" s="40" t="s">
        <v>172</v>
      </c>
      <c r="G34" s="50" t="s">
        <v>172</v>
      </c>
      <c r="H34" s="50" t="s">
        <v>172</v>
      </c>
      <c r="I34" s="50"/>
      <c r="K34" s="74">
        <v>33</v>
      </c>
      <c r="L34" s="74" t="s">
        <v>183</v>
      </c>
      <c r="M34" s="75" t="s">
        <v>108</v>
      </c>
      <c r="N34" s="75" t="s">
        <v>108</v>
      </c>
      <c r="O34" s="76" t="s">
        <v>108</v>
      </c>
      <c r="P34" s="76" t="s">
        <v>108</v>
      </c>
      <c r="Q34" s="76" t="s">
        <v>108</v>
      </c>
      <c r="R34" s="76" t="s">
        <v>108</v>
      </c>
      <c r="S34" s="114" t="s">
        <v>108</v>
      </c>
      <c r="T34" s="114"/>
      <c r="U34" s="114"/>
    </row>
    <row r="35" spans="1:21" x14ac:dyDescent="0.5">
      <c r="A35" s="24">
        <v>21</v>
      </c>
      <c r="B35" s="24" t="s">
        <v>182</v>
      </c>
      <c r="C35" s="40" t="s">
        <v>172</v>
      </c>
      <c r="D35" s="40" t="s">
        <v>172</v>
      </c>
      <c r="E35" s="40" t="s">
        <v>172</v>
      </c>
      <c r="F35" s="40" t="s">
        <v>172</v>
      </c>
      <c r="G35" s="50" t="s">
        <v>172</v>
      </c>
      <c r="H35" s="50" t="s">
        <v>172</v>
      </c>
      <c r="I35" s="50"/>
      <c r="K35" s="26">
        <v>34</v>
      </c>
      <c r="L35" s="64" t="s">
        <v>185</v>
      </c>
      <c r="M35" s="67" t="e">
        <v>#REF!</v>
      </c>
      <c r="N35" s="67" t="e">
        <v>#REF!</v>
      </c>
      <c r="O35" s="70" t="s">
        <v>108</v>
      </c>
      <c r="P35" s="70">
        <v>16.632030012787617</v>
      </c>
      <c r="Q35" s="70">
        <v>1.2379957973491642</v>
      </c>
      <c r="R35" s="70">
        <v>17.135201351812697</v>
      </c>
      <c r="S35" s="112">
        <v>4.3795325461612498</v>
      </c>
      <c r="T35" s="112" t="s">
        <v>109</v>
      </c>
      <c r="U35" s="112" t="s">
        <v>109</v>
      </c>
    </row>
    <row r="36" spans="1:21" x14ac:dyDescent="0.5">
      <c r="A36" s="24">
        <v>22</v>
      </c>
      <c r="B36" s="24" t="s">
        <v>184</v>
      </c>
      <c r="C36" s="28" t="s">
        <v>109</v>
      </c>
      <c r="D36" s="28">
        <v>14205</v>
      </c>
      <c r="E36" s="28" t="s">
        <v>109</v>
      </c>
      <c r="F36" s="28">
        <v>14149</v>
      </c>
      <c r="G36" s="46" t="s">
        <v>109</v>
      </c>
      <c r="H36" s="46">
        <v>14146.91</v>
      </c>
      <c r="I36" s="46" t="s">
        <v>109</v>
      </c>
      <c r="K36" s="26">
        <v>35</v>
      </c>
      <c r="L36" s="64" t="s">
        <v>187</v>
      </c>
      <c r="M36" s="67" t="e">
        <v>#REF!</v>
      </c>
      <c r="N36" s="67" t="e">
        <v>#REF!</v>
      </c>
      <c r="O36" s="70" t="s">
        <v>108</v>
      </c>
      <c r="P36" s="70">
        <v>20.6022343686002</v>
      </c>
      <c r="Q36" s="70">
        <v>1.7742124370535191</v>
      </c>
      <c r="R36" s="70">
        <v>19.255508889016742</v>
      </c>
      <c r="S36" s="112">
        <v>6.0440567739943454</v>
      </c>
      <c r="T36" s="112" t="s">
        <v>109</v>
      </c>
      <c r="U36" s="112" t="s">
        <v>109</v>
      </c>
    </row>
    <row r="37" spans="1:21" x14ac:dyDescent="0.5">
      <c r="A37" s="24">
        <v>23</v>
      </c>
      <c r="B37" s="24" t="s">
        <v>186</v>
      </c>
      <c r="C37" s="28" t="s">
        <v>109</v>
      </c>
      <c r="D37" s="28">
        <v>12086</v>
      </c>
      <c r="E37" s="28" t="s">
        <v>109</v>
      </c>
      <c r="F37" s="28">
        <v>11536</v>
      </c>
      <c r="G37" s="46" t="s">
        <v>109</v>
      </c>
      <c r="H37" s="46">
        <v>12142.67</v>
      </c>
      <c r="I37" s="82" t="s">
        <v>109</v>
      </c>
      <c r="K37" s="26">
        <v>36</v>
      </c>
      <c r="L37" s="64" t="s">
        <v>189</v>
      </c>
      <c r="M37" s="67" t="s">
        <v>108</v>
      </c>
      <c r="N37" s="67" t="s">
        <v>108</v>
      </c>
      <c r="O37" s="70" t="s">
        <v>108</v>
      </c>
      <c r="P37" s="70" t="s">
        <v>108</v>
      </c>
      <c r="Q37" s="70" t="s">
        <v>108</v>
      </c>
      <c r="R37" s="70" t="s">
        <v>108</v>
      </c>
      <c r="S37" s="112">
        <f t="shared" ref="S37:T37" si="14">+(G57-F57)/F57*100</f>
        <v>5.1166211388947263</v>
      </c>
      <c r="T37" s="112">
        <f t="shared" si="14"/>
        <v>4.3403298350824588</v>
      </c>
      <c r="U37" s="112">
        <f>+(I57-H57)/H57*100</f>
        <v>4.1933089062911604</v>
      </c>
    </row>
    <row r="38" spans="1:21" x14ac:dyDescent="0.5">
      <c r="A38" s="24">
        <v>24</v>
      </c>
      <c r="B38" s="24" t="s">
        <v>188</v>
      </c>
      <c r="C38" s="28">
        <v>253223.86062599998</v>
      </c>
      <c r="D38" s="28">
        <v>272210.08244500001</v>
      </c>
      <c r="E38" s="28">
        <v>290361.97257899999</v>
      </c>
      <c r="F38" s="28">
        <v>316625.23150200001</v>
      </c>
      <c r="G38" s="46">
        <v>325224.69457599998</v>
      </c>
      <c r="H38" s="46">
        <v>345411</v>
      </c>
      <c r="I38" s="46"/>
      <c r="K38" s="26">
        <v>37</v>
      </c>
      <c r="L38" s="64" t="s">
        <v>191</v>
      </c>
      <c r="M38" s="67" t="s">
        <v>108</v>
      </c>
      <c r="N38" s="67" t="s">
        <v>108</v>
      </c>
      <c r="O38" s="70">
        <v>0</v>
      </c>
      <c r="P38" s="70">
        <v>0</v>
      </c>
      <c r="Q38" s="70">
        <v>0</v>
      </c>
      <c r="R38" s="70">
        <v>0</v>
      </c>
      <c r="S38" s="112">
        <v>0</v>
      </c>
      <c r="T38" s="112">
        <v>0</v>
      </c>
      <c r="U38" s="112">
        <v>0</v>
      </c>
    </row>
    <row r="39" spans="1:21" x14ac:dyDescent="0.5">
      <c r="A39" s="24">
        <v>25</v>
      </c>
      <c r="B39" s="24" t="s">
        <v>190</v>
      </c>
      <c r="C39" s="28">
        <v>165928.09400000001</v>
      </c>
      <c r="D39" s="28">
        <v>172905.68099999998</v>
      </c>
      <c r="E39" s="28">
        <v>179146.76500000001</v>
      </c>
      <c r="F39" s="28">
        <v>187068.174</v>
      </c>
      <c r="G39" s="46">
        <v>188822.079</v>
      </c>
      <c r="H39" s="46">
        <v>197159</v>
      </c>
      <c r="I39" s="46"/>
    </row>
    <row r="40" spans="1:21" x14ac:dyDescent="0.5">
      <c r="A40" s="24">
        <v>26</v>
      </c>
      <c r="B40" s="24" t="s">
        <v>192</v>
      </c>
      <c r="C40" s="28">
        <v>219012</v>
      </c>
      <c r="D40" s="28">
        <v>219185</v>
      </c>
      <c r="E40" s="45">
        <v>219915.28</v>
      </c>
      <c r="F40" s="45">
        <v>219544</v>
      </c>
      <c r="G40" s="46">
        <v>219457</v>
      </c>
      <c r="H40" s="46">
        <v>219612</v>
      </c>
      <c r="I40" s="46"/>
    </row>
    <row r="41" spans="1:21" x14ac:dyDescent="0.5">
      <c r="A41" s="24">
        <v>26</v>
      </c>
      <c r="B41" s="24" t="s">
        <v>193</v>
      </c>
      <c r="C41" s="28">
        <v>388939</v>
      </c>
      <c r="D41" s="28">
        <v>388939</v>
      </c>
      <c r="E41" s="28">
        <v>388939</v>
      </c>
      <c r="F41" s="28">
        <v>388939</v>
      </c>
      <c r="G41" s="46">
        <v>388939</v>
      </c>
      <c r="H41" s="46">
        <v>388939</v>
      </c>
      <c r="I41" s="46">
        <v>388939</v>
      </c>
    </row>
    <row r="42" spans="1:21" x14ac:dyDescent="0.5">
      <c r="A42" s="41">
        <v>27</v>
      </c>
      <c r="B42" s="41" t="s">
        <v>194</v>
      </c>
      <c r="C42" s="27"/>
      <c r="D42" s="27">
        <v>7265</v>
      </c>
      <c r="E42" s="27"/>
      <c r="F42" s="27">
        <v>2904</v>
      </c>
      <c r="G42" s="51"/>
      <c r="H42" s="51">
        <v>4353.8500000000004</v>
      </c>
      <c r="I42" s="51"/>
    </row>
    <row r="43" spans="1:21" x14ac:dyDescent="0.5">
      <c r="A43" s="41">
        <v>27</v>
      </c>
      <c r="B43" s="41" t="s">
        <v>195</v>
      </c>
      <c r="C43" s="27"/>
      <c r="D43" s="27">
        <v>532428</v>
      </c>
      <c r="E43" s="27"/>
      <c r="F43" s="27">
        <v>537918</v>
      </c>
      <c r="G43" s="51"/>
      <c r="H43" s="51">
        <v>559478</v>
      </c>
      <c r="I43" s="51"/>
    </row>
    <row r="44" spans="1:21" x14ac:dyDescent="0.5">
      <c r="A44" s="24">
        <v>28</v>
      </c>
      <c r="B44" s="24" t="s">
        <v>196</v>
      </c>
      <c r="C44" s="28"/>
      <c r="D44" s="28">
        <v>12550</v>
      </c>
      <c r="E44" s="28">
        <v>13601</v>
      </c>
      <c r="F44" s="28">
        <v>14519</v>
      </c>
      <c r="G44" s="46">
        <v>15497</v>
      </c>
      <c r="H44" s="46">
        <v>16482</v>
      </c>
      <c r="I44" s="46">
        <v>17425</v>
      </c>
    </row>
    <row r="45" spans="1:21" x14ac:dyDescent="0.5">
      <c r="A45" s="24">
        <v>29</v>
      </c>
      <c r="B45" s="24" t="s">
        <v>197</v>
      </c>
      <c r="C45" s="42">
        <v>275056</v>
      </c>
      <c r="D45" s="42">
        <v>253000</v>
      </c>
      <c r="E45" s="42">
        <v>243016.51</v>
      </c>
      <c r="F45" s="28">
        <v>224161</v>
      </c>
      <c r="G45" s="46">
        <v>190036</v>
      </c>
      <c r="H45" s="46"/>
      <c r="I45" s="46"/>
    </row>
    <row r="46" spans="1:21" x14ac:dyDescent="0.5">
      <c r="A46" s="24">
        <v>29</v>
      </c>
      <c r="B46" s="24" t="s">
        <v>195</v>
      </c>
      <c r="C46" s="28">
        <v>532734</v>
      </c>
      <c r="D46" s="28">
        <v>544300</v>
      </c>
      <c r="E46" s="28">
        <v>538712</v>
      </c>
      <c r="F46" s="28">
        <v>557752</v>
      </c>
      <c r="G46" s="46">
        <v>544111</v>
      </c>
      <c r="H46" s="46"/>
      <c r="I46" s="46"/>
    </row>
    <row r="47" spans="1:21" x14ac:dyDescent="0.5">
      <c r="A47" s="24">
        <v>30</v>
      </c>
      <c r="B47" s="24" t="s">
        <v>198</v>
      </c>
      <c r="C47" s="43">
        <v>308079</v>
      </c>
      <c r="D47" s="42">
        <v>371195</v>
      </c>
      <c r="E47" s="42">
        <v>422983.59</v>
      </c>
      <c r="F47" s="28">
        <v>442165</v>
      </c>
      <c r="G47" s="46">
        <v>455096</v>
      </c>
      <c r="H47" s="46"/>
      <c r="I47" s="46"/>
    </row>
    <row r="48" spans="1:21" x14ac:dyDescent="0.5">
      <c r="A48" s="24">
        <v>31</v>
      </c>
      <c r="B48" s="24" t="s">
        <v>199</v>
      </c>
      <c r="C48" s="42">
        <v>238922</v>
      </c>
      <c r="D48" s="42">
        <v>184767</v>
      </c>
      <c r="E48" s="42">
        <v>174299.72</v>
      </c>
      <c r="F48" s="28">
        <v>147838</v>
      </c>
      <c r="G48" s="46">
        <v>118682</v>
      </c>
      <c r="H48" s="46"/>
      <c r="I48" s="46"/>
    </row>
    <row r="49" spans="1:9" x14ac:dyDescent="0.5">
      <c r="A49" s="24">
        <v>32</v>
      </c>
      <c r="B49" s="24" t="s">
        <v>200</v>
      </c>
      <c r="C49" s="111">
        <v>733221</v>
      </c>
      <c r="D49" s="111">
        <v>652190</v>
      </c>
      <c r="E49" s="111">
        <v>614854</v>
      </c>
      <c r="F49" s="111">
        <v>615394</v>
      </c>
      <c r="G49" s="46">
        <v>582692</v>
      </c>
      <c r="H49" s="46">
        <v>606037</v>
      </c>
      <c r="I49" s="46">
        <v>666432</v>
      </c>
    </row>
    <row r="50" spans="1:9" x14ac:dyDescent="0.5">
      <c r="A50" s="24">
        <v>32</v>
      </c>
      <c r="B50" s="24" t="s">
        <v>201</v>
      </c>
      <c r="C50" s="111">
        <v>1374850</v>
      </c>
      <c r="D50" s="111">
        <v>1403918</v>
      </c>
      <c r="E50" s="111">
        <v>1433494</v>
      </c>
      <c r="F50" s="111">
        <v>1464514</v>
      </c>
      <c r="G50" s="46">
        <v>1519436</v>
      </c>
      <c r="H50" s="46">
        <v>1550631</v>
      </c>
      <c r="I50" s="46">
        <v>1583829</v>
      </c>
    </row>
    <row r="51" spans="1:9" x14ac:dyDescent="0.5">
      <c r="A51" s="24">
        <v>33</v>
      </c>
      <c r="B51" s="24" t="s">
        <v>202</v>
      </c>
      <c r="C51" s="111">
        <v>744064</v>
      </c>
      <c r="D51" s="111">
        <v>796463</v>
      </c>
      <c r="E51" s="111">
        <v>930058</v>
      </c>
      <c r="F51" s="111">
        <v>980018</v>
      </c>
      <c r="G51" s="46">
        <v>1136035</v>
      </c>
      <c r="H51" s="46">
        <v>1212332</v>
      </c>
      <c r="I51" s="46">
        <v>1357317</v>
      </c>
    </row>
    <row r="52" spans="1:9" x14ac:dyDescent="0.5">
      <c r="A52" s="24">
        <v>34</v>
      </c>
      <c r="B52" s="24" t="s">
        <v>203</v>
      </c>
      <c r="C52" s="111">
        <v>1235462</v>
      </c>
      <c r="D52" s="111">
        <v>1282797</v>
      </c>
      <c r="E52" s="111">
        <v>1331188</v>
      </c>
      <c r="F52" s="111">
        <v>1385201</v>
      </c>
      <c r="G52" s="46"/>
      <c r="H52" s="46"/>
      <c r="I52" s="46">
        <v>1526390</v>
      </c>
    </row>
    <row r="53" spans="1:9" x14ac:dyDescent="0.5">
      <c r="A53" s="24">
        <v>35</v>
      </c>
      <c r="B53" s="24" t="s">
        <v>204</v>
      </c>
      <c r="C53" s="28"/>
      <c r="D53" s="28"/>
      <c r="E53" s="28"/>
      <c r="F53" s="28"/>
      <c r="G53" s="46"/>
      <c r="H53" s="46"/>
      <c r="I53" s="46"/>
    </row>
    <row r="54" spans="1:9" x14ac:dyDescent="0.5">
      <c r="A54" s="24"/>
      <c r="B54" s="24" t="s">
        <v>218</v>
      </c>
      <c r="C54" s="28">
        <f>+C55+C56</f>
        <v>661218</v>
      </c>
      <c r="D54" s="28">
        <f t="shared" ref="D54:H54" si="15">+D55+D56</f>
        <v>774003</v>
      </c>
      <c r="E54" s="28">
        <f t="shared" si="15"/>
        <v>784043</v>
      </c>
      <c r="F54" s="28">
        <f t="shared" si="15"/>
        <v>920233</v>
      </c>
      <c r="G54" s="28">
        <f t="shared" si="15"/>
        <v>962260</v>
      </c>
      <c r="H54" s="28">
        <f t="shared" si="15"/>
        <v>1074520</v>
      </c>
      <c r="I54" s="46"/>
    </row>
    <row r="55" spans="1:9" x14ac:dyDescent="0.5">
      <c r="A55" s="24">
        <v>36</v>
      </c>
      <c r="B55" s="24" t="s">
        <v>205</v>
      </c>
      <c r="C55" s="28">
        <v>590415</v>
      </c>
      <c r="D55" s="28">
        <v>688613</v>
      </c>
      <c r="E55" s="28">
        <v>697138</v>
      </c>
      <c r="F55" s="28">
        <v>816594</v>
      </c>
      <c r="G55" s="46">
        <v>852357</v>
      </c>
      <c r="H55" s="46">
        <v>1074520</v>
      </c>
      <c r="I55" s="46"/>
    </row>
    <row r="56" spans="1:9" x14ac:dyDescent="0.5">
      <c r="A56" s="24">
        <v>37</v>
      </c>
      <c r="B56" s="24" t="s">
        <v>206</v>
      </c>
      <c r="C56" s="28">
        <v>70803</v>
      </c>
      <c r="D56" s="28">
        <v>85390</v>
      </c>
      <c r="E56" s="28">
        <v>86905</v>
      </c>
      <c r="F56" s="28">
        <v>103639</v>
      </c>
      <c r="G56" s="46">
        <v>109903</v>
      </c>
      <c r="H56" s="46"/>
      <c r="I56" s="46"/>
    </row>
    <row r="57" spans="1:9" x14ac:dyDescent="0.5">
      <c r="A57" s="24">
        <v>38</v>
      </c>
      <c r="B57" s="24" t="s">
        <v>207</v>
      </c>
      <c r="C57" s="28"/>
      <c r="D57" s="28"/>
      <c r="E57" s="28"/>
      <c r="F57" s="28">
        <v>38072</v>
      </c>
      <c r="G57" s="46">
        <v>40020</v>
      </c>
      <c r="H57" s="46">
        <v>41757</v>
      </c>
      <c r="I57" s="46">
        <v>43508</v>
      </c>
    </row>
    <row r="58" spans="1:9" x14ac:dyDescent="0.5">
      <c r="A58" s="24">
        <v>39</v>
      </c>
      <c r="B58" s="24" t="s">
        <v>208</v>
      </c>
      <c r="C58" s="28"/>
      <c r="D58" s="28"/>
      <c r="E58" s="28"/>
      <c r="F58" s="28"/>
      <c r="G58" s="46"/>
      <c r="H58" s="46"/>
      <c r="I58" s="46"/>
    </row>
    <row r="59" spans="1:9" x14ac:dyDescent="0.5">
      <c r="B59" s="26" t="s">
        <v>217</v>
      </c>
    </row>
  </sheetData>
  <pageMargins left="0.27559055118110237" right="0.31496062992125984" top="0.43307086614173229" bottom="0.43307086614173229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ตัวชี้วัด (2)</vt:lpstr>
      <vt:lpstr>cal</vt:lpstr>
      <vt:lpstr>'ตัวชี้วัด (2)'!Print_Area</vt:lpstr>
      <vt:lpstr>cal!Print_Titles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Somkiat Wongphonbun</cp:lastModifiedBy>
  <cp:lastPrinted>2021-09-09T03:15:46Z</cp:lastPrinted>
  <dcterms:created xsi:type="dcterms:W3CDTF">2006-02-23T04:03:34Z</dcterms:created>
  <dcterms:modified xsi:type="dcterms:W3CDTF">2021-09-09T03:15:51Z</dcterms:modified>
</cp:coreProperties>
</file>