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8.สมุดสถิติ2565(ข้อมูล 2564)\1.ตาราง 1\"/>
    </mc:Choice>
  </mc:AlternateContent>
  <bookViews>
    <workbookView xWindow="-120" yWindow="-120" windowWidth="29040" windowHeight="15840"/>
  </bookViews>
  <sheets>
    <sheet name="T-1.1" sheetId="3" r:id="rId1"/>
  </sheets>
  <definedNames>
    <definedName name="_xlnm.Print_Area" localSheetId="0">'T-1.1'!$A$1:$R$24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3" l="1"/>
  <c r="N19" i="3"/>
  <c r="N18" i="3"/>
  <c r="N17" i="3"/>
  <c r="N16" i="3"/>
  <c r="N15" i="3"/>
  <c r="N14" i="3"/>
  <c r="N13" i="3"/>
  <c r="N12" i="3"/>
  <c r="N11" i="3"/>
  <c r="N10" i="3"/>
  <c r="N9" i="3"/>
  <c r="N8" i="3"/>
  <c r="K8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L8" i="3"/>
  <c r="M8" i="3" l="1"/>
</calcChain>
</file>

<file path=xl/sharedStrings.xml><?xml version="1.0" encoding="utf-8"?>
<sst xmlns="http://schemas.openxmlformats.org/spreadsheetml/2006/main" count="52" uniqueCount="48">
  <si>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</si>
  <si>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</si>
  <si>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</si>
  <si>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</si>
  <si>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</si>
  <si>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</si>
  <si>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</si>
  <si>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>District</t>
  </si>
  <si>
    <t>Table</t>
  </si>
  <si>
    <t>ประชากร</t>
  </si>
  <si>
    <t>Population</t>
  </si>
  <si>
    <t>(per sq. km.)</t>
  </si>
  <si>
    <t>อัตราเพิ่มของประชากร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</si>
  <si>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</si>
  <si>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>อำเภอ</t>
  </si>
  <si>
    <t>(2017)</t>
  </si>
  <si>
    <t>(2018)</t>
  </si>
  <si>
    <t>(2019)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</si>
  <si>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</si>
  <si>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</si>
  <si>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</si>
  <si>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</si>
  <si>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</si>
  <si>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</si>
  <si>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อำเภอสามง่าม</t>
  </si>
  <si>
    <t>อำเภอทับคล้อ</t>
  </si>
  <si>
    <t>อำเภอสากเหล็ก</t>
  </si>
  <si>
    <t>อำเภอบึงนาราง</t>
  </si>
  <si>
    <t>อำเภอดงเจริญ</t>
  </si>
  <si>
    <t>อำเภอวชิรบารมี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</si>
  <si>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</si>
  <si>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</si>
  <si>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</si>
  <si>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</si>
  <si>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</si>
  <si>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</si>
  <si>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Sam Ngam District</t>
  </si>
  <si>
    <t>Tap Khlo District</t>
  </si>
  <si>
    <t>Sak Lek District</t>
  </si>
  <si>
    <t>Bueng Na Rang District</t>
  </si>
  <si>
    <t>Dong Charoen District</t>
  </si>
  <si>
    <t>Wachirabarami District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</si>
  <si>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</si>
  <si>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</si>
  <si>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(2020)</t>
  </si>
  <si>
    <t>ประชากรจากการทะเบียน อัตราเพิ่ม และความหนาแน่นของประชากร เป็นรายอำเภอ พ.ศ. 2560 - 2564</t>
  </si>
  <si>
    <t>Population from Registration Record, Growth Rate and Density by District: 2017 - 2021</t>
  </si>
  <si>
    <t>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</si>
</sst>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8" xfId="0" applyFont="1" applyBorder="1"/>
    <xf numFmtId="0" fontId="9" fillId="0" borderId="10" xfId="0" applyFont="1" applyBorder="1" applyAlignment="1">
      <alignment horizontal="center"/>
    </xf>
    <xf numFmtId="0" fontId="9" fillId="0" borderId="4" xfId="0" applyFont="1" applyBorder="1"/>
    <xf numFmtId="0" fontId="9" fillId="0" borderId="5" xfId="0" applyFont="1" applyBorder="1"/>
    <xf numFmtId="0" fontId="9" fillId="0" borderId="6" xfId="0" applyFont="1" applyBorder="1"/>
    <xf numFmtId="0" fontId="9" fillId="0" borderId="1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/>
    <xf numFmtId="0" fontId="9" fillId="0" borderId="7" xfId="0" applyFont="1" applyBorder="1"/>
    <xf numFmtId="0" fontId="9" fillId="0" borderId="6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0" xfId="1" applyFont="1" applyBorder="1"/>
    <xf numFmtId="0" fontId="9" fillId="0" borderId="2" xfId="1" applyFont="1" applyBorder="1" applyAlignment="1">
      <alignment horizontal="left"/>
    </xf>
    <xf numFmtId="3" fontId="4" fillId="0" borderId="2" xfId="1" applyNumberFormat="1" applyFont="1" applyBorder="1" applyAlignment="1">
      <alignment horizontal="right" indent="1"/>
    </xf>
    <xf numFmtId="3" fontId="9" fillId="0" borderId="2" xfId="1" applyNumberFormat="1" applyFont="1" applyBorder="1" applyAlignment="1">
      <alignment horizontal="right" indent="1"/>
    </xf>
    <xf numFmtId="2" fontId="4" fillId="0" borderId="2" xfId="1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9" fillId="0" borderId="0" xfId="0" applyFont="1" applyAlignment="1">
      <alignment horizontal="center"/>
    </xf>
    <xf numFmtId="2" fontId="4" fillId="0" borderId="3" xfId="1" applyNumberFormat="1" applyFont="1" applyFill="1" applyBorder="1" applyAlignment="1">
      <alignment horizontal="right" indent="2"/>
    </xf>
    <xf numFmtId="2" fontId="9" fillId="0" borderId="3" xfId="1" applyNumberFormat="1" applyFont="1" applyFill="1" applyBorder="1" applyAlignment="1">
      <alignment horizontal="right" indent="2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</cellXfs>
  <cellStyles count="3">
    <cellStyle name="Normal 2" xfId="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3</xdr:row>
      <xdr:rowOff>95251</xdr:rowOff>
    </xdr:from>
    <xdr:to>
      <xdr:col>19</xdr:col>
      <xdr:colOff>247650</xdr:colOff>
      <xdr:row>4</xdr:row>
      <xdr:rowOff>200026</xdr:rowOff>
    </xdr:to>
    <xdr:sp macro="" textlink="">
      <xdr:nvSpPr>
        <xdr:cNvPr id="7" name="Flowchart: Delay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1343025</xdr:colOff>
      <xdr:row>22</xdr:row>
      <xdr:rowOff>9525</xdr:rowOff>
    </xdr:from>
    <xdr:to>
      <xdr:col>17</xdr:col>
      <xdr:colOff>198809</xdr:colOff>
      <xdr:row>23</xdr:row>
      <xdr:rowOff>209550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B8E72B01-D4EB-4F02-B23A-3E4FF35549B8}"/>
            </a:ext>
          </a:extLst>
        </xdr:cNvPr>
        <xdr:cNvGrpSpPr/>
      </xdr:nvGrpSpPr>
      <xdr:grpSpPr>
        <a:xfrm>
          <a:off x="12877800" y="6124575"/>
          <a:ext cx="1065584" cy="447675"/>
          <a:chOff x="9515475" y="5984132"/>
          <a:chExt cx="398834" cy="390525"/>
        </a:xfrm>
      </xdr:grpSpPr>
      <xdr:sp macro="" textlink="">
        <xdr:nvSpPr>
          <xdr:cNvPr id="9" name="Circle: Hollow 8">
            <a:extLst>
              <a:ext uri="{FF2B5EF4-FFF2-40B4-BE49-F238E27FC236}">
                <a16:creationId xmlns:a16="http://schemas.microsoft.com/office/drawing/2014/main" id="{D518C970-6645-4B7E-934F-559479EDC7BF}"/>
              </a:ext>
            </a:extLst>
          </xdr:cNvPr>
          <xdr:cNvSpPr/>
        </xdr:nvSpPr>
        <xdr:spPr bwMode="auto">
          <a:xfrm>
            <a:off x="9515475" y="5984132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43D68B3E-821D-4EEA-AAC8-383A04C854A8}"/>
              </a:ext>
            </a:extLst>
          </xdr:cNvPr>
          <xdr:cNvSpPr txBox="1"/>
        </xdr:nvSpPr>
        <xdr:spPr>
          <a:xfrm rot="5400000">
            <a:off x="9602776" y="5961085"/>
            <a:ext cx="201635" cy="3762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5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5"/>
  <sheetViews>
    <sheetView showGridLines="0" tabSelected="1" workbookViewId="0">
      <selection activeCell="N8" sqref="N8:N20"/>
    </sheetView>
  </sheetViews>
  <sheetFormatPr defaultColWidth="9.09765625" defaultRowHeight="21.75"/>
  <cols>
    <col min="1" max="1" width="1.59765625" style="4" customWidth="1"/>
    <col min="2" max="2" width="5.8984375" style="4" customWidth="1"/>
    <col min="3" max="3" width="4.296875" style="4" customWidth="1"/>
    <col min="4" max="4" width="8.69921875" style="4" customWidth="1"/>
    <col min="5" max="13" width="9.3984375" style="4" customWidth="1"/>
    <col min="14" max="14" width="15.09765625" style="4" customWidth="1"/>
    <col min="15" max="15" width="0.8984375" style="4" customWidth="1"/>
    <col min="16" max="16" width="20.8984375" style="4" customWidth="1"/>
    <col min="17" max="17" width="2.296875" style="4" customWidth="1"/>
    <col min="18" max="18" width="4.09765625" style="4" customWidth="1"/>
    <col min="19" max="16384" width="9.09765625" style="4"/>
  </cols>
  <sheetData>
    <row r="1" spans="1:16" s="1" customFormat="1">
      <c r="B1" s="1" t="s">
        <v>0</v>
      </c>
      <c r="C1" s="2">
        <v>1.1000000000000001</v>
      </c>
      <c r="D1" s="1" t="s">
        <v>45</v>
      </c>
    </row>
    <row r="2" spans="1:16" s="3" customFormat="1">
      <c r="B2" s="1" t="s">
        <v>8</v>
      </c>
      <c r="C2" s="2">
        <v>1.1000000000000001</v>
      </c>
      <c r="D2" s="1" t="s">
        <v>46</v>
      </c>
    </row>
    <row r="3" spans="1:16" s="5" customFormat="1" ht="19.5">
      <c r="A3" s="34" t="s">
        <v>14</v>
      </c>
      <c r="B3" s="34"/>
      <c r="C3" s="34"/>
      <c r="D3" s="35"/>
      <c r="E3" s="46" t="s">
        <v>9</v>
      </c>
      <c r="F3" s="46"/>
      <c r="G3" s="46"/>
      <c r="H3" s="46"/>
      <c r="I3" s="47"/>
      <c r="J3" s="46" t="s">
        <v>12</v>
      </c>
      <c r="K3" s="46"/>
      <c r="L3" s="46"/>
      <c r="M3" s="47"/>
      <c r="N3" s="13" t="s">
        <v>4</v>
      </c>
      <c r="O3" s="40" t="s">
        <v>7</v>
      </c>
      <c r="P3" s="41"/>
    </row>
    <row r="4" spans="1:16" s="5" customFormat="1" ht="19.5">
      <c r="A4" s="36"/>
      <c r="B4" s="36"/>
      <c r="C4" s="36"/>
      <c r="D4" s="37"/>
      <c r="E4" s="30" t="s">
        <v>10</v>
      </c>
      <c r="F4" s="30"/>
      <c r="G4" s="30"/>
      <c r="H4" s="30"/>
      <c r="I4" s="31"/>
      <c r="J4" s="30" t="s">
        <v>13</v>
      </c>
      <c r="K4" s="30"/>
      <c r="L4" s="30"/>
      <c r="M4" s="31"/>
      <c r="N4" s="9" t="s">
        <v>5</v>
      </c>
      <c r="O4" s="42"/>
      <c r="P4" s="43"/>
    </row>
    <row r="5" spans="1:16" s="5" customFormat="1" ht="19.5">
      <c r="A5" s="36"/>
      <c r="B5" s="36"/>
      <c r="C5" s="36"/>
      <c r="D5" s="37"/>
      <c r="E5" s="8"/>
      <c r="F5" s="8"/>
      <c r="G5" s="8"/>
      <c r="H5" s="8"/>
      <c r="I5" s="8"/>
      <c r="J5" s="8"/>
      <c r="K5" s="8"/>
      <c r="L5" s="8"/>
      <c r="M5" s="8"/>
      <c r="N5" s="14" t="s">
        <v>3</v>
      </c>
      <c r="O5" s="42"/>
      <c r="P5" s="43"/>
    </row>
    <row r="6" spans="1:16" s="5" customFormat="1" ht="19.5">
      <c r="A6" s="36"/>
      <c r="B6" s="36"/>
      <c r="C6" s="36"/>
      <c r="D6" s="37"/>
      <c r="E6" s="27">
        <v>2560</v>
      </c>
      <c r="F6" s="14">
        <v>2561</v>
      </c>
      <c r="G6" s="14">
        <v>2562</v>
      </c>
      <c r="H6" s="14">
        <v>2563</v>
      </c>
      <c r="I6" s="14">
        <v>2564</v>
      </c>
      <c r="J6" s="14">
        <v>2561</v>
      </c>
      <c r="K6" s="14">
        <v>2562</v>
      </c>
      <c r="L6" s="14">
        <v>2563</v>
      </c>
      <c r="M6" s="14">
        <v>2564</v>
      </c>
      <c r="N6" s="14" t="s">
        <v>2</v>
      </c>
      <c r="O6" s="42"/>
      <c r="P6" s="43"/>
    </row>
    <row r="7" spans="1:16" s="5" customFormat="1" ht="19.5">
      <c r="A7" s="38"/>
      <c r="B7" s="38"/>
      <c r="C7" s="38"/>
      <c r="D7" s="39"/>
      <c r="E7" s="17" t="s">
        <v>15</v>
      </c>
      <c r="F7" s="17" t="s">
        <v>16</v>
      </c>
      <c r="G7" s="17" t="s">
        <v>17</v>
      </c>
      <c r="H7" s="17" t="s">
        <v>44</v>
      </c>
      <c r="I7" s="17" t="s">
        <v>47</v>
      </c>
      <c r="J7" s="17" t="s">
        <v>16</v>
      </c>
      <c r="K7" s="17" t="s">
        <v>17</v>
      </c>
      <c r="L7" s="17" t="s">
        <v>44</v>
      </c>
      <c r="M7" s="26" t="s">
        <v>47</v>
      </c>
      <c r="N7" s="19" t="s">
        <v>11</v>
      </c>
      <c r="O7" s="44"/>
      <c r="P7" s="45"/>
    </row>
    <row r="8" spans="1:16" s="6" customFormat="1" ht="25.5" customHeight="1">
      <c r="A8" s="32" t="s">
        <v>6</v>
      </c>
      <c r="B8" s="32"/>
      <c r="C8" s="32"/>
      <c r="D8" s="32"/>
      <c r="E8" s="22">
        <v>541868</v>
      </c>
      <c r="F8" s="22">
        <v>539374</v>
      </c>
      <c r="G8" s="22">
        <v>536311</v>
      </c>
      <c r="H8" s="22">
        <v>532310</v>
      </c>
      <c r="I8" s="22">
        <v>529395</v>
      </c>
      <c r="J8" s="24">
        <f>(F8-E8)*100/E8</f>
        <v>-0.46025969424287833</v>
      </c>
      <c r="K8" s="24">
        <f t="shared" ref="K8:M20" si="0">(G8-F8)*100/F8</f>
        <v>-0.56788054299984803</v>
      </c>
      <c r="L8" s="24">
        <f t="shared" si="0"/>
        <v>-0.74602236388960885</v>
      </c>
      <c r="M8" s="24">
        <f t="shared" si="0"/>
        <v>-0.54761323289060881</v>
      </c>
      <c r="N8" s="28">
        <f>I8/4531.013</f>
        <v>116.83811103609723</v>
      </c>
      <c r="O8" s="33" t="s">
        <v>1</v>
      </c>
      <c r="P8" s="32"/>
    </row>
    <row r="9" spans="1:16" s="5" customFormat="1" ht="24.95" customHeight="1">
      <c r="A9" s="20" t="s">
        <v>18</v>
      </c>
      <c r="B9" s="7"/>
      <c r="C9" s="7"/>
      <c r="D9" s="7"/>
      <c r="E9" s="23">
        <v>109707</v>
      </c>
      <c r="F9" s="23">
        <v>109123</v>
      </c>
      <c r="G9" s="23">
        <v>108629</v>
      </c>
      <c r="H9" s="23">
        <v>108292</v>
      </c>
      <c r="I9" s="23">
        <v>107809</v>
      </c>
      <c r="J9" s="25">
        <f>(F9-E9)*100/E9</f>
        <v>-0.53232701650760661</v>
      </c>
      <c r="K9" s="25">
        <f t="shared" si="0"/>
        <v>-0.45270016403507968</v>
      </c>
      <c r="L9" s="25">
        <f t="shared" si="0"/>
        <v>-0.31023023317898535</v>
      </c>
      <c r="M9" s="25">
        <f t="shared" si="0"/>
        <v>-0.44601632622908433</v>
      </c>
      <c r="N9" s="29">
        <f>I9/738.939</f>
        <v>145.897022622977</v>
      </c>
      <c r="O9" s="21" t="s">
        <v>30</v>
      </c>
      <c r="P9" s="7"/>
    </row>
    <row r="10" spans="1:16" s="5" customFormat="1" ht="24.95" customHeight="1">
      <c r="A10" s="20" t="s">
        <v>19</v>
      </c>
      <c r="B10" s="7"/>
      <c r="C10" s="7"/>
      <c r="D10" s="15"/>
      <c r="E10" s="23">
        <v>24789</v>
      </c>
      <c r="F10" s="23">
        <v>24635</v>
      </c>
      <c r="G10" s="23">
        <v>24421</v>
      </c>
      <c r="H10" s="23">
        <v>24233</v>
      </c>
      <c r="I10" s="23">
        <v>24120</v>
      </c>
      <c r="J10" s="25">
        <f t="shared" ref="J10:J20" si="1">(F10-E10)*100/E10</f>
        <v>-0.6212432933962645</v>
      </c>
      <c r="K10" s="25">
        <f t="shared" si="0"/>
        <v>-0.86868276841891623</v>
      </c>
      <c r="L10" s="25">
        <f t="shared" si="0"/>
        <v>-0.76982924532164942</v>
      </c>
      <c r="M10" s="25">
        <f t="shared" si="0"/>
        <v>-0.46630627656501467</v>
      </c>
      <c r="N10" s="29">
        <f>I10/259.501</f>
        <v>92.947618698964561</v>
      </c>
      <c r="O10" s="21" t="s">
        <v>31</v>
      </c>
      <c r="P10" s="7"/>
    </row>
    <row r="11" spans="1:16" s="5" customFormat="1" ht="24.95" customHeight="1">
      <c r="A11" s="20" t="s">
        <v>20</v>
      </c>
      <c r="B11" s="7"/>
      <c r="C11" s="7"/>
      <c r="D11" s="15"/>
      <c r="E11" s="23">
        <v>44293</v>
      </c>
      <c r="F11" s="23">
        <v>44228</v>
      </c>
      <c r="G11" s="23">
        <v>43942</v>
      </c>
      <c r="H11" s="23">
        <v>43553</v>
      </c>
      <c r="I11" s="23">
        <v>43329</v>
      </c>
      <c r="J11" s="25">
        <f t="shared" si="1"/>
        <v>-0.1467500507980945</v>
      </c>
      <c r="K11" s="25">
        <f t="shared" si="0"/>
        <v>-0.6466491815139731</v>
      </c>
      <c r="L11" s="25">
        <f t="shared" si="0"/>
        <v>-0.88525783987984163</v>
      </c>
      <c r="M11" s="25">
        <f t="shared" si="0"/>
        <v>-0.51431589098339958</v>
      </c>
      <c r="N11" s="29">
        <f>I11/378.561</f>
        <v>114.45711523374041</v>
      </c>
      <c r="O11" s="21" t="s">
        <v>32</v>
      </c>
      <c r="P11" s="7"/>
    </row>
    <row r="12" spans="1:16" s="5" customFormat="1" ht="24.95" customHeight="1">
      <c r="A12" s="20" t="s">
        <v>21</v>
      </c>
      <c r="B12" s="7"/>
      <c r="C12" s="7"/>
      <c r="D12" s="15"/>
      <c r="E12" s="23">
        <v>67197</v>
      </c>
      <c r="F12" s="23">
        <v>66704</v>
      </c>
      <c r="G12" s="23">
        <v>66206</v>
      </c>
      <c r="H12" s="23">
        <v>65611</v>
      </c>
      <c r="I12" s="23">
        <v>65187</v>
      </c>
      <c r="J12" s="25">
        <f t="shared" si="1"/>
        <v>-0.73366370522493563</v>
      </c>
      <c r="K12" s="25">
        <f t="shared" si="0"/>
        <v>-0.74658191412808828</v>
      </c>
      <c r="L12" s="25">
        <f t="shared" si="0"/>
        <v>-0.89871008669909069</v>
      </c>
      <c r="M12" s="25">
        <f t="shared" si="0"/>
        <v>-0.6462331011568182</v>
      </c>
      <c r="N12" s="29">
        <f>I12/468.93</f>
        <v>139.01221930778581</v>
      </c>
      <c r="O12" s="21" t="s">
        <v>33</v>
      </c>
      <c r="P12" s="7"/>
    </row>
    <row r="13" spans="1:16" s="5" customFormat="1" ht="24.95" customHeight="1">
      <c r="A13" s="20" t="s">
        <v>22</v>
      </c>
      <c r="B13" s="7"/>
      <c r="C13" s="7"/>
      <c r="D13" s="15"/>
      <c r="E13" s="23">
        <v>45852</v>
      </c>
      <c r="F13" s="23">
        <v>45584</v>
      </c>
      <c r="G13" s="23">
        <v>45207</v>
      </c>
      <c r="H13" s="23">
        <v>44693</v>
      </c>
      <c r="I13" s="23">
        <v>44189</v>
      </c>
      <c r="J13" s="25">
        <f t="shared" si="1"/>
        <v>-0.58448922620605426</v>
      </c>
      <c r="K13" s="25">
        <f t="shared" si="0"/>
        <v>-0.82704457704457701</v>
      </c>
      <c r="L13" s="25">
        <f t="shared" si="0"/>
        <v>-1.1369920587519633</v>
      </c>
      <c r="M13" s="25">
        <f t="shared" si="0"/>
        <v>-1.1276933748014231</v>
      </c>
      <c r="N13" s="29">
        <f>I13/377.738</f>
        <v>116.98319999576427</v>
      </c>
      <c r="O13" s="21" t="s">
        <v>34</v>
      </c>
      <c r="P13" s="7"/>
    </row>
    <row r="14" spans="1:16" s="5" customFormat="1" ht="24.95" customHeight="1">
      <c r="A14" s="20" t="s">
        <v>23</v>
      </c>
      <c r="B14" s="18"/>
      <c r="C14" s="18"/>
      <c r="D14" s="18"/>
      <c r="E14" s="23">
        <v>59880</v>
      </c>
      <c r="F14" s="23">
        <v>59615</v>
      </c>
      <c r="G14" s="23">
        <v>59220</v>
      </c>
      <c r="H14" s="23">
        <v>58641</v>
      </c>
      <c r="I14" s="23">
        <v>58350</v>
      </c>
      <c r="J14" s="25">
        <f t="shared" si="1"/>
        <v>-0.44255177020708081</v>
      </c>
      <c r="K14" s="25">
        <f t="shared" si="0"/>
        <v>-0.66258491990270907</v>
      </c>
      <c r="L14" s="25">
        <f t="shared" si="0"/>
        <v>-0.97771023302938198</v>
      </c>
      <c r="M14" s="25">
        <f t="shared" si="0"/>
        <v>-0.49623983219931445</v>
      </c>
      <c r="N14" s="29">
        <f>I14/484.209</f>
        <v>120.50581463789396</v>
      </c>
      <c r="O14" s="21" t="s">
        <v>35</v>
      </c>
      <c r="P14" s="7"/>
    </row>
    <row r="15" spans="1:16" s="5" customFormat="1" ht="24.95" customHeight="1">
      <c r="A15" s="20" t="s">
        <v>24</v>
      </c>
      <c r="B15" s="18"/>
      <c r="C15" s="18"/>
      <c r="D15" s="18"/>
      <c r="E15" s="23">
        <v>42426</v>
      </c>
      <c r="F15" s="23">
        <v>42285</v>
      </c>
      <c r="G15" s="23">
        <v>42037</v>
      </c>
      <c r="H15" s="23">
        <v>41860</v>
      </c>
      <c r="I15" s="23">
        <v>41652</v>
      </c>
      <c r="J15" s="25">
        <f t="shared" si="1"/>
        <v>-0.33234337434591993</v>
      </c>
      <c r="K15" s="25">
        <f t="shared" si="0"/>
        <v>-0.58649639352016081</v>
      </c>
      <c r="L15" s="25">
        <f t="shared" si="0"/>
        <v>-0.42105763969836096</v>
      </c>
      <c r="M15" s="25">
        <f t="shared" si="0"/>
        <v>-0.49689440993788819</v>
      </c>
      <c r="N15" s="29">
        <f>I15/338.083</f>
        <v>123.20051584965822</v>
      </c>
      <c r="O15" s="21" t="s">
        <v>36</v>
      </c>
      <c r="P15" s="7"/>
    </row>
    <row r="16" spans="1:16" s="5" customFormat="1" ht="24.95" customHeight="1">
      <c r="A16" s="20" t="s">
        <v>25</v>
      </c>
      <c r="B16" s="18"/>
      <c r="C16" s="18"/>
      <c r="D16" s="18"/>
      <c r="E16" s="23">
        <v>43929</v>
      </c>
      <c r="F16" s="23">
        <v>43632</v>
      </c>
      <c r="G16" s="23">
        <v>43295</v>
      </c>
      <c r="H16" s="23">
        <v>42669</v>
      </c>
      <c r="I16" s="23">
        <v>42266</v>
      </c>
      <c r="J16" s="25">
        <f t="shared" si="1"/>
        <v>-0.67609096496619547</v>
      </c>
      <c r="K16" s="25">
        <f t="shared" si="0"/>
        <v>-0.77236890355702237</v>
      </c>
      <c r="L16" s="25">
        <f t="shared" si="0"/>
        <v>-1.4458944450860376</v>
      </c>
      <c r="M16" s="25">
        <f t="shared" si="0"/>
        <v>-0.94447959877194221</v>
      </c>
      <c r="N16" s="29">
        <f>I16/378.287</f>
        <v>111.72998279084399</v>
      </c>
      <c r="O16" s="21" t="s">
        <v>37</v>
      </c>
      <c r="P16" s="7"/>
    </row>
    <row r="17" spans="1:16" s="5" customFormat="1" ht="24.95" customHeight="1">
      <c r="A17" s="20" t="s">
        <v>26</v>
      </c>
      <c r="B17" s="18"/>
      <c r="C17" s="18"/>
      <c r="D17" s="18"/>
      <c r="E17" s="23">
        <v>23643</v>
      </c>
      <c r="F17" s="23">
        <v>23612</v>
      </c>
      <c r="G17" s="23">
        <v>23485</v>
      </c>
      <c r="H17" s="23">
        <v>23362</v>
      </c>
      <c r="I17" s="23">
        <v>23245</v>
      </c>
      <c r="J17" s="25">
        <f t="shared" si="1"/>
        <v>-0.13111703252548323</v>
      </c>
      <c r="K17" s="25">
        <f t="shared" si="0"/>
        <v>-0.53786210401490764</v>
      </c>
      <c r="L17" s="25">
        <f t="shared" si="0"/>
        <v>-0.52373855652544177</v>
      </c>
      <c r="M17" s="25">
        <f t="shared" si="0"/>
        <v>-0.50081328653368717</v>
      </c>
      <c r="N17" s="29">
        <f>I17/176.351</f>
        <v>131.81099058128393</v>
      </c>
      <c r="O17" s="21" t="s">
        <v>38</v>
      </c>
      <c r="P17" s="7"/>
    </row>
    <row r="18" spans="1:16" s="5" customFormat="1" ht="24.95" customHeight="1">
      <c r="A18" s="20" t="s">
        <v>27</v>
      </c>
      <c r="B18" s="18"/>
      <c r="C18" s="18"/>
      <c r="D18" s="18"/>
      <c r="E18" s="23">
        <v>28927</v>
      </c>
      <c r="F18" s="23">
        <v>28835</v>
      </c>
      <c r="G18" s="23">
        <v>28825</v>
      </c>
      <c r="H18" s="23">
        <v>28766</v>
      </c>
      <c r="I18" s="23">
        <v>28825</v>
      </c>
      <c r="J18" s="25">
        <f t="shared" si="1"/>
        <v>-0.3180419677118263</v>
      </c>
      <c r="K18" s="25">
        <f t="shared" si="0"/>
        <v>-3.4680076296167851E-2</v>
      </c>
      <c r="L18" s="25">
        <f t="shared" si="0"/>
        <v>-0.20468343451864701</v>
      </c>
      <c r="M18" s="25">
        <f t="shared" si="0"/>
        <v>0.20510324688868803</v>
      </c>
      <c r="N18" s="29">
        <f>I18/450.61</f>
        <v>63.968842236079979</v>
      </c>
      <c r="O18" s="21" t="s">
        <v>39</v>
      </c>
      <c r="P18" s="7"/>
    </row>
    <row r="19" spans="1:16" s="5" customFormat="1" ht="24.95" customHeight="1">
      <c r="A19" s="20" t="s">
        <v>28</v>
      </c>
      <c r="B19" s="7"/>
      <c r="C19" s="7"/>
      <c r="D19" s="7"/>
      <c r="E19" s="23">
        <v>19928</v>
      </c>
      <c r="F19" s="23">
        <v>19822</v>
      </c>
      <c r="G19" s="23">
        <v>19697</v>
      </c>
      <c r="H19" s="23">
        <v>19585</v>
      </c>
      <c r="I19" s="23">
        <v>19448</v>
      </c>
      <c r="J19" s="25">
        <f t="shared" si="1"/>
        <v>-0.53191489361702127</v>
      </c>
      <c r="K19" s="25">
        <f t="shared" si="0"/>
        <v>-0.63061245081222883</v>
      </c>
      <c r="L19" s="25">
        <f t="shared" si="0"/>
        <v>-0.56861450982383099</v>
      </c>
      <c r="M19" s="25">
        <f t="shared" si="0"/>
        <v>-0.6995149348991575</v>
      </c>
      <c r="N19" s="29">
        <f>I19/220.303</f>
        <v>88.278416544486461</v>
      </c>
      <c r="O19" s="21" t="s">
        <v>40</v>
      </c>
      <c r="P19" s="7"/>
    </row>
    <row r="20" spans="1:16" s="5" customFormat="1" ht="24.95" customHeight="1">
      <c r="A20" s="20" t="s">
        <v>29</v>
      </c>
      <c r="B20" s="7"/>
      <c r="C20" s="7"/>
      <c r="D20" s="15"/>
      <c r="E20" s="23">
        <v>31297</v>
      </c>
      <c r="F20" s="23">
        <v>31299</v>
      </c>
      <c r="G20" s="23">
        <v>31347</v>
      </c>
      <c r="H20" s="23">
        <v>31045</v>
      </c>
      <c r="I20" s="23">
        <v>30975</v>
      </c>
      <c r="J20" s="25">
        <f t="shared" si="1"/>
        <v>6.3903888551618366E-3</v>
      </c>
      <c r="K20" s="25">
        <f t="shared" si="0"/>
        <v>0.15335953225342663</v>
      </c>
      <c r="L20" s="25">
        <f t="shared" si="0"/>
        <v>-0.96340957667400384</v>
      </c>
      <c r="M20" s="25">
        <f t="shared" si="0"/>
        <v>-0.22547914317925591</v>
      </c>
      <c r="N20" s="29">
        <f>I20/259.501</f>
        <v>119.36370187398123</v>
      </c>
      <c r="O20" s="21" t="s">
        <v>41</v>
      </c>
      <c r="P20" s="7"/>
    </row>
    <row r="21" spans="1:16" s="5" customFormat="1" ht="9" customHeight="1">
      <c r="A21" s="30"/>
      <c r="B21" s="30"/>
      <c r="C21" s="30"/>
      <c r="D21" s="31"/>
      <c r="E21" s="12"/>
      <c r="F21" s="11"/>
      <c r="G21" s="16"/>
      <c r="H21" s="12"/>
      <c r="I21" s="12"/>
      <c r="J21" s="12"/>
      <c r="K21" s="12"/>
      <c r="L21" s="11"/>
      <c r="M21" s="16"/>
      <c r="N21" s="16"/>
      <c r="O21" s="10"/>
      <c r="P21" s="10"/>
    </row>
    <row r="22" spans="1:16" s="5" customFormat="1" ht="9" customHeight="1">
      <c r="A22" s="7"/>
      <c r="C22" s="7"/>
      <c r="D22" s="7"/>
      <c r="E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s="5" customFormat="1" ht="19.5">
      <c r="A23" s="7" t="s">
        <v>42</v>
      </c>
      <c r="C23" s="7"/>
      <c r="D23" s="7"/>
      <c r="E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s="5" customFormat="1" ht="19.5">
      <c r="A24" s="7"/>
      <c r="B24" s="7" t="s">
        <v>43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s="5" customFormat="1" ht="19.5">
      <c r="A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</sheetData>
  <mergeCells count="9">
    <mergeCell ref="A21:D21"/>
    <mergeCell ref="A8:D8"/>
    <mergeCell ref="O8:P8"/>
    <mergeCell ref="A3:D7"/>
    <mergeCell ref="O3:P7"/>
    <mergeCell ref="E3:I3"/>
    <mergeCell ref="E4:I4"/>
    <mergeCell ref="J3:M3"/>
    <mergeCell ref="J4:M4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2021-06-30T07:39:18Z</cp:lastPrinted>
  <dcterms:created xsi:type="dcterms:W3CDTF">2004-08-16T17:13:42Z</dcterms:created>
  <dcterms:modified xsi:type="dcterms:W3CDTF">2022-11-09T07:27:36Z</dcterms:modified>
</cp:coreProperties>
</file>