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D:\0คุณพงศกร  ถ้ำกลาง\อัพฐานข้อมูลตาราง\ตารางเล่มสถิติ\ตารางให้พงษ์ ตาารางสถิติ 2561\ตาราง 1\"/>
    </mc:Choice>
  </mc:AlternateContent>
  <xr:revisionPtr revIDLastSave="0" documentId="13_ncr:1_{CEF3D29C-6E53-47BA-89CE-3B630FB417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-1.1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3" l="1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G9" i="3"/>
  <c r="K9" i="3" s="1"/>
  <c r="H9" i="3"/>
  <c r="I9" i="3"/>
  <c r="N9" i="3" s="1"/>
  <c r="F9" i="3"/>
  <c r="E9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M10" i="3"/>
  <c r="M11" i="3"/>
  <c r="M12" i="3"/>
  <c r="M13" i="3"/>
  <c r="M14" i="3"/>
  <c r="M15" i="3"/>
  <c r="M16" i="3"/>
  <c r="M17" i="3"/>
  <c r="M19" i="3"/>
  <c r="M20" i="3"/>
  <c r="M21" i="3"/>
  <c r="M23" i="3"/>
  <c r="M24" i="3"/>
  <c r="M25" i="3"/>
  <c r="M9" i="3" l="1"/>
  <c r="J9" i="3"/>
  <c r="L9" i="3"/>
</calcChain>
</file>

<file path=xl/sharedStrings.xml><?xml version="1.0" encoding="utf-8"?>
<sst xmlns="http://schemas.openxmlformats.org/spreadsheetml/2006/main" count="65" uniqueCount="58">
  <si>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</si>
  <si>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</si>
  <si>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</si>
  <si>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</si>
  <si>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</si>
  <si>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</si>
  <si>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</si>
  <si>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</si>
  <si>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</si>
  <si>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</si>
  <si>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</si>
  <si>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</si>
  <si>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</si>
  <si>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</si>
  <si>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</si>
  <si>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</si>
  <si>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t xml:space="preserve"> Mueang district</t>
  </si>
  <si>
    <r>
      <t xml:space="preserve">Percentage  change </t>
    </r>
    <r>
      <rPr>
        <sz val="11"/>
        <rFont val="TH SarabunPSK"/>
        <family val="2"/>
      </rPr>
      <t>(%)</t>
    </r>
  </si>
  <si>
    <t>(2014)</t>
  </si>
  <si>
    <t>(2015)</t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</si>
  <si>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</si>
  <si>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</si>
  <si>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</si>
  <si>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</si>
  <si>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</si>
  <si>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</si>
  <si>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</si>
  <si>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</si>
  <si>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</si>
  <si>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</si>
  <si>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</si>
  <si>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</si>
  <si>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</si>
  <si>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</si>
  <si>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</si>
  <si>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</si>
  <si>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</si>
  <si>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</si>
  <si>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</si>
  <si>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</si>
  <si>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</si>
  <si>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</si>
  <si>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</si>
  <si>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</si>
  <si>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</si>
  <si>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</si>
  <si>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</si>
  <si>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</si>
  <si>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</si>
  <si>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</si>
  <si>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</si>
  <si>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         -</t>
  </si>
  <si>
    <t>ประชากรจากการทะเบียน อัตราการเปลี่ยนแปลง และความหนาแน่นของประชากร เป็นรายอำเภอ พ.ศ.2557 -2561</t>
  </si>
  <si>
    <t>Population from Registration Record, Percentage Change and Density by District : 2014 - 2018</t>
  </si>
  <si>
    <t>(2016)</t>
  </si>
  <si>
    <t>(2017)</t>
  </si>
  <si>
    <t>(2018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</si>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</sst>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0.0_ ;\-0.0\ "/>
    <numFmt numFmtId="167" formatCode="#,##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6" xfId="0" quotePrefix="1" applyFont="1" applyBorder="1" applyAlignment="1">
      <alignment horizontal="center"/>
    </xf>
    <xf numFmtId="0" fontId="9" fillId="0" borderId="0" xfId="0" applyFont="1" applyAlignment="1"/>
    <xf numFmtId="0" fontId="9" fillId="0" borderId="1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165" fontId="4" fillId="0" borderId="8" xfId="1" applyNumberFormat="1" applyFont="1" applyBorder="1" applyAlignment="1"/>
    <xf numFmtId="165" fontId="9" fillId="0" borderId="3" xfId="1" applyNumberFormat="1" applyFont="1" applyFill="1" applyBorder="1" applyAlignment="1"/>
    <xf numFmtId="165" fontId="9" fillId="0" borderId="3" xfId="1" applyNumberFormat="1" applyFont="1" applyFill="1" applyBorder="1" applyAlignment="1">
      <alignment vertical="center"/>
    </xf>
    <xf numFmtId="165" fontId="9" fillId="0" borderId="2" xfId="1" applyNumberFormat="1" applyFont="1" applyBorder="1" applyAlignment="1"/>
    <xf numFmtId="165" fontId="9" fillId="0" borderId="3" xfId="1" applyNumberFormat="1" applyFont="1" applyFill="1" applyBorder="1" applyAlignment="1">
      <alignment horizontal="right"/>
    </xf>
    <xf numFmtId="165" fontId="9" fillId="0" borderId="2" xfId="1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166" fontId="11" fillId="0" borderId="3" xfId="0" applyNumberFormat="1" applyFont="1" applyFill="1" applyBorder="1" applyAlignment="1">
      <alignment horizontal="right"/>
    </xf>
    <xf numFmtId="166" fontId="12" fillId="0" borderId="3" xfId="0" applyNumberFormat="1" applyFont="1" applyFill="1" applyBorder="1" applyAlignment="1">
      <alignment horizontal="right"/>
    </xf>
    <xf numFmtId="166" fontId="12" fillId="0" borderId="3" xfId="0" quotePrefix="1" applyNumberFormat="1" applyFont="1" applyFill="1" applyBorder="1" applyAlignment="1">
      <alignment horizontal="right"/>
    </xf>
    <xf numFmtId="166" fontId="12" fillId="0" borderId="3" xfId="0" applyNumberFormat="1" applyFont="1" applyFill="1" applyBorder="1" applyAlignment="1">
      <alignment horizontal="left"/>
    </xf>
    <xf numFmtId="167" fontId="4" fillId="0" borderId="10" xfId="0" applyNumberFormat="1" applyFont="1" applyBorder="1" applyAlignment="1">
      <alignment horizontal="right" wrapText="1" indent="2"/>
    </xf>
    <xf numFmtId="167" fontId="9" fillId="0" borderId="10" xfId="0" applyNumberFormat="1" applyFont="1" applyBorder="1" applyAlignment="1">
      <alignment horizontal="right" wrapText="1" indent="2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4" xfId="2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1459659</xdr:colOff>
      <xdr:row>0</xdr:row>
      <xdr:rowOff>2</xdr:rowOff>
    </xdr:from>
    <xdr:to>
      <xdr:col>17</xdr:col>
      <xdr:colOff>508246</xdr:colOff>
      <xdr:row>30</xdr:row>
      <xdr:rowOff>333376</xdr:rowOff>
    </xdr:to>
    <xdr:grpSp>
      <xdr:nvGrpSpPr>
        <xdr:cNvPr id="2360" name="Group 20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GrpSpPr>
          <a:grpSpLocks/>
        </xdr:cNvGrpSpPr>
      </xdr:nvGrpSpPr>
      <xdr:grpSpPr bwMode="auto">
        <a:xfrm>
          <a:off x="9403509" y="2"/>
          <a:ext cx="772612" cy="6324599"/>
          <a:chOff x="990" y="0"/>
          <a:chExt cx="50" cy="706"/>
        </a:xfrm>
      </xdr:grpSpPr>
      <xdr:sp macro="" textlink="">
        <xdr:nvSpPr>
          <xdr:cNvPr id="2159" name="Text Box 6">
            <a:extLst>
              <a:ext uri="{FF2B5EF4-FFF2-40B4-BE49-F238E27FC236}">
                <a16:creationId xmlns:a16="http://schemas.microsoft.com/office/drawing/2014/main" id="{00000000-0008-0000-0000-00006F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308"/>
            <a:ext cx="50" cy="3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5" y="663"/>
            <a:ext cx="2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2364" name="Straight Connector 12">
            <a:extLst>
              <a:ext uri="{FF2B5EF4-FFF2-40B4-BE49-F238E27FC236}">
                <a16:creationId xmlns:a16="http://schemas.microsoft.com/office/drawing/2014/main" id="{00000000-0008-0000-0000-00003C09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showGridLines="0" tabSelected="1" zoomScaleNormal="100" workbookViewId="0">
      <selection activeCell="Z11" sqref="Z11"/>
    </sheetView>
  </sheetViews>
  <sheetFormatPr defaultColWidth="9.140625"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9.28515625" style="5" customWidth="1"/>
    <col min="5" max="9" width="9.42578125" style="5" bestFit="1" customWidth="1"/>
    <col min="10" max="13" width="8.7109375" style="5" customWidth="1"/>
    <col min="14" max="14" width="15.28515625" style="5" customWidth="1"/>
    <col min="15" max="15" width="0.85546875" style="5" customWidth="1"/>
    <col min="16" max="16" width="23.5703125" style="5" customWidth="1"/>
    <col min="17" max="17" width="2.28515625" style="5" customWidth="1"/>
    <col min="18" max="18" width="9.85546875" style="5" customWidth="1"/>
    <col min="19" max="16384" width="9.140625" style="5"/>
  </cols>
  <sheetData>
    <row r="1" spans="1:16" s="1" customFormat="1" x14ac:dyDescent="0.3">
      <c r="B1" s="1" t="s">
        <v>0</v>
      </c>
      <c r="C1" s="2">
        <v>1.1000000000000001</v>
      </c>
      <c r="D1" s="1" t="s">
        <v>52</v>
      </c>
    </row>
    <row r="2" spans="1:16" s="3" customFormat="1" x14ac:dyDescent="0.3">
      <c r="B2" s="1" t="s">
        <v>11</v>
      </c>
      <c r="C2" s="2">
        <v>1.1000000000000001</v>
      </c>
      <c r="D2" s="1" t="s">
        <v>53</v>
      </c>
    </row>
    <row r="3" spans="1:16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6.5" x14ac:dyDescent="0.25">
      <c r="A4" s="39" t="s">
        <v>10</v>
      </c>
      <c r="B4" s="39"/>
      <c r="C4" s="39"/>
      <c r="D4" s="40"/>
      <c r="E4" s="51" t="s">
        <v>12</v>
      </c>
      <c r="F4" s="51"/>
      <c r="G4" s="51"/>
      <c r="H4" s="51"/>
      <c r="I4" s="52"/>
      <c r="J4" s="51" t="s">
        <v>14</v>
      </c>
      <c r="K4" s="51"/>
      <c r="L4" s="51"/>
      <c r="M4" s="52"/>
      <c r="N4" s="14" t="s">
        <v>4</v>
      </c>
      <c r="O4" s="45" t="s">
        <v>9</v>
      </c>
      <c r="P4" s="46"/>
    </row>
    <row r="5" spans="1:16" s="6" customFormat="1" ht="16.5" x14ac:dyDescent="0.25">
      <c r="A5" s="41"/>
      <c r="B5" s="41"/>
      <c r="C5" s="41"/>
      <c r="D5" s="42"/>
      <c r="E5" s="53" t="s">
        <v>13</v>
      </c>
      <c r="F5" s="53"/>
      <c r="G5" s="53"/>
      <c r="H5" s="53"/>
      <c r="I5" s="54"/>
      <c r="J5" s="53" t="s">
        <v>17</v>
      </c>
      <c r="K5" s="53"/>
      <c r="L5" s="53"/>
      <c r="M5" s="54"/>
      <c r="N5" s="10" t="s">
        <v>5</v>
      </c>
      <c r="O5" s="47"/>
      <c r="P5" s="48"/>
    </row>
    <row r="6" spans="1:16" s="6" customFormat="1" ht="16.5" x14ac:dyDescent="0.25">
      <c r="A6" s="41"/>
      <c r="B6" s="41"/>
      <c r="C6" s="41"/>
      <c r="D6" s="42"/>
      <c r="E6" s="8"/>
      <c r="F6" s="9"/>
      <c r="G6" s="9"/>
      <c r="H6" s="9"/>
      <c r="I6" s="9"/>
      <c r="J6" s="9"/>
      <c r="K6" s="9"/>
      <c r="L6" s="9"/>
      <c r="M6" s="9"/>
      <c r="N6" s="15" t="s">
        <v>3</v>
      </c>
      <c r="O6" s="47"/>
      <c r="P6" s="48"/>
    </row>
    <row r="7" spans="1:16" s="6" customFormat="1" ht="16.5" x14ac:dyDescent="0.25">
      <c r="A7" s="41"/>
      <c r="B7" s="41"/>
      <c r="C7" s="41"/>
      <c r="D7" s="42"/>
      <c r="E7" s="15">
        <v>2557</v>
      </c>
      <c r="F7" s="30">
        <v>2558</v>
      </c>
      <c r="G7" s="15">
        <v>2559</v>
      </c>
      <c r="H7" s="30">
        <v>2560</v>
      </c>
      <c r="I7" s="15">
        <v>2561</v>
      </c>
      <c r="J7" s="30">
        <v>2558</v>
      </c>
      <c r="K7" s="15">
        <v>2559</v>
      </c>
      <c r="L7" s="30">
        <v>2560</v>
      </c>
      <c r="M7" s="15">
        <v>2561</v>
      </c>
      <c r="N7" s="15" t="s">
        <v>2</v>
      </c>
      <c r="O7" s="47"/>
      <c r="P7" s="48"/>
    </row>
    <row r="8" spans="1:16" s="6" customFormat="1" ht="16.5" x14ac:dyDescent="0.25">
      <c r="A8" s="43"/>
      <c r="B8" s="43"/>
      <c r="C8" s="43"/>
      <c r="D8" s="44"/>
      <c r="E8" s="18" t="s">
        <v>18</v>
      </c>
      <c r="F8" s="18" t="s">
        <v>19</v>
      </c>
      <c r="G8" s="18" t="s">
        <v>54</v>
      </c>
      <c r="H8" s="23" t="s">
        <v>55</v>
      </c>
      <c r="I8" s="23" t="s">
        <v>56</v>
      </c>
      <c r="J8" s="18" t="s">
        <v>19</v>
      </c>
      <c r="K8" s="18" t="s">
        <v>54</v>
      </c>
      <c r="L8" s="23" t="s">
        <v>55</v>
      </c>
      <c r="M8" s="23" t="s">
        <v>57</v>
      </c>
      <c r="N8" s="16" t="s">
        <v>15</v>
      </c>
      <c r="O8" s="49"/>
      <c r="P8" s="50"/>
    </row>
    <row r="9" spans="1:16" s="7" customFormat="1" ht="27" customHeight="1" x14ac:dyDescent="0.25">
      <c r="A9" s="37" t="s">
        <v>6</v>
      </c>
      <c r="B9" s="37"/>
      <c r="C9" s="37"/>
      <c r="D9" s="37"/>
      <c r="E9" s="24">
        <f>SUM(E10:E25)</f>
        <v>803599</v>
      </c>
      <c r="F9" s="24">
        <f>SUM(F10:F25)</f>
        <v>808360</v>
      </c>
      <c r="G9" s="24">
        <f t="shared" ref="G9:I9" si="0">SUM(G10:G25)</f>
        <v>810320</v>
      </c>
      <c r="H9" s="24">
        <f t="shared" si="0"/>
        <v>813852</v>
      </c>
      <c r="I9" s="24">
        <f t="shared" si="0"/>
        <v>817441</v>
      </c>
      <c r="J9" s="31">
        <f t="shared" ref="J9:K9" si="1">(F9-E9)/E9*100</f>
        <v>0.59245967205036343</v>
      </c>
      <c r="K9" s="31">
        <f t="shared" si="1"/>
        <v>0.24246622791825423</v>
      </c>
      <c r="L9" s="31">
        <f>(H9-G9)/G9*100</f>
        <v>0.43587718432224304</v>
      </c>
      <c r="M9" s="31">
        <f>(I9-H9)/H9*100</f>
        <v>0.44098927077650485</v>
      </c>
      <c r="N9" s="35">
        <f>I9/2556.64</f>
        <v>319.73253958320299</v>
      </c>
      <c r="O9" s="38" t="s">
        <v>1</v>
      </c>
      <c r="P9" s="37"/>
    </row>
    <row r="10" spans="1:16" s="6" customFormat="1" ht="16.5" x14ac:dyDescent="0.25">
      <c r="A10" s="8"/>
      <c r="B10" s="8" t="s">
        <v>20</v>
      </c>
      <c r="C10" s="8"/>
      <c r="D10" s="8"/>
      <c r="E10" s="26">
        <v>140475</v>
      </c>
      <c r="F10" s="27">
        <v>141010</v>
      </c>
      <c r="G10" s="27">
        <v>140767</v>
      </c>
      <c r="H10" s="27">
        <v>140857</v>
      </c>
      <c r="I10" s="27">
        <v>140990</v>
      </c>
      <c r="J10" s="32">
        <v>0.2</v>
      </c>
      <c r="K10" s="32">
        <v>0.28000000000000003</v>
      </c>
      <c r="L10" s="32">
        <f>(H10-G10)/G10*100</f>
        <v>6.3935439414067222E-2</v>
      </c>
      <c r="M10" s="32">
        <f t="shared" ref="L10:M25" si="2">(I10-H10)/H10*100</f>
        <v>9.4422002456391943E-2</v>
      </c>
      <c r="N10" s="36">
        <f>I10/130.579</f>
        <v>1079.7295124024536</v>
      </c>
      <c r="O10" s="8" t="s">
        <v>16</v>
      </c>
      <c r="P10" s="8" t="s">
        <v>21</v>
      </c>
    </row>
    <row r="11" spans="1:16" s="6" customFormat="1" ht="16.5" x14ac:dyDescent="0.25">
      <c r="A11" s="8"/>
      <c r="B11" s="8" t="s">
        <v>22</v>
      </c>
      <c r="C11" s="19"/>
      <c r="D11" s="20"/>
      <c r="E11" s="25">
        <v>47520</v>
      </c>
      <c r="F11" s="27">
        <v>47357</v>
      </c>
      <c r="G11" s="27">
        <v>47083</v>
      </c>
      <c r="H11" s="27">
        <v>46954</v>
      </c>
      <c r="I11" s="27">
        <v>46925</v>
      </c>
      <c r="J11" s="32">
        <v>0.1</v>
      </c>
      <c r="K11" s="32">
        <v>-0.16</v>
      </c>
      <c r="L11" s="32">
        <f t="shared" si="2"/>
        <v>-0.27398424059639365</v>
      </c>
      <c r="M11" s="32">
        <f t="shared" si="2"/>
        <v>-6.1762576138348166E-2</v>
      </c>
      <c r="N11" s="36">
        <f>I11/106.189</f>
        <v>441.9007618491558</v>
      </c>
      <c r="O11" s="8"/>
      <c r="P11" s="8" t="s">
        <v>23</v>
      </c>
    </row>
    <row r="12" spans="1:16" s="6" customFormat="1" ht="16.5" x14ac:dyDescent="0.25">
      <c r="A12" s="8"/>
      <c r="B12" s="8" t="s">
        <v>24</v>
      </c>
      <c r="C12" s="19"/>
      <c r="D12" s="20"/>
      <c r="E12" s="25">
        <v>36705</v>
      </c>
      <c r="F12" s="27">
        <v>36845</v>
      </c>
      <c r="G12" s="27">
        <v>36807</v>
      </c>
      <c r="H12" s="27">
        <v>36756</v>
      </c>
      <c r="I12" s="27">
        <v>36793</v>
      </c>
      <c r="J12" s="32">
        <v>0.42</v>
      </c>
      <c r="K12" s="32">
        <v>0.31</v>
      </c>
      <c r="L12" s="32">
        <f t="shared" si="2"/>
        <v>-0.13856059988589128</v>
      </c>
      <c r="M12" s="32">
        <f t="shared" si="2"/>
        <v>0.10066383719664818</v>
      </c>
      <c r="N12" s="36">
        <f>I12/198.919</f>
        <v>184.96473438937457</v>
      </c>
      <c r="O12" s="8"/>
      <c r="P12" s="8" t="s">
        <v>25</v>
      </c>
    </row>
    <row r="13" spans="1:16" s="6" customFormat="1" ht="16.5" x14ac:dyDescent="0.25">
      <c r="A13" s="8"/>
      <c r="B13" s="8" t="s">
        <v>26</v>
      </c>
      <c r="C13" s="19"/>
      <c r="D13" s="20"/>
      <c r="E13" s="25">
        <v>47830</v>
      </c>
      <c r="F13" s="27">
        <v>47935</v>
      </c>
      <c r="G13" s="27">
        <v>47989</v>
      </c>
      <c r="H13" s="27">
        <v>47923</v>
      </c>
      <c r="I13" s="27">
        <v>48065</v>
      </c>
      <c r="J13" s="32">
        <v>0.3</v>
      </c>
      <c r="K13" s="32">
        <v>0.15</v>
      </c>
      <c r="L13" s="32">
        <f t="shared" si="2"/>
        <v>-0.13753151763945903</v>
      </c>
      <c r="M13" s="32">
        <f t="shared" si="2"/>
        <v>0.29630866181165622</v>
      </c>
      <c r="N13" s="36">
        <f>I13/219.679</f>
        <v>218.79651673578266</v>
      </c>
      <c r="O13" s="8"/>
      <c r="P13" s="8" t="s">
        <v>27</v>
      </c>
    </row>
    <row r="14" spans="1:16" s="6" customFormat="1" ht="16.5" x14ac:dyDescent="0.25">
      <c r="A14" s="19"/>
      <c r="B14" s="8" t="s">
        <v>28</v>
      </c>
      <c r="C14" s="19"/>
      <c r="D14" s="20"/>
      <c r="E14" s="25">
        <v>34579</v>
      </c>
      <c r="F14" s="27">
        <v>34484</v>
      </c>
      <c r="G14" s="27">
        <v>34391</v>
      </c>
      <c r="H14" s="27">
        <v>34393</v>
      </c>
      <c r="I14" s="27">
        <v>34298</v>
      </c>
      <c r="J14" s="32">
        <v>-0.09</v>
      </c>
      <c r="K14" s="32">
        <v>0.1</v>
      </c>
      <c r="L14" s="32">
        <f t="shared" si="2"/>
        <v>5.8154749789189036E-3</v>
      </c>
      <c r="M14" s="32">
        <f t="shared" si="2"/>
        <v>-0.27621899805192918</v>
      </c>
      <c r="N14" s="36">
        <f>I14/135.305</f>
        <v>253.4865673847973</v>
      </c>
      <c r="O14" s="8"/>
      <c r="P14" s="8" t="s">
        <v>29</v>
      </c>
    </row>
    <row r="15" spans="1:16" s="6" customFormat="1" ht="16.5" x14ac:dyDescent="0.25">
      <c r="A15" s="21"/>
      <c r="B15" s="8" t="s">
        <v>30</v>
      </c>
      <c r="C15" s="21"/>
      <c r="D15" s="22"/>
      <c r="E15" s="25">
        <v>102602</v>
      </c>
      <c r="F15" s="27">
        <v>104775</v>
      </c>
      <c r="G15" s="27">
        <v>106749</v>
      </c>
      <c r="H15" s="27">
        <v>108950</v>
      </c>
      <c r="I15" s="27">
        <v>111079</v>
      </c>
      <c r="J15" s="32">
        <v>2.19</v>
      </c>
      <c r="K15" s="32">
        <v>2.73</v>
      </c>
      <c r="L15" s="32">
        <f t="shared" si="2"/>
        <v>2.0618460126090175</v>
      </c>
      <c r="M15" s="32">
        <f t="shared" si="2"/>
        <v>1.9541073887104177</v>
      </c>
      <c r="N15" s="36">
        <f>I15/229.098</f>
        <v>484.85364341897349</v>
      </c>
      <c r="O15" s="8"/>
      <c r="P15" s="8" t="s">
        <v>31</v>
      </c>
    </row>
    <row r="16" spans="1:16" s="6" customFormat="1" ht="16.5" x14ac:dyDescent="0.25">
      <c r="A16" s="21"/>
      <c r="B16" s="8" t="s">
        <v>32</v>
      </c>
      <c r="C16" s="21"/>
      <c r="D16" s="22"/>
      <c r="E16" s="25">
        <v>41673</v>
      </c>
      <c r="F16" s="27">
        <v>41927</v>
      </c>
      <c r="G16" s="27">
        <v>41875</v>
      </c>
      <c r="H16" s="27">
        <v>41924</v>
      </c>
      <c r="I16" s="27">
        <v>41899</v>
      </c>
      <c r="J16" s="32">
        <v>0.17</v>
      </c>
      <c r="K16" s="34" t="s">
        <v>51</v>
      </c>
      <c r="L16" s="32">
        <f t="shared" si="2"/>
        <v>0.11701492537313433</v>
      </c>
      <c r="M16" s="32">
        <f t="shared" si="2"/>
        <v>-5.9631714531056194E-2</v>
      </c>
      <c r="N16" s="36">
        <f>I16/121.865</f>
        <v>343.81487711812252</v>
      </c>
      <c r="O16" s="8"/>
      <c r="P16" s="8" t="s">
        <v>33</v>
      </c>
    </row>
    <row r="17" spans="1:16" s="6" customFormat="1" ht="16.5" x14ac:dyDescent="0.25">
      <c r="A17" s="21"/>
      <c r="B17" s="8" t="s">
        <v>34</v>
      </c>
      <c r="C17" s="21"/>
      <c r="D17" s="22"/>
      <c r="E17" s="25">
        <v>41790</v>
      </c>
      <c r="F17" s="27">
        <v>41637</v>
      </c>
      <c r="G17" s="27">
        <v>41305</v>
      </c>
      <c r="H17" s="27">
        <v>40961</v>
      </c>
      <c r="I17" s="27">
        <v>40725</v>
      </c>
      <c r="J17" s="32">
        <v>-0.26</v>
      </c>
      <c r="K17" s="32">
        <v>-0.33</v>
      </c>
      <c r="L17" s="32">
        <f t="shared" si="2"/>
        <v>-0.83282895533228418</v>
      </c>
      <c r="M17" s="32">
        <f t="shared" si="2"/>
        <v>-0.57615780864724986</v>
      </c>
      <c r="N17" s="36">
        <f>I17/189.008</f>
        <v>215.46707017692373</v>
      </c>
      <c r="O17" s="8"/>
      <c r="P17" s="8" t="s">
        <v>35</v>
      </c>
    </row>
    <row r="18" spans="1:16" s="6" customFormat="1" ht="16.5" x14ac:dyDescent="0.25">
      <c r="A18" s="21"/>
      <c r="B18" s="8" t="s">
        <v>36</v>
      </c>
      <c r="C18" s="21"/>
      <c r="D18" s="22"/>
      <c r="E18" s="25">
        <v>31040</v>
      </c>
      <c r="F18" s="27">
        <v>31108</v>
      </c>
      <c r="G18" s="27">
        <v>31094</v>
      </c>
      <c r="H18" s="27">
        <v>31079</v>
      </c>
      <c r="I18" s="27">
        <v>31138</v>
      </c>
      <c r="J18" s="32">
        <v>0.09</v>
      </c>
      <c r="K18" s="32">
        <v>0.3</v>
      </c>
      <c r="L18" s="32">
        <f t="shared" si="2"/>
        <v>-4.8240818164276063E-2</v>
      </c>
      <c r="M18" s="34" t="s">
        <v>51</v>
      </c>
      <c r="N18" s="36">
        <f>I18/104.508</f>
        <v>297.94848241282966</v>
      </c>
      <c r="O18" s="8"/>
      <c r="P18" s="8" t="s">
        <v>37</v>
      </c>
    </row>
    <row r="19" spans="1:16" s="6" customFormat="1" ht="16.5" x14ac:dyDescent="0.25">
      <c r="A19" s="21"/>
      <c r="B19" s="8" t="s">
        <v>38</v>
      </c>
      <c r="C19" s="21"/>
      <c r="D19" s="22"/>
      <c r="E19" s="25">
        <v>38912</v>
      </c>
      <c r="F19" s="27">
        <v>39110</v>
      </c>
      <c r="G19" s="27">
        <v>39153</v>
      </c>
      <c r="H19" s="27">
        <v>39367</v>
      </c>
      <c r="I19" s="27">
        <v>39630</v>
      </c>
      <c r="J19" s="32">
        <v>0.6</v>
      </c>
      <c r="K19" s="32">
        <v>0.76</v>
      </c>
      <c r="L19" s="32">
        <f t="shared" si="2"/>
        <v>0.54657369805634304</v>
      </c>
      <c r="M19" s="32">
        <f t="shared" si="2"/>
        <v>0.66807224324942216</v>
      </c>
      <c r="N19" s="36">
        <f>I19/199.928</f>
        <v>198.22135968948822</v>
      </c>
      <c r="O19" s="8"/>
      <c r="P19" s="8" t="s">
        <v>39</v>
      </c>
    </row>
    <row r="20" spans="1:16" s="6" customFormat="1" ht="16.5" x14ac:dyDescent="0.25">
      <c r="A20" s="8"/>
      <c r="B20" s="8" t="s">
        <v>40</v>
      </c>
      <c r="C20" s="8"/>
      <c r="D20" s="8"/>
      <c r="E20" s="25">
        <v>71221</v>
      </c>
      <c r="F20" s="27">
        <v>72358</v>
      </c>
      <c r="G20" s="27">
        <v>73157</v>
      </c>
      <c r="H20" s="27">
        <v>74179</v>
      </c>
      <c r="I20" s="27">
        <v>75176</v>
      </c>
      <c r="J20" s="32">
        <v>1.06</v>
      </c>
      <c r="K20" s="32">
        <v>1.52</v>
      </c>
      <c r="L20" s="32">
        <f t="shared" si="2"/>
        <v>1.3969955028226964</v>
      </c>
      <c r="M20" s="32">
        <f t="shared" si="2"/>
        <v>1.3440461586163199</v>
      </c>
      <c r="N20" s="36">
        <f>I20/219.191</f>
        <v>342.97028618875777</v>
      </c>
      <c r="O20" s="8"/>
      <c r="P20" s="8" t="s">
        <v>41</v>
      </c>
    </row>
    <row r="21" spans="1:16" s="6" customFormat="1" ht="16.5" x14ac:dyDescent="0.25">
      <c r="A21" s="19"/>
      <c r="B21" s="8" t="s">
        <v>42</v>
      </c>
      <c r="C21" s="19"/>
      <c r="D21" s="20"/>
      <c r="E21" s="25">
        <v>66930</v>
      </c>
      <c r="F21" s="27">
        <v>67009</v>
      </c>
      <c r="G21" s="27">
        <v>66795</v>
      </c>
      <c r="H21" s="27">
        <v>66749</v>
      </c>
      <c r="I21" s="27">
        <v>66680</v>
      </c>
      <c r="J21" s="32">
        <v>0.05</v>
      </c>
      <c r="K21" s="32">
        <v>0.34</v>
      </c>
      <c r="L21" s="32">
        <f t="shared" si="2"/>
        <v>-6.8867430196871027E-2</v>
      </c>
      <c r="M21" s="32">
        <f t="shared" si="2"/>
        <v>-0.10337233516606992</v>
      </c>
      <c r="N21" s="36">
        <f>I21/205.567</f>
        <v>324.37112960737858</v>
      </c>
      <c r="O21" s="8"/>
      <c r="P21" s="8" t="s">
        <v>43</v>
      </c>
    </row>
    <row r="22" spans="1:16" s="6" customFormat="1" ht="16.5" x14ac:dyDescent="0.25">
      <c r="A22" s="21"/>
      <c r="B22" s="8" t="s">
        <v>44</v>
      </c>
      <c r="C22" s="21"/>
      <c r="D22" s="22"/>
      <c r="E22" s="25">
        <v>19455</v>
      </c>
      <c r="F22" s="27">
        <v>19392</v>
      </c>
      <c r="G22" s="27">
        <v>19396</v>
      </c>
      <c r="H22" s="27">
        <v>19374</v>
      </c>
      <c r="I22" s="27">
        <v>19366</v>
      </c>
      <c r="J22" s="34" t="s">
        <v>51</v>
      </c>
      <c r="K22" s="33">
        <v>-0.24</v>
      </c>
      <c r="L22" s="32">
        <f t="shared" si="2"/>
        <v>-0.11342544854609199</v>
      </c>
      <c r="M22" s="34" t="s">
        <v>51</v>
      </c>
      <c r="N22" s="36">
        <f>I22/150.756</f>
        <v>128.45923213669772</v>
      </c>
      <c r="O22" s="8"/>
      <c r="P22" s="8" t="s">
        <v>27</v>
      </c>
    </row>
    <row r="23" spans="1:16" s="6" customFormat="1" ht="16.5" x14ac:dyDescent="0.25">
      <c r="A23" s="8"/>
      <c r="B23" s="8" t="s">
        <v>45</v>
      </c>
      <c r="C23" s="8"/>
      <c r="D23" s="8"/>
      <c r="E23" s="25">
        <v>50062</v>
      </c>
      <c r="F23" s="27">
        <v>50658</v>
      </c>
      <c r="G23" s="27">
        <v>51038</v>
      </c>
      <c r="H23" s="27">
        <v>51791</v>
      </c>
      <c r="I23" s="27">
        <v>52249</v>
      </c>
      <c r="J23" s="32">
        <v>1.29</v>
      </c>
      <c r="K23" s="32">
        <v>1.68</v>
      </c>
      <c r="L23" s="32">
        <f t="shared" si="2"/>
        <v>1.4753712919785258</v>
      </c>
      <c r="M23" s="32">
        <f t="shared" si="2"/>
        <v>0.88432353111544471</v>
      </c>
      <c r="N23" s="36">
        <f>I23/186.802</f>
        <v>279.70257277759339</v>
      </c>
      <c r="O23" s="8"/>
      <c r="P23" s="8" t="s">
        <v>46</v>
      </c>
    </row>
    <row r="24" spans="1:16" s="6" customFormat="1" ht="16.5" x14ac:dyDescent="0.25">
      <c r="A24" s="8"/>
      <c r="B24" s="8" t="s">
        <v>47</v>
      </c>
      <c r="C24" s="8"/>
      <c r="D24" s="8"/>
      <c r="E24" s="25">
        <v>23714</v>
      </c>
      <c r="F24" s="27">
        <v>23652</v>
      </c>
      <c r="G24" s="27">
        <v>23575</v>
      </c>
      <c r="H24" s="27">
        <v>23523</v>
      </c>
      <c r="I24" s="27">
        <v>23382</v>
      </c>
      <c r="J24" s="32">
        <v>0.27</v>
      </c>
      <c r="K24" s="32">
        <v>0.22</v>
      </c>
      <c r="L24" s="32">
        <f t="shared" si="2"/>
        <v>-0.22057264050901379</v>
      </c>
      <c r="M24" s="32">
        <f t="shared" si="2"/>
        <v>-0.59941334013518677</v>
      </c>
      <c r="N24" s="36">
        <f>I24/120.159</f>
        <v>194.59216538087034</v>
      </c>
      <c r="O24" s="8"/>
      <c r="P24" s="8" t="s">
        <v>48</v>
      </c>
    </row>
    <row r="25" spans="1:16" s="6" customFormat="1" ht="16.5" x14ac:dyDescent="0.25">
      <c r="A25" s="8"/>
      <c r="B25" s="8" t="s">
        <v>49</v>
      </c>
      <c r="C25" s="8"/>
      <c r="D25" s="8"/>
      <c r="E25" s="28">
        <v>9091</v>
      </c>
      <c r="F25" s="29">
        <v>9103</v>
      </c>
      <c r="G25" s="29">
        <v>9146</v>
      </c>
      <c r="H25" s="29">
        <v>9072</v>
      </c>
      <c r="I25" s="29">
        <v>9046</v>
      </c>
      <c r="J25" s="33">
        <v>0.55000000000000004</v>
      </c>
      <c r="K25" s="32">
        <v>0.12</v>
      </c>
      <c r="L25" s="32">
        <f t="shared" si="2"/>
        <v>-0.80909687294992338</v>
      </c>
      <c r="M25" s="32">
        <f t="shared" si="2"/>
        <v>-0.28659611992945322</v>
      </c>
      <c r="N25" s="36">
        <f>I25/39.087</f>
        <v>231.43244557013838</v>
      </c>
      <c r="O25" s="8"/>
      <c r="P25" s="8" t="s">
        <v>50</v>
      </c>
    </row>
    <row r="26" spans="1:16" s="6" customFormat="1" ht="3" customHeight="1" x14ac:dyDescent="0.25">
      <c r="A26" s="11"/>
      <c r="B26" s="11"/>
      <c r="C26" s="11"/>
      <c r="D26" s="11"/>
      <c r="E26" s="12"/>
      <c r="F26" s="12"/>
      <c r="G26" s="17"/>
      <c r="H26" s="13"/>
      <c r="I26" s="13"/>
      <c r="J26" s="13"/>
      <c r="K26" s="13"/>
      <c r="L26" s="12"/>
      <c r="M26" s="17"/>
      <c r="N26" s="17"/>
      <c r="O26" s="11"/>
      <c r="P26" s="11"/>
    </row>
    <row r="27" spans="1:16" s="6" customFormat="1" ht="3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s="6" customFormat="1" ht="16.5" x14ac:dyDescent="0.25">
      <c r="A28" s="8" t="s">
        <v>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s="6" customFormat="1" ht="16.5" x14ac:dyDescent="0.25">
      <c r="A29" s="8"/>
      <c r="B29" s="8" t="s">
        <v>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1" spans="1:16" ht="36.75" customHeight="1" x14ac:dyDescent="0.3"/>
    <row r="32" spans="1:16" ht="22.5" customHeight="1" x14ac:dyDescent="0.3"/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2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2018-03-12T04:41:59Z</cp:lastPrinted>
  <dcterms:created xsi:type="dcterms:W3CDTF">2004-08-16T17:13:42Z</dcterms:created>
  <dcterms:modified xsi:type="dcterms:W3CDTF">2019-10-21T07:23:01Z</dcterms:modified>
</cp:coreProperties>
</file>