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.1(3)" sheetId="1" r:id="rId1"/>
  </sheets>
  <calcPr calcId="124519"/>
</workbook>
</file>

<file path=xl/calcChain.xml><?xml version="1.0" encoding="utf-8"?>
<calcChain xmlns="http://schemas.openxmlformats.org/spreadsheetml/2006/main">
  <c r="N19" i="1"/>
  <c r="M19"/>
  <c r="L19"/>
  <c r="N18"/>
  <c r="M18"/>
  <c r="L18"/>
  <c r="N17"/>
  <c r="M17"/>
  <c r="L17"/>
  <c r="N16"/>
  <c r="M16"/>
  <c r="L16"/>
  <c r="N15"/>
  <c r="M15"/>
  <c r="L15"/>
  <c r="N14"/>
  <c r="M14"/>
  <c r="L14"/>
  <c r="N13"/>
  <c r="M13"/>
  <c r="L13"/>
  <c r="N12"/>
  <c r="M12"/>
  <c r="L12"/>
  <c r="N11"/>
  <c r="M11"/>
  <c r="L11"/>
  <c r="N10"/>
  <c r="M10"/>
  <c r="L10"/>
  <c r="L9"/>
  <c r="I9"/>
  <c r="H9"/>
  <c r="M9" s="1"/>
  <c r="G9"/>
  <c r="F9"/>
  <c r="E9"/>
  <c r="N9" l="1"/>
</calcChain>
</file>

<file path=xl/sharedStrings.xml><?xml version="1.0" encoding="utf-8"?>
<sst xmlns="http://schemas.openxmlformats.org/spreadsheetml/2006/main" count="48" uniqueCount="44">
  <si>
    <t>ตาราง</t>
  </si>
  <si>
    <t>ประชากรจากการทะเบียน อัตราการเปลี่ยนแปลง และความหนาแน่นของประชากร เป็นรายอำเภอ พ.ศ. 2553 - 2557</t>
  </si>
  <si>
    <t>Table</t>
  </si>
  <si>
    <t>Population from Registration Record, Percentage Change and Density by District: 2010 - 2014</t>
  </si>
  <si>
    <t>อำเภอ</t>
  </si>
  <si>
    <t>ประชากร</t>
  </si>
  <si>
    <t>อัตราการเปลี่ยนแปลง</t>
  </si>
  <si>
    <t>ความหนาแน่น</t>
  </si>
  <si>
    <t>District</t>
  </si>
  <si>
    <t>Population</t>
  </si>
  <si>
    <r>
      <t xml:space="preserve">Percentage  change </t>
    </r>
    <r>
      <rPr>
        <sz val="11"/>
        <rFont val="TH SarabunPSK"/>
        <family val="2"/>
      </rPr>
      <t>(%)</t>
    </r>
  </si>
  <si>
    <t>ของประชากร</t>
  </si>
  <si>
    <t>(ต่อ ตร. กม.)</t>
  </si>
  <si>
    <t>Population density</t>
  </si>
  <si>
    <t>(2010)</t>
  </si>
  <si>
    <t>(2011)</t>
  </si>
  <si>
    <t>(2012)</t>
  </si>
  <si>
    <t>(2013)</t>
  </si>
  <si>
    <t>(2014)</t>
  </si>
  <si>
    <t>(per sq. km.)</t>
  </si>
  <si>
    <t>รวมยอด</t>
  </si>
  <si>
    <t>Total</t>
  </si>
  <si>
    <t>อำเภอเมืองตรัง</t>
  </si>
  <si>
    <t xml:space="preserve"> Mueang Trang District</t>
  </si>
  <si>
    <t>อำเภอกันตัง</t>
  </si>
  <si>
    <t xml:space="preserve"> Kantang District</t>
  </si>
  <si>
    <t>อำเภอย่านตาขาว</t>
  </si>
  <si>
    <t xml:space="preserve"> Yan Ta Khao  District</t>
  </si>
  <si>
    <t>อำเภอปะเหลียน</t>
  </si>
  <si>
    <t xml:space="preserve"> Palian District</t>
  </si>
  <si>
    <t>อำเภอสิเกา</t>
  </si>
  <si>
    <t xml:space="preserve"> Sikao District</t>
  </si>
  <si>
    <t>อำเภอห้วยยอด</t>
  </si>
  <si>
    <t xml:space="preserve"> Huai Yot District</t>
  </si>
  <si>
    <t>อำเภอวังวิเศษ</t>
  </si>
  <si>
    <t>Wang  Wiset  District</t>
  </si>
  <si>
    <t>อำเภอนาโยง</t>
  </si>
  <si>
    <t>Na Yong District</t>
  </si>
  <si>
    <t>อำเภอรัษฎา</t>
  </si>
  <si>
    <t>Ratsada  District</t>
  </si>
  <si>
    <t>อำเภอหาดสำราญ</t>
  </si>
  <si>
    <t>Hat  Samran  District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</si>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</sst>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quotePrefix="1" applyFont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3" fontId="2" fillId="0" borderId="7" xfId="0" applyNumberFormat="1" applyFont="1" applyBorder="1" applyAlignment="1">
      <alignment horizontal="right" vertical="justify" indent="1"/>
    </xf>
    <xf numFmtId="187" fontId="2" fillId="0" borderId="8" xfId="0" applyNumberFormat="1" applyFont="1" applyBorder="1" applyAlignment="1">
      <alignment horizontal="right" vertical="justify" indent="1"/>
    </xf>
    <xf numFmtId="187" fontId="2" fillId="0" borderId="3" xfId="0" applyNumberFormat="1" applyFont="1" applyBorder="1" applyAlignment="1">
      <alignment horizontal="right" vertical="justify" indent="1"/>
    </xf>
    <xf numFmtId="187" fontId="2" fillId="0" borderId="9" xfId="0" applyNumberFormat="1" applyFont="1" applyBorder="1" applyAlignment="1">
      <alignment horizontal="right" vertical="justify" indent="1"/>
    </xf>
    <xf numFmtId="188" fontId="7" fillId="0" borderId="9" xfId="0" applyNumberFormat="1" applyFont="1" applyBorder="1" applyAlignment="1">
      <alignment horizontal="right" vertical="justify" indent="1"/>
    </xf>
    <xf numFmtId="188" fontId="2" fillId="0" borderId="2" xfId="0" applyNumberFormat="1" applyFont="1" applyBorder="1" applyAlignment="1">
      <alignment horizontal="right" vertical="justify" indent="1"/>
    </xf>
    <xf numFmtId="0" fontId="2" fillId="0" borderId="3" xfId="0" applyFont="1" applyBorder="1" applyAlignment="1">
      <alignment horizontal="center"/>
    </xf>
    <xf numFmtId="0" fontId="7" fillId="0" borderId="0" xfId="0" applyFont="1"/>
    <xf numFmtId="3" fontId="4" fillId="0" borderId="9" xfId="0" applyNumberFormat="1" applyFont="1" applyBorder="1" applyAlignment="1">
      <alignment horizontal="right" vertical="justify" indent="1"/>
    </xf>
    <xf numFmtId="3" fontId="4" fillId="0" borderId="0" xfId="0" applyNumberFormat="1" applyFont="1" applyAlignment="1">
      <alignment horizontal="right" vertical="justify" indent="1"/>
    </xf>
    <xf numFmtId="187" fontId="4" fillId="0" borderId="9" xfId="0" applyNumberFormat="1" applyFont="1" applyBorder="1" applyAlignment="1">
      <alignment horizontal="right" vertical="justify" indent="1"/>
    </xf>
    <xf numFmtId="187" fontId="4" fillId="0" borderId="7" xfId="0" applyNumberFormat="1" applyFont="1" applyBorder="1" applyAlignment="1">
      <alignment horizontal="right" vertical="justify" indent="1"/>
    </xf>
    <xf numFmtId="188" fontId="5" fillId="0" borderId="9" xfId="0" applyNumberFormat="1" applyFont="1" applyBorder="1" applyAlignment="1">
      <alignment horizontal="right" vertical="justify" indent="1"/>
    </xf>
    <xf numFmtId="188" fontId="4" fillId="0" borderId="4" xfId="0" applyNumberFormat="1" applyFont="1" applyBorder="1" applyAlignment="1">
      <alignment horizontal="right" vertical="justify" indent="1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right" vertical="justify" indent="1"/>
    </xf>
    <xf numFmtId="187" fontId="4" fillId="0" borderId="0" xfId="0" applyNumberFormat="1" applyFont="1" applyBorder="1" applyAlignment="1">
      <alignment horizontal="right" vertical="justify" indent="1"/>
    </xf>
    <xf numFmtId="0" fontId="4" fillId="0" borderId="9" xfId="0" applyFont="1" applyBorder="1" applyAlignment="1">
      <alignment horizontal="right" vertical="justify" indent="1"/>
    </xf>
    <xf numFmtId="188" fontId="4" fillId="0" borderId="0" xfId="0" applyNumberFormat="1" applyFont="1" applyBorder="1" applyAlignment="1">
      <alignment horizontal="right" vertical="justify" indent="1"/>
    </xf>
    <xf numFmtId="188" fontId="4" fillId="0" borderId="9" xfId="0" applyNumberFormat="1" applyFont="1" applyBorder="1" applyAlignment="1">
      <alignment horizontal="right" vertical="justify" indent="1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3" fontId="4" fillId="0" borderId="7" xfId="0" applyNumberFormat="1" applyFont="1" applyBorder="1" applyAlignment="1">
      <alignment horizontal="right" vertical="justify" indent="1"/>
    </xf>
    <xf numFmtId="0" fontId="4" fillId="0" borderId="4" xfId="0" applyFont="1" applyBorder="1" applyAlignment="1">
      <alignment horizontal="right" vertical="justify" indent="1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7" xfId="0" applyFont="1" applyBorder="1"/>
    <xf numFmtId="0" fontId="6" fillId="0" borderId="0" xfId="0" applyFont="1" applyBorder="1"/>
    <xf numFmtId="0" fontId="4" fillId="0" borderId="5" xfId="0" applyFont="1" applyBorder="1"/>
    <xf numFmtId="0" fontId="4" fillId="0" borderId="11" xfId="0" applyFont="1" applyBorder="1"/>
    <xf numFmtId="0" fontId="4" fillId="0" borderId="6" xfId="0" applyFont="1" applyBorder="1"/>
    <xf numFmtId="0" fontId="4" fillId="0" borderId="1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1314450</xdr:colOff>
      <xdr:row>0</xdr:row>
      <xdr:rowOff>28575</xdr:rowOff>
    </xdr:from>
    <xdr:to>
      <xdr:col>18</xdr:col>
      <xdr:colOff>57150</xdr:colOff>
      <xdr:row>25</xdr:row>
      <xdr:rowOff>85725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9486900" y="28575"/>
          <a:ext cx="561975" cy="5991225"/>
          <a:chOff x="1000" y="0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160"/>
            <a:ext cx="33" cy="5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668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showGridLines="0" tabSelected="1" workbookViewId="0">
      <selection activeCell="F24" sqref="F24"/>
    </sheetView>
  </sheetViews>
  <sheetFormatPr defaultRowHeight="18.75"/>
  <cols>
    <col min="1" max="1" width="1.5703125" style="5" customWidth="1"/>
    <col min="2" max="2" width="5.85546875" style="5" customWidth="1"/>
    <col min="3" max="3" width="4.28515625" style="5" customWidth="1"/>
    <col min="4" max="4" width="10" style="5" customWidth="1"/>
    <col min="5" max="13" width="9.42578125" style="5" customWidth="1"/>
    <col min="14" max="14" width="15.140625" style="5" customWidth="1"/>
    <col min="15" max="15" width="0.85546875" style="5" customWidth="1"/>
    <col min="16" max="16" width="20.85546875" style="5" customWidth="1"/>
    <col min="17" max="17" width="2.28515625" style="5" customWidth="1"/>
    <col min="18" max="18" width="4.140625" style="5" customWidth="1"/>
    <col min="19" max="16384" width="9.140625" style="5"/>
  </cols>
  <sheetData>
    <row r="1" spans="1:16" s="1" customFormat="1">
      <c r="B1" s="1" t="s">
        <v>0</v>
      </c>
      <c r="C1" s="2">
        <v>1.1000000000000001</v>
      </c>
      <c r="D1" s="1" t="s">
        <v>1</v>
      </c>
    </row>
    <row r="2" spans="1:16" s="3" customFormat="1">
      <c r="B2" s="1" t="s">
        <v>2</v>
      </c>
      <c r="C2" s="2">
        <v>1.1000000000000001</v>
      </c>
      <c r="D2" s="1" t="s">
        <v>3</v>
      </c>
    </row>
    <row r="3" spans="1:16" ht="3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s="13" customFormat="1" ht="17.25">
      <c r="A4" s="6" t="s">
        <v>4</v>
      </c>
      <c r="B4" s="6"/>
      <c r="C4" s="6"/>
      <c r="D4" s="7"/>
      <c r="E4" s="8" t="s">
        <v>5</v>
      </c>
      <c r="F4" s="8"/>
      <c r="G4" s="8"/>
      <c r="H4" s="8"/>
      <c r="I4" s="9"/>
      <c r="J4" s="8" t="s">
        <v>6</v>
      </c>
      <c r="K4" s="8"/>
      <c r="L4" s="8"/>
      <c r="M4" s="9"/>
      <c r="N4" s="10" t="s">
        <v>7</v>
      </c>
      <c r="O4" s="11" t="s">
        <v>8</v>
      </c>
      <c r="P4" s="12"/>
    </row>
    <row r="5" spans="1:16" s="13" customFormat="1" ht="17.25">
      <c r="A5" s="14"/>
      <c r="B5" s="14"/>
      <c r="C5" s="14"/>
      <c r="D5" s="15"/>
      <c r="E5" s="16" t="s">
        <v>9</v>
      </c>
      <c r="F5" s="16"/>
      <c r="G5" s="16"/>
      <c r="H5" s="16"/>
      <c r="I5" s="17"/>
      <c r="J5" s="16" t="s">
        <v>10</v>
      </c>
      <c r="K5" s="16"/>
      <c r="L5" s="16"/>
      <c r="M5" s="17"/>
      <c r="N5" s="18" t="s">
        <v>11</v>
      </c>
      <c r="O5" s="19"/>
      <c r="P5" s="20"/>
    </row>
    <row r="6" spans="1:16" s="13" customFormat="1" ht="17.25">
      <c r="A6" s="14"/>
      <c r="B6" s="14"/>
      <c r="C6" s="14"/>
      <c r="D6" s="15"/>
      <c r="E6" s="21"/>
      <c r="F6" s="22"/>
      <c r="G6" s="22"/>
      <c r="H6" s="22"/>
      <c r="I6" s="22"/>
      <c r="J6" s="22"/>
      <c r="K6" s="22"/>
      <c r="L6" s="22"/>
      <c r="M6" s="22"/>
      <c r="N6" s="23" t="s">
        <v>12</v>
      </c>
      <c r="O6" s="19"/>
      <c r="P6" s="20"/>
    </row>
    <row r="7" spans="1:16" s="13" customFormat="1" ht="17.25">
      <c r="A7" s="14"/>
      <c r="B7" s="14"/>
      <c r="C7" s="14"/>
      <c r="D7" s="15"/>
      <c r="E7" s="23">
        <v>2553</v>
      </c>
      <c r="F7" s="24">
        <v>2554</v>
      </c>
      <c r="G7" s="23">
        <v>2555</v>
      </c>
      <c r="H7" s="23">
        <v>2556</v>
      </c>
      <c r="I7" s="25">
        <v>2557</v>
      </c>
      <c r="J7" s="23">
        <v>2554</v>
      </c>
      <c r="K7" s="23">
        <v>2555</v>
      </c>
      <c r="L7" s="26">
        <v>2556</v>
      </c>
      <c r="M7" s="27">
        <v>2557</v>
      </c>
      <c r="N7" s="23" t="s">
        <v>13</v>
      </c>
      <c r="O7" s="19"/>
      <c r="P7" s="20"/>
    </row>
    <row r="8" spans="1:16" s="13" customFormat="1" ht="17.25">
      <c r="A8" s="28"/>
      <c r="B8" s="28"/>
      <c r="C8" s="28"/>
      <c r="D8" s="29"/>
      <c r="E8" s="30" t="s">
        <v>14</v>
      </c>
      <c r="F8" s="30" t="s">
        <v>15</v>
      </c>
      <c r="G8" s="30" t="s">
        <v>16</v>
      </c>
      <c r="H8" s="31" t="s">
        <v>17</v>
      </c>
      <c r="I8" s="31" t="s">
        <v>18</v>
      </c>
      <c r="J8" s="30" t="s">
        <v>15</v>
      </c>
      <c r="K8" s="30" t="s">
        <v>16</v>
      </c>
      <c r="L8" s="30" t="s">
        <v>17</v>
      </c>
      <c r="M8" s="31" t="s">
        <v>18</v>
      </c>
      <c r="N8" s="18" t="s">
        <v>19</v>
      </c>
      <c r="O8" s="32"/>
      <c r="P8" s="33"/>
    </row>
    <row r="9" spans="1:16" s="42" customFormat="1" ht="23.1" customHeight="1">
      <c r="A9" s="34" t="s">
        <v>20</v>
      </c>
      <c r="B9" s="34"/>
      <c r="C9" s="34"/>
      <c r="D9" s="34"/>
      <c r="E9" s="35">
        <f>SUM(E10:E19)</f>
        <v>622659</v>
      </c>
      <c r="F9" s="35">
        <f>SUM(F10:F19)</f>
        <v>626708</v>
      </c>
      <c r="G9" s="35">
        <f>SUM(G10:G19)</f>
        <v>631920</v>
      </c>
      <c r="H9" s="35">
        <f>SUM(H10:H19)</f>
        <v>636043</v>
      </c>
      <c r="I9" s="35">
        <f>SUM(I10:I19)</f>
        <v>638746</v>
      </c>
      <c r="J9" s="36">
        <v>0.7</v>
      </c>
      <c r="K9" s="37">
        <v>0.8</v>
      </c>
      <c r="L9" s="38">
        <f t="shared" ref="L9:L19" si="0">SUM(H9-G9)*100/G9</f>
        <v>0.65245600708950502</v>
      </c>
      <c r="M9" s="39">
        <f t="shared" ref="M9:M19" si="1">SUM(H9-G9)*100/G9</f>
        <v>0.65245600708950502</v>
      </c>
      <c r="N9" s="40">
        <f>SUM(H9/4917.52)</f>
        <v>129.34222941645382</v>
      </c>
      <c r="O9" s="41" t="s">
        <v>21</v>
      </c>
      <c r="P9" s="34"/>
    </row>
    <row r="10" spans="1:16" s="13" customFormat="1" ht="23.1" customHeight="1">
      <c r="A10" s="13" t="s">
        <v>22</v>
      </c>
      <c r="E10" s="43">
        <v>152147</v>
      </c>
      <c r="F10" s="43">
        <v>152633</v>
      </c>
      <c r="G10" s="43">
        <v>153721</v>
      </c>
      <c r="H10" s="44">
        <v>154553</v>
      </c>
      <c r="I10" s="43">
        <v>155441</v>
      </c>
      <c r="J10" s="45">
        <v>0.3</v>
      </c>
      <c r="K10" s="46">
        <v>0.7</v>
      </c>
      <c r="L10" s="45">
        <f t="shared" si="0"/>
        <v>0.5412402989832229</v>
      </c>
      <c r="M10" s="47">
        <f t="shared" si="1"/>
        <v>0.5412402989832229</v>
      </c>
      <c r="N10" s="48">
        <f>SUM(H10/533.87)</f>
        <v>289.49557008260439</v>
      </c>
      <c r="O10" s="13" t="s">
        <v>23</v>
      </c>
    </row>
    <row r="11" spans="1:16" s="13" customFormat="1" ht="23.1" customHeight="1">
      <c r="A11" s="13" t="s">
        <v>24</v>
      </c>
      <c r="E11" s="43">
        <v>85119</v>
      </c>
      <c r="F11" s="43">
        <v>85749</v>
      </c>
      <c r="G11" s="43">
        <v>86326</v>
      </c>
      <c r="H11" s="44">
        <v>86700</v>
      </c>
      <c r="I11" s="43">
        <v>86590</v>
      </c>
      <c r="J11" s="45">
        <v>0.7</v>
      </c>
      <c r="K11" s="46">
        <v>0.7</v>
      </c>
      <c r="L11" s="45">
        <f t="shared" si="0"/>
        <v>0.4332414336352895</v>
      </c>
      <c r="M11" s="47">
        <f t="shared" si="1"/>
        <v>0.4332414336352895</v>
      </c>
      <c r="N11" s="48">
        <f>SUM(H11/609.63)</f>
        <v>142.21741056050391</v>
      </c>
      <c r="O11" s="13" t="s">
        <v>25</v>
      </c>
    </row>
    <row r="12" spans="1:16" s="13" customFormat="1" ht="23.1" customHeight="1">
      <c r="A12" s="13" t="s">
        <v>26</v>
      </c>
      <c r="E12" s="43">
        <v>62532</v>
      </c>
      <c r="F12" s="43">
        <v>63053</v>
      </c>
      <c r="G12" s="43">
        <v>63491</v>
      </c>
      <c r="H12" s="44">
        <v>63876</v>
      </c>
      <c r="I12" s="43">
        <v>64129</v>
      </c>
      <c r="J12" s="45">
        <v>0.8</v>
      </c>
      <c r="K12" s="46">
        <v>0.7</v>
      </c>
      <c r="L12" s="45">
        <f t="shared" si="0"/>
        <v>0.60638515695137896</v>
      </c>
      <c r="M12" s="47">
        <f t="shared" si="1"/>
        <v>0.60638515695137896</v>
      </c>
      <c r="N12" s="48">
        <f>SUM(H12/431.05)</f>
        <v>148.18698526853032</v>
      </c>
      <c r="O12" s="13" t="s">
        <v>27</v>
      </c>
    </row>
    <row r="13" spans="1:16" s="13" customFormat="1" ht="23.1" customHeight="1">
      <c r="A13" s="13" t="s">
        <v>28</v>
      </c>
      <c r="E13" s="43">
        <v>65668</v>
      </c>
      <c r="F13" s="43">
        <v>65935</v>
      </c>
      <c r="G13" s="43">
        <v>66535</v>
      </c>
      <c r="H13" s="44">
        <v>66956</v>
      </c>
      <c r="I13" s="43">
        <v>67293</v>
      </c>
      <c r="J13" s="45">
        <v>0.4</v>
      </c>
      <c r="K13" s="46">
        <v>0.9</v>
      </c>
      <c r="L13" s="45">
        <f t="shared" si="0"/>
        <v>0.63274968061922299</v>
      </c>
      <c r="M13" s="47">
        <f t="shared" si="1"/>
        <v>0.63274968061922299</v>
      </c>
      <c r="N13" s="48">
        <f>SUM(H13/973.13)</f>
        <v>68.804784561158328</v>
      </c>
      <c r="O13" s="13" t="s">
        <v>29</v>
      </c>
    </row>
    <row r="14" spans="1:16" s="13" customFormat="1" ht="23.1" customHeight="1">
      <c r="A14" s="49" t="s">
        <v>30</v>
      </c>
      <c r="B14" s="49"/>
      <c r="C14" s="49"/>
      <c r="D14" s="49"/>
      <c r="E14" s="43">
        <v>36266</v>
      </c>
      <c r="F14" s="43">
        <v>36521</v>
      </c>
      <c r="G14" s="43">
        <v>36925</v>
      </c>
      <c r="H14" s="44">
        <v>37423</v>
      </c>
      <c r="I14" s="43">
        <v>37623</v>
      </c>
      <c r="J14" s="45">
        <v>0.7</v>
      </c>
      <c r="K14" s="46">
        <v>1.1000000000000001</v>
      </c>
      <c r="L14" s="45">
        <f t="shared" si="0"/>
        <v>1.3486797562626947</v>
      </c>
      <c r="M14" s="47">
        <f t="shared" si="1"/>
        <v>1.3486797562626947</v>
      </c>
      <c r="N14" s="48">
        <f>SUM(H14/523.98)</f>
        <v>71.420664910874464</v>
      </c>
      <c r="O14" s="49" t="s">
        <v>31</v>
      </c>
      <c r="P14" s="49"/>
    </row>
    <row r="15" spans="1:16" s="13" customFormat="1" ht="23.1" customHeight="1">
      <c r="A15" s="50" t="s">
        <v>32</v>
      </c>
      <c r="B15" s="50"/>
      <c r="C15" s="50"/>
      <c r="D15" s="50"/>
      <c r="E15" s="43">
        <v>92390</v>
      </c>
      <c r="F15" s="51">
        <v>93004</v>
      </c>
      <c r="G15" s="43">
        <v>93674</v>
      </c>
      <c r="H15" s="51">
        <v>94055</v>
      </c>
      <c r="I15" s="43">
        <v>94476</v>
      </c>
      <c r="J15" s="52">
        <v>0.7</v>
      </c>
      <c r="K15" s="53">
        <v>0.7</v>
      </c>
      <c r="L15" s="54">
        <f t="shared" si="0"/>
        <v>0.40672972222815296</v>
      </c>
      <c r="M15" s="47">
        <f t="shared" si="1"/>
        <v>0.40672972222815296</v>
      </c>
      <c r="N15" s="55">
        <f>SUM(H15/747.27)</f>
        <v>125.86481459178076</v>
      </c>
      <c r="O15" s="56" t="s">
        <v>33</v>
      </c>
      <c r="P15" s="57"/>
    </row>
    <row r="16" spans="1:16" s="13" customFormat="1" ht="23.1" customHeight="1">
      <c r="A16" s="13" t="s">
        <v>34</v>
      </c>
      <c r="E16" s="43">
        <v>41478</v>
      </c>
      <c r="F16" s="43">
        <v>41924</v>
      </c>
      <c r="G16" s="58">
        <v>42455</v>
      </c>
      <c r="H16" s="58">
        <v>42960</v>
      </c>
      <c r="I16" s="58">
        <v>43302</v>
      </c>
      <c r="J16" s="45">
        <v>1.1000000000000001</v>
      </c>
      <c r="K16" s="59">
        <v>1.3</v>
      </c>
      <c r="L16" s="48">
        <f t="shared" si="0"/>
        <v>1.1894947591567542</v>
      </c>
      <c r="M16" s="47">
        <f t="shared" si="1"/>
        <v>1.1894947591567542</v>
      </c>
      <c r="N16" s="48">
        <f>SUM(H16/477.12)</f>
        <v>90.040241448692157</v>
      </c>
      <c r="O16" s="13" t="s">
        <v>35</v>
      </c>
      <c r="P16" s="60"/>
    </row>
    <row r="17" spans="1:16" s="13" customFormat="1" ht="23.1" customHeight="1">
      <c r="A17" s="61" t="s">
        <v>36</v>
      </c>
      <c r="B17" s="61"/>
      <c r="C17" s="61"/>
      <c r="D17" s="56"/>
      <c r="E17" s="43">
        <v>43220</v>
      </c>
      <c r="F17" s="43">
        <v>43501</v>
      </c>
      <c r="G17" s="58">
        <v>43845</v>
      </c>
      <c r="H17" s="58">
        <v>44123</v>
      </c>
      <c r="I17" s="58">
        <v>44318</v>
      </c>
      <c r="J17" s="45">
        <v>0.7</v>
      </c>
      <c r="K17" s="59">
        <v>0.8</v>
      </c>
      <c r="L17" s="48">
        <f t="shared" si="0"/>
        <v>0.63405177329227957</v>
      </c>
      <c r="M17" s="47">
        <f t="shared" si="1"/>
        <v>0.63405177329227957</v>
      </c>
      <c r="N17" s="48">
        <f>SUM(H17/165.01)</f>
        <v>267.39591539906672</v>
      </c>
      <c r="O17" s="13" t="s">
        <v>37</v>
      </c>
      <c r="P17" s="60"/>
    </row>
    <row r="18" spans="1:16" s="13" customFormat="1" ht="23.1" customHeight="1">
      <c r="A18" s="13" t="s">
        <v>38</v>
      </c>
      <c r="E18" s="43">
        <v>27834</v>
      </c>
      <c r="F18" s="43">
        <v>28162</v>
      </c>
      <c r="G18" s="58">
        <v>28489</v>
      </c>
      <c r="H18" s="58">
        <v>28775</v>
      </c>
      <c r="I18" s="58">
        <v>28935</v>
      </c>
      <c r="J18" s="45">
        <v>1.2</v>
      </c>
      <c r="K18" s="59">
        <v>1.2</v>
      </c>
      <c r="L18" s="48">
        <f t="shared" si="0"/>
        <v>1.0038962406542877</v>
      </c>
      <c r="M18" s="47">
        <f t="shared" si="1"/>
        <v>1.0038962406542877</v>
      </c>
      <c r="N18" s="48">
        <f>SUM(H18/232.43)</f>
        <v>123.80071419352062</v>
      </c>
      <c r="O18" s="13" t="s">
        <v>39</v>
      </c>
      <c r="P18" s="60"/>
    </row>
    <row r="19" spans="1:16" s="13" customFormat="1" ht="23.1" customHeight="1">
      <c r="A19" s="49" t="s">
        <v>40</v>
      </c>
      <c r="B19" s="49"/>
      <c r="C19" s="49"/>
      <c r="D19" s="49"/>
      <c r="E19" s="43">
        <v>16005</v>
      </c>
      <c r="F19" s="43">
        <v>16226</v>
      </c>
      <c r="G19" s="58">
        <v>16459</v>
      </c>
      <c r="H19" s="58">
        <v>16622</v>
      </c>
      <c r="I19" s="58">
        <v>16639</v>
      </c>
      <c r="J19" s="45">
        <v>1.4</v>
      </c>
      <c r="K19" s="59">
        <v>1.4</v>
      </c>
      <c r="L19" s="48">
        <f t="shared" si="0"/>
        <v>0.99033963181238227</v>
      </c>
      <c r="M19" s="47">
        <f t="shared" si="1"/>
        <v>0.99033963181238227</v>
      </c>
      <c r="N19" s="48">
        <f>SUM(H19/224)</f>
        <v>74.205357142857139</v>
      </c>
      <c r="O19" s="62" t="s">
        <v>41</v>
      </c>
      <c r="P19" s="63"/>
    </row>
    <row r="20" spans="1:16" s="13" customFormat="1" ht="3.75" customHeight="1">
      <c r="A20" s="64"/>
      <c r="B20" s="64"/>
      <c r="C20" s="64"/>
      <c r="D20" s="64"/>
      <c r="E20" s="65"/>
      <c r="F20" s="65"/>
      <c r="G20" s="66"/>
      <c r="H20" s="67"/>
      <c r="I20" s="67"/>
      <c r="J20" s="67"/>
      <c r="K20" s="67"/>
      <c r="L20" s="65"/>
      <c r="M20" s="66"/>
      <c r="N20" s="66"/>
      <c r="O20" s="64"/>
      <c r="P20" s="64"/>
    </row>
    <row r="21" spans="1:16" s="13" customFormat="1" ht="17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</row>
    <row r="22" spans="1:16" s="13" customFormat="1" ht="17.25">
      <c r="A22" s="21" t="s">
        <v>42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</row>
    <row r="23" spans="1:16" s="13" customFormat="1" ht="17.25">
      <c r="A23" s="21"/>
      <c r="B23" s="21" t="s">
        <v>43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</row>
    <row r="24" spans="1:16" s="13" customForma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s="13" customForma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s="13" customForma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s="13" customForma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s="13" customForma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s="13" customFormat="1" ht="3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s="13" customFormat="1" ht="3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s="13" customForma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s="13" customForma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</sheetData>
  <mergeCells count="9">
    <mergeCell ref="A9:D9"/>
    <mergeCell ref="O9:P9"/>
    <mergeCell ref="A15:D15"/>
    <mergeCell ref="A4:D8"/>
    <mergeCell ref="E4:I4"/>
    <mergeCell ref="J4:M4"/>
    <mergeCell ref="O4:P8"/>
    <mergeCell ref="E5:I5"/>
    <mergeCell ref="J5:M5"/>
  </mergeCells>
  <pageMargins left="0.55118110236220474" right="0.35433070866141736" top="0.78740157480314965" bottom="0.82677165354330717" header="0.51181102362204722" footer="0.2755905511811023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T-1.1(3)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2015-11-04T04:13:31Z</dcterms:created>
  <dcterms:modified xsi:type="dcterms:W3CDTF">2015-11-04T04:15:46Z</dcterms:modified>
</cp:coreProperties>
</file>