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32" windowHeight="7855"/>
  </bookViews>
  <sheets>
    <sheet name="status_labour" sheetId="11" r:id="rId1"/>
    <sheet name="Edu_pop" sheetId="5" r:id="rId2"/>
    <sheet name="Edu_labour" sheetId="8" r:id="rId3"/>
    <sheet name="occupation" sheetId="2" r:id="rId4"/>
    <sheet name="Industry" sheetId="3" r:id="rId5"/>
    <sheet name="Worksatatus" sheetId="6" r:id="rId6"/>
    <sheet name="hour" sheetId="7" r:id="rId7"/>
    <sheet name="Indicator" sheetId="9" r:id="rId8"/>
    <sheet name="LP" sheetId="4" r:id="rId9"/>
    <sheet name="NOTE" sheetId="10" r:id="rId10"/>
  </sheets>
  <definedNames>
    <definedName name="_xlnm._FilterDatabase" localSheetId="7" hidden="1">Indicator!$A$4:$H$13</definedName>
    <definedName name="_xlnm._FilterDatabase" localSheetId="8" hidden="1">LP!$A$6:$C$28</definedName>
    <definedName name="_xlnm.Print_Area" localSheetId="0">status_labour!$A$1:$O$32</definedName>
    <definedName name="_xlnm.Print_Titles" localSheetId="4">Industry!$1:$5</definedName>
  </definedNames>
  <calcPr calcId="144525"/>
</workbook>
</file>

<file path=xl/sharedStrings.xml><?xml version="1.0" encoding="utf-8"?>
<sst xmlns="http://schemas.openxmlformats.org/spreadsheetml/2006/main" count="622" uniqueCount="233">
  <si>
    <r>
      <rPr>
        <b/>
        <sz val="16"/>
        <color theme="1"/>
        <rFont val="TH SarabunPSK"/>
        <charset val="134"/>
      </rPr>
      <t xml:space="preserve">ตาราง 1 </t>
    </r>
    <r>
      <rPr>
        <sz val="16"/>
        <color theme="1"/>
        <rFont val="TH SarabunPSK"/>
        <charset val="134"/>
      </rPr>
      <t>จำนวนและร้อยละของประชากรอายุ 15 ปีขึ้นไป จำแนกตามเพศ และสถานภาพแรงงาน  พ.ศ. 2569 (รายไตรมาส)</t>
    </r>
  </si>
  <si>
    <t>ไตรมาส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</si>
  <si>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</si>
  <si>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</si>
  <si>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</si>
  <si>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</si>
  <si>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เพศ</t>
  </si>
  <si>
    <t>อายุ 15 ปี</t>
  </si>
  <si>
    <t>รวม</t>
  </si>
  <si>
    <t>กำลังแรงงานปัจจุบัน</t>
  </si>
  <si>
    <t>กำลังแรงงานที่รอฤดูกาล</t>
  </si>
  <si>
    <t>เด็ก/ชรา/ป่วย/พิการจนไม่สามารถทำงานได้</t>
  </si>
  <si>
    <t>ผู้ดูแลเด็ก/ผู้สูงอายุผู้ป่วย/ผู้พิการ</t>
  </si>
  <si>
    <t>ว่างงาน</t>
  </si>
  <si>
    <t>ขึ้นไป</t>
  </si>
  <si>
    <t>ผู้มีงานทำ</t>
  </si>
  <si>
    <t>ผู้ว่างงาน</t>
  </si>
  <si>
    <t>ทำงานบ้าน</t>
  </si>
  <si>
    <t>เรียนหนังสือ</t>
  </si>
  <si>
    <t>อื่น ๆ</t>
  </si>
  <si>
    <t>หน่วย : คน</t>
  </si>
  <si>
    <t>ไตรมาส 1</t>
  </si>
  <si>
    <t xml:space="preserve">ชาย                         </t>
  </si>
  <si>
    <t>0w</t>
  </si>
  <si>
    <t xml:space="preserve">หญิง                        </t>
  </si>
  <si>
    <t>หน่วย : ร้อยละ</t>
  </si>
  <si>
    <t>ไตรมาส 2</t>
  </si>
  <si>
    <t>ไตรมาส 3</t>
  </si>
  <si>
    <r>
      <rPr>
        <b/>
        <sz val="16"/>
        <color theme="1"/>
        <rFont val="TH SarabunPSK"/>
        <charset val="134"/>
      </rPr>
      <t>ที่มา</t>
    </r>
    <r>
      <rPr>
        <sz val="16"/>
        <color theme="1"/>
        <rFont val="TH SarabunPSK"/>
        <charset val="134"/>
      </rPr>
      <t xml:space="preserve"> : การสำรวจภาวะการทำงานของประชากร พ.ศ. 2569 สำนักงานสถิติจังหวัดกาญจนบุรี</t>
    </r>
  </si>
  <si>
    <r>
      <rPr>
        <b/>
        <sz val="16"/>
        <color theme="1"/>
        <rFont val="TH SarabunPSK"/>
        <charset val="134"/>
      </rPr>
      <t>หมายเหตุ</t>
    </r>
    <r>
      <rPr>
        <sz val="16"/>
        <color theme="1"/>
        <rFont val="TH SarabunPSK"/>
        <charset val="134"/>
      </rPr>
      <t xml:space="preserve"> : "0w" ข้อมูลจากการสำรวจตัวอย่างมีค่าเป็น 0</t>
    </r>
  </si>
  <si>
    <t>สำรวจจากครัวเรือนตัวอย่างในจังหวัดกาญจนบุรี ทุกเดือน เดือนละ 384 ครัวเรือน ขนาดตัวอย่างจึงไม่สามารถนำเสนอผลในระดับอำเภอได้</t>
  </si>
  <si>
    <t xml:space="preserve"> </t>
  </si>
  <si>
    <r>
      <rPr>
        <b/>
        <sz val="16"/>
        <color theme="1"/>
        <rFont val="TH SarabunPSK"/>
        <charset val="134"/>
      </rPr>
      <t xml:space="preserve">ตาราง 2 </t>
    </r>
    <r>
      <rPr>
        <sz val="16"/>
        <color theme="1"/>
        <rFont val="TH SarabunPSK"/>
        <charset val="134"/>
      </rPr>
      <t>จำนวนและร้อยละของประชากรอายุ 15 ปีขึ้นไป จำแนกตามเพศ และระดับการศึกษาที่สำเร็จ พ.ศ. 2569 (รายไตรมาส)</t>
    </r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</si>
  <si>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</si>
  <si>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</si>
  <si>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</si>
  <si>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</si>
  <si>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</si>
  <si>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ไม่มีการศึกษา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</si>
  <si>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</si>
  <si>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</si>
  <si>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</si>
  <si>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</si>
  <si>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</si>
  <si>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</si>
  <si>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</si>
  <si>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ไม่ทราบ</t>
  </si>
  <si>
    <r>
      <rPr>
        <b/>
        <sz val="16"/>
        <color theme="1"/>
        <rFont val="TH SarabunPSK"/>
        <charset val="134"/>
      </rPr>
      <t xml:space="preserve">ตาราง 3 </t>
    </r>
    <r>
      <rPr>
        <sz val="16"/>
        <color theme="1"/>
        <rFont val="TH SarabunPSK"/>
        <charset val="134"/>
      </rPr>
      <t>จำนวนและร้อยละของผู้มีงานทำ จำแนกตามเพศ และระดับการศึกษาที่สำเร็จ พ.ศ. 2569 (รายไตรมาส)</t>
    </r>
  </si>
  <si>
    <r>
      <rPr>
        <b/>
        <sz val="16"/>
        <color theme="1"/>
        <rFont val="TH SarabunPSK"/>
        <charset val="134"/>
      </rPr>
      <t xml:space="preserve">ตาราง 4 </t>
    </r>
    <r>
      <rPr>
        <sz val="16"/>
        <color theme="1"/>
        <rFont val="TH SarabunPSK"/>
        <charset val="134"/>
      </rPr>
      <t>จำนวนและร้อยละของผู้มีงานทำ จำแนกตามเพศ และอาชีพ พ.ศ. 2569 (รายไตรมาส)</t>
    </r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</si>
  <si>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</si>
  <si>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</si>
  <si>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</si>
  <si>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</si>
  <si>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</si>
  <si>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</si>
  <si>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</si>
  <si>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</si>
  <si>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</si>
  <si>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</si>
  <si>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</si>
  <si>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</si>
  <si>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</si>
  <si>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</si>
  <si>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</si>
  <si>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</si>
  <si>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</si>
  <si>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</si>
  <si>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</si>
  <si>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</si>
  <si>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</si>
  <si>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</si>
  <si>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</si>
  <si>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</si>
  <si>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</si>
  <si>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</si>
  <si>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</si>
  <si>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</si>
  <si>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</si>
  <si>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</si>
  <si>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</si>
  <si>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r>
      <rPr>
        <b/>
        <sz val="16"/>
        <color theme="1"/>
        <rFont val="TH SarabunPSK"/>
        <charset val="134"/>
      </rPr>
      <t xml:space="preserve">ตาราง 5 </t>
    </r>
    <r>
      <rPr>
        <sz val="16"/>
        <color theme="1"/>
        <rFont val="TH SarabunPSK"/>
        <charset val="134"/>
      </rPr>
      <t>จำนวนและร้อยละของผู้มีงานทำ จำแนกตามเพศ และกิจกรรมทางเศรษฐกิจ พ.ศ. 2569 (รายไตรมาส)</t>
    </r>
  </si>
  <si>
    <r>
      <rPr>
        <b/>
        <sz val="16"/>
        <color theme="1"/>
        <rFont val="TH SarabunPSK"/>
        <charset val="134"/>
      </rPr>
      <t xml:space="preserve">ตาราง 5 </t>
    </r>
    <r>
      <rPr>
        <sz val="16"/>
        <color theme="1"/>
        <rFont val="TH SarabunPSK"/>
        <charset val="134"/>
      </rPr>
      <t>จำนวนและร้อยละของผู้มีงานทำ จำแนกตามเพศ และอุตสาหกรรม พ.ศ. 2568 (ต่อ)</t>
    </r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</si>
  <si>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</si>
  <si>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</si>
  <si>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</si>
  <si>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</si>
  <si>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</si>
  <si>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</si>
  <si>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</si>
  <si>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</si>
  <si>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</si>
  <si>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</si>
  <si>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</si>
  <si>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</si>
  <si>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</si>
  <si>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</si>
  <si>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</si>
  <si>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</si>
  <si>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</si>
  <si>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</si>
  <si>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</si>
  <si>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</si>
  <si>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</si>
  <si>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</si>
  <si>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</si>
  <si>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</si>
  <si>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</si>
  <si>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</si>
  <si>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</si>
  <si>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</si>
  <si>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</si>
  <si>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</si>
  <si>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</si>
  <si>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</si>
  <si>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</si>
  <si>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</si>
  <si>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</si>
  <si>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</si>
  <si>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</si>
  <si>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</si>
  <si>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</si>
  <si>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</si>
  <si>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</si>
  <si>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</si>
  <si>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</si>
  <si>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</si>
  <si>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</si>
  <si>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</si>
  <si>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</si>
  <si>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r>
      <rPr>
        <b/>
        <sz val="16"/>
        <color theme="1"/>
        <rFont val="TH SarabunPSK"/>
        <charset val="134"/>
      </rPr>
      <t xml:space="preserve">ตาราง 6 </t>
    </r>
    <r>
      <rPr>
        <sz val="16"/>
        <color theme="1"/>
        <rFont val="TH SarabunPSK"/>
        <charset val="134"/>
      </rPr>
      <t>จำนวนและร้อยละของผู้มีงานทำ จำแนกตามเพศ และสถานภาพการทำงาน พ.ศ. 2569 (รายไตรมาส)</t>
    </r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</si>
  <si>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</si>
  <si>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</si>
  <si>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</si>
  <si>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</si>
  <si>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</si>
  <si>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</si>
  <si>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</si>
  <si>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r>
      <rPr>
        <b/>
        <sz val="16"/>
        <color theme="1"/>
        <rFont val="TH SarabunPSK"/>
        <charset val="134"/>
      </rPr>
      <t xml:space="preserve">ตาราง 7 </t>
    </r>
    <r>
      <rPr>
        <sz val="16"/>
        <color theme="1"/>
        <rFont val="TH SarabunPSK"/>
        <charset val="134"/>
      </rPr>
      <t>จำนวนและร้อยละของประชากรอายุ 15 ปีขึ้นไป จำแนกตามเพศ และชั่วโมงการทำงาน พ.ศ. 2569 (รายไตรมาส)</t>
    </r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</si>
  <si>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</si>
  <si>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</si>
  <si>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</si>
  <si>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</si>
  <si>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</si>
  <si>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</si>
  <si>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</si>
  <si>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</si>
  <si>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</si>
  <si>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</si>
  <si>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r>
      <rPr>
        <b/>
        <sz val="16"/>
        <color theme="1"/>
        <rFont val="TH SarabunPSK"/>
        <charset val="134"/>
      </rPr>
      <t xml:space="preserve">ตาราง 8 </t>
    </r>
    <r>
      <rPr>
        <sz val="16"/>
        <color theme="1"/>
        <rFont val="TH SarabunPSK"/>
        <charset val="134"/>
      </rPr>
      <t>ตัวชี้วัดที่สำคัญด้านแรงงาน จังหวัดกาญจนบุรี รายไตรมาส พ.ศ. 2568</t>
    </r>
    <r>
      <rPr>
        <b/>
        <sz val="16"/>
        <color theme="1"/>
        <rFont val="TH SarabunPSK"/>
        <charset val="134"/>
      </rPr>
      <t xml:space="preserve"> - </t>
    </r>
    <r>
      <rPr>
        <sz val="16"/>
        <color theme="1"/>
        <rFont val="TH SarabunPSK"/>
        <charset val="134"/>
      </rPr>
      <t>2569</t>
    </r>
  </si>
  <si>
    <t>ตัวชี้วัด</t>
  </si>
  <si>
    <t>พ.ศ. 2568</t>
  </si>
  <si>
    <t>พ.ศ. 2569</t>
  </si>
  <si>
    <t>เฉลี่ยปี</t>
  </si>
  <si>
    <t>Q1</t>
  </si>
  <si>
    <t>Q2</t>
  </si>
  <si>
    <t>Q3</t>
  </si>
  <si>
    <t>Q4</t>
  </si>
  <si>
    <t>อัตราการมีส่วนร่วมในกำลังแรงงาน</t>
  </si>
  <si>
    <t>อัตราส่วนของผู้มีงานทำต่อประชากร</t>
  </si>
  <si>
    <t>อัตราการว่างงาน</t>
  </si>
  <si>
    <t>อัตราผู้ที่ไม่อยู่ในกำลังแรงงาน</t>
  </si>
  <si>
    <t>ร้อยละของผู้มีงานทำภาคเกษตรกรรม</t>
  </si>
  <si>
    <t>ร้อยละของผู้มีงานทำภาคอุตสาหกรรม</t>
  </si>
  <si>
    <t>ร้อยละของผู้มีงานทำภาคการบริการและการค้า</t>
  </si>
  <si>
    <t xml:space="preserve">อัตราการทำงานแบบไม่เต็มเวลา </t>
  </si>
  <si>
    <r>
      <rPr>
        <b/>
        <sz val="16"/>
        <color theme="1"/>
        <rFont val="TH SarabunPSK"/>
        <charset val="134"/>
      </rPr>
      <t>ที่มา</t>
    </r>
    <r>
      <rPr>
        <sz val="16"/>
        <color theme="1"/>
        <rFont val="TH SarabunPSK"/>
        <charset val="134"/>
      </rPr>
      <t xml:space="preserve"> : การสำรวจภาวะการทำงานของประชากร  สำนักงานสถิติจังหวัดกาญจนบุรี</t>
    </r>
  </si>
  <si>
    <r>
      <rPr>
        <b/>
        <sz val="16"/>
        <color theme="1"/>
        <rFont val="TH SarabunPSK"/>
        <charset val="134"/>
      </rPr>
      <t xml:space="preserve">ตาราง 9 </t>
    </r>
    <r>
      <rPr>
        <sz val="16"/>
        <color theme="1"/>
        <rFont val="TH SarabunPSK"/>
        <charset val="134"/>
      </rPr>
      <t>ผลิตภาพของแรงงาน (Labor Productivity) จำแนกตามกิจกรรมทางเศรษฐกิจ  พ.ศ. 2569</t>
    </r>
  </si>
  <si>
    <t>กิจกรรมทางเศรษฐกิจ</t>
  </si>
  <si>
    <r>
      <rPr>
        <b/>
        <sz val="14"/>
        <color theme="1"/>
        <rFont val="TH SarabunPSK"/>
        <charset val="134"/>
      </rPr>
      <t>มูลค่าผลิตภัณฑ์มวลรวม</t>
    </r>
    <r>
      <rPr>
        <b/>
        <vertAlign val="superscript"/>
        <sz val="14"/>
        <color theme="1"/>
        <rFont val="TH SarabunPSK"/>
        <charset val="134"/>
      </rPr>
      <t>1/</t>
    </r>
  </si>
  <si>
    <r>
      <rPr>
        <b/>
        <sz val="14"/>
        <color rgb="FF000000"/>
        <rFont val="TH SarabunPSK"/>
        <charset val="134"/>
      </rPr>
      <t>ผู้มีงานทำ</t>
    </r>
    <r>
      <rPr>
        <b/>
        <vertAlign val="superscript"/>
        <sz val="14"/>
        <color rgb="FF000000"/>
        <rFont val="TH SarabunPSK"/>
        <charset val="134"/>
      </rPr>
      <t>2/</t>
    </r>
  </si>
  <si>
    <r>
      <rPr>
        <b/>
        <sz val="14"/>
        <color rgb="FF000000"/>
        <rFont val="TH SarabunPSK"/>
        <charset val="134"/>
      </rPr>
      <t>ผลิตภาพของแรงงาน</t>
    </r>
    <r>
      <rPr>
        <b/>
        <vertAlign val="superscript"/>
        <sz val="14"/>
        <color rgb="FF000000"/>
        <rFont val="TH SarabunPSK"/>
        <charset val="134"/>
      </rPr>
      <t>3/</t>
    </r>
  </si>
  <si>
    <t>กาญจนบุรี</t>
  </si>
  <si>
    <r>
      <rPr>
        <b/>
        <sz val="14"/>
        <color theme="1"/>
        <rFont val="TH SarabunPSK"/>
        <charset val="134"/>
      </rPr>
      <t>ภาคเกษตร</t>
    </r>
    <r>
      <rPr>
        <b/>
        <sz val="14"/>
        <color rgb="FF000000"/>
        <rFont val="TH SarabunPSK"/>
        <charset val="134"/>
      </rPr>
      <t>กรรม</t>
    </r>
  </si>
  <si>
    <t xml:space="preserve">  เกษตรกรรม การป่าไม้ และการประมง</t>
  </si>
  <si>
    <t>นอกภาคเกษตรกรรม</t>
  </si>
  <si>
    <t xml:space="preserve">  ภาคอุตสาหกรรม</t>
  </si>
  <si>
    <t>การทำเหมืองแร่และเหมืองหิน</t>
  </si>
  <si>
    <t>ไฟฟ้า ก๊าซไอน้ำ และระบบปรับอากาศ</t>
  </si>
  <si>
    <t>การจัดหาน้ำ และการบำบัดน้ำเสีย ของเสีย และสิ่งปฏิกูล</t>
  </si>
  <si>
    <t xml:space="preserve"> ภาคการค้าและการบริการ</t>
  </si>
  <si>
    <t>การก่อสร้าง</t>
  </si>
  <si>
    <t>การขายส่ง ขายปลีก ซ่อมยานยนต์และจักรยานยนต์</t>
  </si>
  <si>
    <t>การขนส่งและสถานที่เก็บสินค้า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</si>
  <si>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</si>
  <si>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</si>
  <si>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</si>
  <si>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กิจกรรมอสังหาริมทรัพย์</t>
  </si>
  <si>
    <t>กิจกรรมทางวิชาชีพวิทยาศาสตร์ และเทคนิค</t>
  </si>
  <si>
    <t>กิจกรรมการบริหารและการบริการสนับสนุน</t>
  </si>
  <si>
    <t>การบริหารราชการ การป้องกันประเทศ ประกันสังคม</t>
  </si>
  <si>
    <t>กิจกรรมด้านสุขภาพและงานสังคมสงเคราะห์</t>
  </si>
  <si>
    <t>ศิลปะความบันเทิง และนันทนาการ</t>
  </si>
  <si>
    <t>กิจกรรมบริการด้านอื่น ๆ</t>
  </si>
  <si>
    <r>
      <rPr>
        <b/>
        <sz val="16"/>
        <color theme="1"/>
        <rFont val="TH SarabunPSK"/>
        <charset val="134"/>
      </rPr>
      <t>ที่มา</t>
    </r>
    <r>
      <rPr>
        <sz val="16"/>
        <color theme="1"/>
        <rFont val="TH SarabunPSK"/>
        <charset val="134"/>
      </rPr>
      <t xml:space="preserve"> : 1/ สำนักงานพัฒนาการเศรษฐกิจและสังคมแห่งชาติ พ.ศ. 2567P หน่วยล้านบาท</t>
    </r>
  </si>
  <si>
    <t>ผลิตภัณฑ์ภาคและจังหวัด พ.ศ. 2567</t>
  </si>
  <si>
    <t>https://www.nesdc.go.th/info/gross-regional-and-provincial-product/</t>
  </si>
  <si>
    <t xml:space="preserve">2/ การสำรวจภาวะการทำงานของประชากร รายไตรมาส พ.ศ. 2569 สำนักงานสถิติจังหวัดกาญจนบุรี </t>
  </si>
  <si>
    <t>3/ สำนักงานสถิติจังหวัดกาญจนบุรี คำนวณจากสูตร ผลิตภาพของแรงงาน (Labor Productivity) หน่วย บาทต่อคน</t>
  </si>
  <si>
    <t xml:space="preserve">= (มูลค่าผลิตภัณฑ์มวลรวมแต่ละกิจกรรทางเศรษฐกิจ*1 ล้านบาท/ผู้มีงานทำแต่ละกิจกรรมทางเศรษฐกิจ) </t>
  </si>
  <si>
    <t>คำอธิบาย ตัวชี้วัดที่สำคัญด้านแรงงาน</t>
  </si>
  <si>
    <t xml:space="preserve">อัตราการมีส่วนร่วมในกำลังแรงงาน (Labour Force Participation Rate : LPR) </t>
  </si>
  <si>
    <r>
      <rPr>
        <b/>
        <sz val="16"/>
        <color theme="1"/>
        <rFont val="TH SarabunPSK"/>
        <charset val="134"/>
      </rPr>
      <t>แนวคิด</t>
    </r>
    <r>
      <rPr>
        <sz val="16"/>
        <color theme="1"/>
        <rFont val="TH SarabunPSK"/>
        <charset val="134"/>
      </rPr>
      <t xml:space="preserve"> </t>
    </r>
  </si>
  <si>
    <t xml:space="preserve">   เป็นตัวชี้วัดที่แสดงให้เห็นถึงสภาพกำลังแรงงานในตลาดแรงงานในประเทศ </t>
  </si>
  <si>
    <t>(ผู้มีงานทำ ผู้ว่างงาน และผู้รอฤดูกาล) เมื่อเทียบกับ ประชากรวัยแรงงานทั้งหมด</t>
  </si>
  <si>
    <t xml:space="preserve">   โดยตัวชี้วัดนี้อยู่ภายใต้ตัวชี้วัดของ ILO (KILM 1)</t>
  </si>
  <si>
    <r>
      <rPr>
        <b/>
        <sz val="16"/>
        <color theme="1"/>
        <rFont val="TH SarabunPSK"/>
        <charset val="134"/>
      </rPr>
      <t>สูตรการคำนวณ</t>
    </r>
    <r>
      <rPr>
        <sz val="16"/>
        <color theme="1"/>
        <rFont val="TH SarabunPSK"/>
        <charset val="134"/>
      </rPr>
      <t xml:space="preserve"> </t>
    </r>
  </si>
  <si>
    <t xml:space="preserve">   อัตราการมีส่วนร่วมในกำลังแรงงาน = (จำนวนกำลังแรงงานรวม/จำนวนประชากรอายุ 15 ปีขึ้นไป) x 100</t>
  </si>
  <si>
    <t xml:space="preserve">อัตราส่วนของผู้มีงานทำต่อประชากร (Employment to population ratio : EPR) </t>
  </si>
  <si>
    <t xml:space="preserve">แนวคิด </t>
  </si>
  <si>
    <t xml:space="preserve">   เป็นตัวชี้วัดที่แสดงให้เห็นถึงเสถียรภาพทางเศรษฐกิจ ซึ่งภาวะเศรษฐกิจกับการมีงานทำนั้นมีความเกี่ยวข้องสัมพันธ์กัน</t>
  </si>
  <si>
    <t xml:space="preserve">เมื่อภาวะเศรษฐกิจตกต่ำ นายจ้างมักจะชะลอการจ้างงานออกไป ทำให้สังคมเผชิญกับปัญหาการ ว่างงาน </t>
  </si>
  <si>
    <t xml:space="preserve">   โดยตัวชี้วัดนี้อยู่ภายใต้ตัวชี้วัดของ ILO (KILM 2) </t>
  </si>
  <si>
    <t xml:space="preserve">สูตรการคำนวณ </t>
  </si>
  <si>
    <r>
      <rPr>
        <b/>
        <sz val="16"/>
        <color theme="1"/>
        <rFont val="TH SarabunPSK"/>
        <charset val="134"/>
      </rPr>
      <t xml:space="preserve">    </t>
    </r>
    <r>
      <rPr>
        <sz val="16"/>
        <color theme="1"/>
        <rFont val="TH SarabunPSK"/>
        <charset val="134"/>
      </rPr>
      <t xml:space="preserve">อัตราส่วนของผู้มีงานทำต่อประชากร = (จำนวนผู้มีงานทำ/จำนวนประชากรอายุ 15 ปีขึ้นไป) x 100 </t>
    </r>
  </si>
  <si>
    <t xml:space="preserve">ผู้ทำงานไม่เต็มเวลา (Part-time workers) </t>
  </si>
  <si>
    <t xml:space="preserve">   เป็นตัวชี้วัดที่แสดงให้เห็นถึงความยืดหยุ่นของตลาดแรงงาน </t>
  </si>
  <si>
    <t xml:space="preserve">โดยตัวชี้วัดนี้อยู่ภายใต้ตัวชี้วัดของ ILO (KILM 6) </t>
  </si>
  <si>
    <t xml:space="preserve">    อัตราการทำงานแบบไม่เต็มเวลา = จำนวนผู้มีงานทำน้อยกว่า 35 ชั่วโมงต่อสัปดาห์/จำนวนผู้มีงานทำ x 100 </t>
  </si>
  <si>
    <t>การว่างงาน (Unemployment)</t>
  </si>
  <si>
    <t xml:space="preserve">   เป็นตัวชี้วัดที่แสดงให้เห็นถึงอุปทานส่วนเกิน ของแรงงานที่มีอยู่ในประเทศ โดยจะต้องพิจารณาควบคู่ไปพร้อมกับ KILM 2 </t>
  </si>
  <si>
    <t xml:space="preserve">เพื่อชี้ให้เห็น ถึงสถานการณ์การจ้างงานของประเทศ </t>
  </si>
  <si>
    <t>อัตราการว่างงาน (Unemployment Rate) เป็น ตัวเลขที่แสดงอัตราร้อยละของผู้ว่างงานในระบบเศรษฐกิจเทียบกับ</t>
  </si>
  <si>
    <t xml:space="preserve">กําลังแรงงานรวม ซึ่งสามารถบ่งบอกสภาพเศรษฐกิจโดยรวมว่าเป็นไปในทิศทางที่กําลังขยายตัวหรือหดตัว </t>
  </si>
  <si>
    <t>กล่าวคือ ในช่วงที่เศรษฐกิจดีหรือเศรษฐกิจขยายตัว อัตราการว่างงานมักจะตํ่า เนื่องจาก บริษัทส่วนใหญ่จะทำการขยายงาน</t>
  </si>
  <si>
    <t xml:space="preserve">จึงต้องมีการจ้างงานเพิ่มขึ้น แต่ในช่วงที่เศรษฐกิจซบเซาหรือหดตัว อัตราการว่างงานมักจะสูง </t>
  </si>
  <si>
    <t xml:space="preserve">เนื่องจากบริษัทจะทำการลดจำนวนคนงานด้วยการลดการจ้างงาน เพื่อลดค่าใช้จ่ายของกิจการลงนั่นเอง </t>
  </si>
  <si>
    <t xml:space="preserve">โดยตัวชี้วัดนี้อยู่ภายใต้ตัวชี้วัด ของ ILO (KILM 9)  </t>
  </si>
  <si>
    <t xml:space="preserve">     อัตราการว่างงาน = (จำนวนผู้ว่างงาน/จำนวนกำลังแรงงานรวม) x 100</t>
  </si>
  <si>
    <t xml:space="preserve">ผู้ที่ไม่อยู่ในกำลังแรงงาน </t>
  </si>
  <si>
    <t xml:space="preserve">   ผู้ที่ไม่อยู่ในกำลังแรงงาน (Inactivity) เป็นกลุ่มที่น่าสนใจ เนื่องจากผู้ไม่ได้อยู่ในกำลังแรงงานนั้น</t>
  </si>
  <si>
    <t xml:space="preserve">มีศักยภาพในการพัฒนาตัวเอง อันก่อให้เกิดประโยชน์ต่อเศรษฐกิจของประเทศ </t>
  </si>
  <si>
    <t>โดยตัวชี้วัดนี้อยู่ภายใต้ตัวชี้วัดของ ILO (KILM 13)</t>
  </si>
  <si>
    <t xml:space="preserve">    อัตราผู้ที่ไม่อยู่ในกำลังแรงงาน = (จำนวนผู้ที่ไม่อยู่ในกำลังแรงงาน/จำนวนประชากรอายุ 15 ปี) x 100 </t>
  </si>
</sst>
</file>

<file path=xl/styles.xml><?xml version="1.0" encoding="utf-8"?>
<styleSheet xmlns="http://schemas.openxmlformats.org/spreadsheetml/2006/main">
  <numFmts count="8">
    <numFmt numFmtId="176" formatCode="_-* #,##0_-;\-* #,##0_-;_-* &quot;-&quot;??_-;_-@_-"/>
    <numFmt numFmtId="177" formatCode="_-&quot;฿&quot;* #,##0_-;\-&quot;฿&quot;* #,##0_-;_-&quot;฿&quot;* &quot;-&quot;_-;_-@_-"/>
    <numFmt numFmtId="178" formatCode="_-* #,##0_-;\-* #,##0_-;_-* &quot;-&quot;_-;_-@_-"/>
    <numFmt numFmtId="179" formatCode="_-* #,##0.00_-;\-* #,##0.00_-;_-* &quot;-&quot;??_-;_-@_-"/>
    <numFmt numFmtId="180" formatCode="_(* #,##0_);_(* \(#,##0\);_(* &quot;-&quot;??_);_(@_)"/>
    <numFmt numFmtId="181" formatCode="_(* #,##0.00_);_(* \(#,##0.00\);_(* &quot;-&quot;??_);_(@_)"/>
    <numFmt numFmtId="182" formatCode="_-&quot;฿&quot;* #,##0.00_-;\-&quot;฿&quot;* #,##0.00_-;_-&quot;฿&quot;* &quot;-&quot;??_-;_-@_-"/>
    <numFmt numFmtId="183" formatCode="_(* #,##0.0_);_(* \(#,##0.0\);_(* &quot;-&quot;??_);_(@_)"/>
  </numFmts>
  <fonts count="39">
    <font>
      <sz val="11"/>
      <color theme="1"/>
      <name val="Calibri"/>
      <charset val="134"/>
      <scheme val="minor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b/>
      <sz val="14"/>
      <color theme="1"/>
      <name val="TH SarabunPSK"/>
      <charset val="134"/>
    </font>
    <font>
      <b/>
      <sz val="14"/>
      <color rgb="FF000000"/>
      <name val="TH SarabunPSK"/>
      <charset val="134"/>
    </font>
    <font>
      <sz val="14"/>
      <color rgb="FF000000"/>
      <name val="TH SarabunPSK"/>
      <charset val="134"/>
    </font>
    <font>
      <sz val="16"/>
      <name val="TH SarabunPSK"/>
      <charset val="222"/>
    </font>
    <font>
      <sz val="11"/>
      <name val="Calibri"/>
      <charset val="222"/>
      <scheme val="minor"/>
    </font>
    <font>
      <u/>
      <sz val="11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TH SarabunPSK"/>
      <charset val="134"/>
    </font>
    <font>
      <b/>
      <sz val="16"/>
      <name val="TH SarabunPSK"/>
      <charset val="134"/>
    </font>
    <font>
      <sz val="16"/>
      <name val="TH SarabunPSK"/>
      <charset val="134"/>
    </font>
    <font>
      <b/>
      <sz val="11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4"/>
      <name val="TH SarabunPSK"/>
      <charset val="134"/>
    </font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4"/>
      <name val="Cordia New"/>
      <charset val="134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vertAlign val="superscript"/>
      <sz val="14"/>
      <color theme="1"/>
      <name val="TH SarabunPSK"/>
      <charset val="134"/>
    </font>
    <font>
      <b/>
      <vertAlign val="superscript"/>
      <sz val="14"/>
      <color rgb="FF000000"/>
      <name val="TH SarabunPSK"/>
      <charset val="134"/>
    </font>
  </fonts>
  <fills count="38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18" fillId="8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178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182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1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6" fillId="16" borderId="16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20" borderId="18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3" fillId="21" borderId="19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4" fillId="21" borderId="18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0" borderId="0"/>
    <xf numFmtId="0" fontId="18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179" fontId="20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3" fillId="3" borderId="2" xfId="0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 wrapText="1"/>
    </xf>
    <xf numFmtId="3" fontId="4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/>
    </xf>
    <xf numFmtId="3" fontId="5" fillId="4" borderId="5" xfId="0" applyNumberFormat="1" applyFont="1" applyFill="1" applyBorder="1" applyAlignment="1">
      <alignment horizontal="center" vertical="center" wrapText="1"/>
    </xf>
    <xf numFmtId="3" fontId="5" fillId="4" borderId="7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/>
    </xf>
    <xf numFmtId="3" fontId="4" fillId="5" borderId="5" xfId="0" applyNumberFormat="1" applyFont="1" applyFill="1" applyBorder="1" applyAlignment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7" applyFont="1"/>
    <xf numFmtId="0" fontId="9" fillId="0" borderId="0" xfId="0" applyFont="1"/>
    <xf numFmtId="3" fontId="0" fillId="0" borderId="0" xfId="0" applyNumberFormat="1"/>
    <xf numFmtId="0" fontId="10" fillId="0" borderId="0" xfId="0" applyFont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2" fontId="0" fillId="0" borderId="0" xfId="0" applyNumberFormat="1"/>
    <xf numFmtId="0" fontId="11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/>
    </xf>
    <xf numFmtId="0" fontId="1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3" fontId="11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3" fontId="12" fillId="0" borderId="0" xfId="0" applyNumberFormat="1" applyFont="1" applyAlignment="1">
      <alignment horizontal="right"/>
    </xf>
    <xf numFmtId="0" fontId="2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183" fontId="1" fillId="0" borderId="0" xfId="0" applyNumberFormat="1" applyFont="1"/>
    <xf numFmtId="183" fontId="2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183" fontId="2" fillId="0" borderId="1" xfId="0" applyNumberFormat="1" applyFont="1" applyBorder="1"/>
    <xf numFmtId="183" fontId="0" fillId="0" borderId="0" xfId="0" applyNumberFormat="1"/>
    <xf numFmtId="0" fontId="0" fillId="2" borderId="8" xfId="0" applyFill="1" applyBorder="1"/>
    <xf numFmtId="0" fontId="11" fillId="2" borderId="8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3" fontId="12" fillId="0" borderId="1" xfId="0" applyNumberFormat="1" applyFont="1" applyBorder="1" applyAlignment="1">
      <alignment horizontal="right"/>
    </xf>
    <xf numFmtId="0" fontId="13" fillId="0" borderId="0" xfId="0" applyFont="1"/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right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right"/>
    </xf>
    <xf numFmtId="176" fontId="1" fillId="0" borderId="0" xfId="0" applyNumberFormat="1" applyFont="1"/>
    <xf numFmtId="176" fontId="2" fillId="0" borderId="0" xfId="0" applyNumberFormat="1" applyFont="1"/>
    <xf numFmtId="176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176" fontId="2" fillId="0" borderId="1" xfId="0" applyNumberFormat="1" applyFont="1" applyBorder="1" applyAlignment="1">
      <alignment horizontal="right"/>
    </xf>
    <xf numFmtId="0" fontId="14" fillId="0" borderId="0" xfId="0" applyFont="1"/>
    <xf numFmtId="176" fontId="11" fillId="0" borderId="0" xfId="0" applyNumberFormat="1" applyFont="1"/>
    <xf numFmtId="176" fontId="12" fillId="0" borderId="0" xfId="0" applyNumberFormat="1" applyFont="1"/>
    <xf numFmtId="176" fontId="1" fillId="0" borderId="0" xfId="0" applyNumberFormat="1" applyFont="1" applyAlignment="1">
      <alignment horizontal="right"/>
    </xf>
    <xf numFmtId="2" fontId="11" fillId="2" borderId="8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right"/>
    </xf>
    <xf numFmtId="2" fontId="11" fillId="2" borderId="1" xfId="0" applyNumberFormat="1" applyFont="1" applyFill="1" applyBorder="1" applyAlignment="1">
      <alignment horizontal="right"/>
    </xf>
    <xf numFmtId="3" fontId="1" fillId="0" borderId="0" xfId="0" applyNumberFormat="1" applyFont="1"/>
    <xf numFmtId="3" fontId="2" fillId="0" borderId="0" xfId="0" applyNumberFormat="1" applyFont="1"/>
    <xf numFmtId="3" fontId="12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11" fillId="2" borderId="9" xfId="0" applyFont="1" applyFill="1" applyBorder="1" applyAlignment="1">
      <alignment horizontal="center"/>
    </xf>
    <xf numFmtId="0" fontId="15" fillId="2" borderId="0" xfId="0" applyFont="1" applyFill="1" applyAlignment="1">
      <alignment horizontal="right"/>
    </xf>
    <xf numFmtId="0" fontId="15" fillId="2" borderId="1" xfId="0" applyFont="1" applyFill="1" applyBorder="1" applyAlignment="1">
      <alignment horizontal="right"/>
    </xf>
    <xf numFmtId="0" fontId="15" fillId="2" borderId="8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180" fontId="1" fillId="0" borderId="0" xfId="2" applyNumberFormat="1" applyFont="1" applyFill="1" applyAlignment="1"/>
    <xf numFmtId="180" fontId="11" fillId="0" borderId="0" xfId="2" applyNumberFormat="1" applyFont="1" applyFill="1" applyAlignment="1"/>
    <xf numFmtId="180" fontId="2" fillId="0" borderId="0" xfId="2" applyNumberFormat="1" applyFont="1" applyFill="1" applyAlignment="1"/>
    <xf numFmtId="180" fontId="12" fillId="0" borderId="0" xfId="2" applyNumberFormat="1" applyFont="1" applyFill="1" applyAlignment="1"/>
    <xf numFmtId="180" fontId="2" fillId="0" borderId="0" xfId="2" applyNumberFormat="1" applyFont="1" applyFill="1" applyBorder="1" applyAlignment="1"/>
    <xf numFmtId="180" fontId="12" fillId="0" borderId="0" xfId="2" applyNumberFormat="1" applyFont="1" applyFill="1" applyBorder="1" applyAlignment="1"/>
    <xf numFmtId="180" fontId="11" fillId="0" borderId="0" xfId="2" applyNumberFormat="1" applyFont="1" applyFill="1" applyAlignment="1">
      <alignment horizontal="right"/>
    </xf>
    <xf numFmtId="183" fontId="1" fillId="0" borderId="0" xfId="0" applyNumberFormat="1" applyFont="1" applyAlignment="1">
      <alignment horizontal="right"/>
    </xf>
    <xf numFmtId="183" fontId="2" fillId="0" borderId="0" xfId="0" applyNumberFormat="1" applyFont="1" applyAlignment="1">
      <alignment horizontal="right"/>
    </xf>
    <xf numFmtId="183" fontId="2" fillId="0" borderId="1" xfId="0" applyNumberFormat="1" applyFont="1" applyBorder="1" applyAlignment="1">
      <alignment horizontal="right"/>
    </xf>
    <xf numFmtId="0" fontId="11" fillId="6" borderId="8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center" wrapText="1"/>
    </xf>
    <xf numFmtId="0" fontId="11" fillId="6" borderId="0" xfId="0" applyFont="1" applyFill="1" applyAlignment="1">
      <alignment horizontal="right" vertical="center"/>
    </xf>
    <xf numFmtId="0" fontId="11" fillId="2" borderId="1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right" vertical="center"/>
    </xf>
    <xf numFmtId="4" fontId="1" fillId="0" borderId="0" xfId="0" applyNumberFormat="1" applyFont="1"/>
    <xf numFmtId="2" fontId="2" fillId="0" borderId="0" xfId="0" applyNumberFormat="1" applyFont="1"/>
    <xf numFmtId="4" fontId="2" fillId="0" borderId="0" xfId="0" applyNumberFormat="1" applyFont="1"/>
    <xf numFmtId="4" fontId="2" fillId="0" borderId="1" xfId="0" applyNumberFormat="1" applyFont="1" applyBorder="1"/>
    <xf numFmtId="0" fontId="2" fillId="0" borderId="0" xfId="0" applyFont="1" quotePrefix="1"/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ปกติ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  <cellStyle name="จุลภา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esdc.go.th/info/gross-regional-and-provincial-produc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workbookViewId="0">
      <selection activeCell="S25" sqref="S25"/>
    </sheetView>
  </sheetViews>
  <sheetFormatPr defaultColWidth="9.09345794392523" defaultRowHeight="16.65"/>
  <cols>
    <col min="1" max="1" width="8.79439252336449" style="31" customWidth="1"/>
    <col min="2" max="2" width="6.09345794392523" style="31" customWidth="1"/>
    <col min="3" max="3" width="9.5981308411215" style="31" customWidth="1"/>
    <col min="4" max="5" width="8.89719626168224" style="31" customWidth="1"/>
    <col min="6" max="6" width="8.79439252336449" style="31" customWidth="1"/>
    <col min="7" max="7" width="7.5981308411215" style="31" customWidth="1"/>
    <col min="8" max="8" width="9" style="31" customWidth="1"/>
    <col min="9" max="9" width="9.09345794392523" style="31" customWidth="1"/>
    <col min="10" max="10" width="9.29906542056075" style="31" customWidth="1"/>
    <col min="11" max="11" width="9.70093457943925" style="31" customWidth="1"/>
    <col min="12" max="12" width="12.7009345794393" style="31" customWidth="1"/>
    <col min="13" max="13" width="10.8971962616822" style="31" customWidth="1"/>
    <col min="14" max="14" width="7.70093457943925" style="31" customWidth="1"/>
    <col min="15" max="15" width="7.79439252336449" style="31" customWidth="1"/>
    <col min="16" max="16384" width="9.09345794392523" style="31"/>
  </cols>
  <sheetData>
    <row r="1" s="1" customFormat="1" ht="24.2" spans="1:1">
      <c r="A1" s="1" t="s">
        <v>0</v>
      </c>
    </row>
    <row r="2" ht="7.5" customHeight="1"/>
    <row r="3" ht="24.15" spans="1:15">
      <c r="A3" s="70" t="s">
        <v>1</v>
      </c>
      <c r="B3" s="66"/>
      <c r="C3" s="71" t="s">
        <v>2</v>
      </c>
      <c r="D3" s="96"/>
      <c r="E3" s="96" t="s">
        <v>3</v>
      </c>
      <c r="F3" s="96"/>
      <c r="G3" s="96"/>
      <c r="H3" s="96"/>
      <c r="I3" s="96" t="s">
        <v>4</v>
      </c>
      <c r="J3" s="96"/>
      <c r="K3" s="96"/>
      <c r="L3" s="96"/>
      <c r="M3" s="96"/>
      <c r="N3" s="96"/>
      <c r="O3" s="112" t="s">
        <v>5</v>
      </c>
    </row>
    <row r="4" ht="71.4" customHeight="1" spans="1:15">
      <c r="A4" s="72"/>
      <c r="B4" s="73" t="s">
        <v>6</v>
      </c>
      <c r="C4" s="74" t="s">
        <v>7</v>
      </c>
      <c r="D4" s="47" t="s">
        <v>8</v>
      </c>
      <c r="E4" s="96"/>
      <c r="F4" s="96" t="s">
        <v>9</v>
      </c>
      <c r="G4" s="96"/>
      <c r="H4" s="100" t="s">
        <v>10</v>
      </c>
      <c r="I4" s="47" t="s">
        <v>8</v>
      </c>
      <c r="J4" s="73"/>
      <c r="K4" s="73"/>
      <c r="L4" s="113" t="s">
        <v>11</v>
      </c>
      <c r="M4" s="113" t="s">
        <v>12</v>
      </c>
      <c r="N4" s="66"/>
      <c r="O4" s="114" t="s">
        <v>13</v>
      </c>
    </row>
    <row r="5" ht="24.15" spans="1:15">
      <c r="A5" s="75"/>
      <c r="B5" s="67"/>
      <c r="C5" s="76" t="s">
        <v>14</v>
      </c>
      <c r="D5" s="49" t="s">
        <v>8</v>
      </c>
      <c r="E5" s="76" t="s">
        <v>8</v>
      </c>
      <c r="F5" s="76" t="s">
        <v>15</v>
      </c>
      <c r="G5" s="76" t="s">
        <v>16</v>
      </c>
      <c r="H5" s="101"/>
      <c r="I5" s="49"/>
      <c r="J5" s="76" t="s">
        <v>17</v>
      </c>
      <c r="K5" s="76" t="s">
        <v>18</v>
      </c>
      <c r="L5" s="115"/>
      <c r="M5" s="115"/>
      <c r="N5" s="76" t="s">
        <v>19</v>
      </c>
      <c r="O5" s="116"/>
    </row>
    <row r="6" ht="19.2" hidden="1" customHeight="1" spans="2:15">
      <c r="B6" s="58" t="s">
        <v>20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ht="24.15" hidden="1" spans="1:15">
      <c r="A7" s="52" t="s">
        <v>21</v>
      </c>
      <c r="B7" s="53" t="s">
        <v>8</v>
      </c>
      <c r="C7" s="102">
        <v>703186</v>
      </c>
      <c r="D7" s="103">
        <v>502543.55</v>
      </c>
      <c r="E7" s="103">
        <v>502135.13</v>
      </c>
      <c r="F7" s="102">
        <v>494038.34</v>
      </c>
      <c r="G7" s="102">
        <v>8096.79</v>
      </c>
      <c r="H7" s="102">
        <v>409</v>
      </c>
      <c r="I7" s="102">
        <v>200642.45</v>
      </c>
      <c r="J7" s="102">
        <v>25327.6</v>
      </c>
      <c r="K7" s="102">
        <v>46537.77</v>
      </c>
      <c r="L7" s="102">
        <v>93721.97</v>
      </c>
      <c r="M7" s="102">
        <v>15429.96</v>
      </c>
      <c r="N7" s="102">
        <v>19625.15</v>
      </c>
      <c r="O7" s="117">
        <v>1.61116185850958</v>
      </c>
    </row>
    <row r="8" ht="24.15" hidden="1" spans="1:15">
      <c r="A8" s="52"/>
      <c r="B8" s="55" t="s">
        <v>22</v>
      </c>
      <c r="C8" s="104">
        <v>340359</v>
      </c>
      <c r="D8" s="105">
        <v>270506.54</v>
      </c>
      <c r="E8" s="105">
        <v>270506.54</v>
      </c>
      <c r="F8" s="104">
        <v>265224.91</v>
      </c>
      <c r="G8" s="104">
        <v>5281.63</v>
      </c>
      <c r="H8" s="93" t="s">
        <v>23</v>
      </c>
      <c r="I8" s="104">
        <v>69852.46</v>
      </c>
      <c r="J8" s="104">
        <v>844.03</v>
      </c>
      <c r="K8" s="104">
        <v>19968.67</v>
      </c>
      <c r="L8" s="104">
        <v>35011.85</v>
      </c>
      <c r="M8" s="104">
        <v>2511.97</v>
      </c>
      <c r="N8" s="104">
        <v>11515.94</v>
      </c>
      <c r="O8" s="118">
        <v>1.95249623169924</v>
      </c>
    </row>
    <row r="9" ht="24.15" hidden="1" spans="1:15">
      <c r="A9" s="52"/>
      <c r="B9" s="57" t="s">
        <v>24</v>
      </c>
      <c r="C9" s="106">
        <v>362827</v>
      </c>
      <c r="D9" s="92">
        <v>232037.01</v>
      </c>
      <c r="E9" s="107">
        <v>231628</v>
      </c>
      <c r="F9" s="91">
        <v>228813.43</v>
      </c>
      <c r="G9" s="106">
        <v>2815.16</v>
      </c>
      <c r="H9" s="91">
        <v>409</v>
      </c>
      <c r="I9" s="106">
        <v>130789.99</v>
      </c>
      <c r="J9" s="106">
        <v>24483.57</v>
      </c>
      <c r="K9" s="106">
        <v>26569.1</v>
      </c>
      <c r="L9" s="106">
        <v>58710.11</v>
      </c>
      <c r="M9" s="106">
        <v>12917.99</v>
      </c>
      <c r="N9" s="106">
        <v>8109.22</v>
      </c>
      <c r="O9" s="119">
        <v>1.213237491726</v>
      </c>
    </row>
    <row r="10" ht="18" hidden="1" customHeight="1" spans="1:15">
      <c r="A10" s="52"/>
      <c r="B10" s="58" t="s">
        <v>25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</row>
    <row r="11" ht="24.15" hidden="1" spans="1:15">
      <c r="A11" s="52"/>
      <c r="B11" s="53" t="s">
        <v>8</v>
      </c>
      <c r="C11" s="59">
        <f t="shared" ref="C11:N11" si="0">C7/$C$7*100</f>
        <v>100</v>
      </c>
      <c r="D11" s="59">
        <f t="shared" si="0"/>
        <v>71.4666603146252</v>
      </c>
      <c r="E11" s="59">
        <f t="shared" si="0"/>
        <v>71.4085789535059</v>
      </c>
      <c r="F11" s="59">
        <f t="shared" si="0"/>
        <v>70.2571353809661</v>
      </c>
      <c r="G11" s="59">
        <f t="shared" si="0"/>
        <v>1.15144357253984</v>
      </c>
      <c r="H11" s="59">
        <f t="shared" si="0"/>
        <v>0.058163842852389</v>
      </c>
      <c r="I11" s="59">
        <f t="shared" si="0"/>
        <v>28.5333396853749</v>
      </c>
      <c r="J11" s="59">
        <f t="shared" si="0"/>
        <v>3.60183507635249</v>
      </c>
      <c r="K11" s="59">
        <f t="shared" si="0"/>
        <v>6.61813090704309</v>
      </c>
      <c r="L11" s="59">
        <f t="shared" si="0"/>
        <v>13.3281905498687</v>
      </c>
      <c r="M11" s="59">
        <f t="shared" si="0"/>
        <v>2.19429283290623</v>
      </c>
      <c r="N11" s="59">
        <f t="shared" si="0"/>
        <v>2.79089031920431</v>
      </c>
      <c r="O11" s="117">
        <f>O7</f>
        <v>1.61116185850958</v>
      </c>
    </row>
    <row r="12" ht="24.15" hidden="1" spans="1:15">
      <c r="A12" s="52"/>
      <c r="B12" s="55" t="s">
        <v>22</v>
      </c>
      <c r="C12" s="60">
        <f>C8/$C$8*100</f>
        <v>100</v>
      </c>
      <c r="D12" s="60">
        <f>D8/$C$8*100</f>
        <v>79.4768288777438</v>
      </c>
      <c r="E12" s="60">
        <f>E8/$C$8*100</f>
        <v>79.4768288777438</v>
      </c>
      <c r="F12" s="60">
        <f>F8/$C$8*100</f>
        <v>77.9250467888318</v>
      </c>
      <c r="G12" s="60">
        <f>G8/$C$8*100</f>
        <v>1.551782088912</v>
      </c>
      <c r="H12" s="93" t="s">
        <v>23</v>
      </c>
      <c r="I12" s="60">
        <f t="shared" ref="I12:N12" si="1">I8/$C$8*100</f>
        <v>20.5231711222562</v>
      </c>
      <c r="J12" s="60">
        <f t="shared" si="1"/>
        <v>0.247982277536366</v>
      </c>
      <c r="K12" s="60">
        <f t="shared" si="1"/>
        <v>5.86694343325724</v>
      </c>
      <c r="L12" s="60">
        <f t="shared" si="1"/>
        <v>10.2867413525131</v>
      </c>
      <c r="M12" s="60">
        <f t="shared" si="1"/>
        <v>0.738035427298823</v>
      </c>
      <c r="N12" s="60">
        <f t="shared" si="1"/>
        <v>3.3834686316507</v>
      </c>
      <c r="O12" s="119">
        <f>O8</f>
        <v>1.95249623169924</v>
      </c>
    </row>
    <row r="13" ht="24.15" hidden="1" spans="1:15">
      <c r="A13" s="61"/>
      <c r="B13" s="62" t="s">
        <v>24</v>
      </c>
      <c r="C13" s="63">
        <f>C9/$C$9*100</f>
        <v>100</v>
      </c>
      <c r="D13" s="63">
        <f t="shared" ref="D13:N13" si="2">D9/$C$9*100</f>
        <v>63.9525200715493</v>
      </c>
      <c r="E13" s="63">
        <f t="shared" si="2"/>
        <v>63.8397914157436</v>
      </c>
      <c r="F13" s="63">
        <f t="shared" si="2"/>
        <v>63.0640580772655</v>
      </c>
      <c r="G13" s="63">
        <f t="shared" si="2"/>
        <v>0.775895950411629</v>
      </c>
      <c r="H13" s="63">
        <f t="shared" si="2"/>
        <v>0.112725899671193</v>
      </c>
      <c r="I13" s="63">
        <f t="shared" si="2"/>
        <v>36.0474799284507</v>
      </c>
      <c r="J13" s="63">
        <f t="shared" si="2"/>
        <v>6.74800111347832</v>
      </c>
      <c r="K13" s="63">
        <f t="shared" si="2"/>
        <v>7.32280122482616</v>
      </c>
      <c r="L13" s="63">
        <f t="shared" si="2"/>
        <v>16.181295769058</v>
      </c>
      <c r="M13" s="63">
        <f t="shared" si="2"/>
        <v>3.56037174741681</v>
      </c>
      <c r="N13" s="63">
        <f t="shared" si="2"/>
        <v>2.23501007367147</v>
      </c>
      <c r="O13" s="120">
        <f>O9</f>
        <v>1.213237491726</v>
      </c>
    </row>
    <row r="14" ht="17.4" hidden="1" customHeight="1" spans="2:15">
      <c r="B14" s="58" t="s">
        <v>20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</row>
    <row r="15" ht="24.15" hidden="1" spans="1:15">
      <c r="A15" s="52" t="s">
        <v>26</v>
      </c>
      <c r="B15" s="53" t="s">
        <v>8</v>
      </c>
      <c r="C15" s="103">
        <v>703609</v>
      </c>
      <c r="D15" s="103">
        <v>504992.47</v>
      </c>
      <c r="E15" s="103">
        <v>504491.54</v>
      </c>
      <c r="F15" s="103">
        <v>494200.62</v>
      </c>
      <c r="G15" s="103">
        <v>10290.92</v>
      </c>
      <c r="H15" s="103">
        <v>500</v>
      </c>
      <c r="I15" s="103">
        <v>198616.54</v>
      </c>
      <c r="J15" s="102">
        <v>24416.52</v>
      </c>
      <c r="K15" s="102">
        <v>50198.58</v>
      </c>
      <c r="L15" s="102">
        <v>90443.27</v>
      </c>
      <c r="M15" s="102">
        <v>16664.96</v>
      </c>
      <c r="N15" s="102">
        <v>16893.19</v>
      </c>
      <c r="O15" s="117">
        <v>2.03783632654958</v>
      </c>
    </row>
    <row r="16" ht="24.15" hidden="1" spans="1:15">
      <c r="A16" s="52"/>
      <c r="B16" s="55" t="s">
        <v>22</v>
      </c>
      <c r="C16" s="105">
        <v>340598</v>
      </c>
      <c r="D16" s="105">
        <v>267622</v>
      </c>
      <c r="E16" s="105">
        <v>267367.06</v>
      </c>
      <c r="F16" s="105">
        <v>261783.7</v>
      </c>
      <c r="G16" s="105">
        <v>5583.36</v>
      </c>
      <c r="H16" s="56">
        <v>254.95</v>
      </c>
      <c r="I16" s="105">
        <v>72976</v>
      </c>
      <c r="J16" s="104">
        <v>1016.7</v>
      </c>
      <c r="K16" s="104">
        <v>221011</v>
      </c>
      <c r="L16" s="104">
        <v>35935.47</v>
      </c>
      <c r="M16" s="104">
        <v>3855.08</v>
      </c>
      <c r="N16" s="104">
        <v>10068.45</v>
      </c>
      <c r="O16" s="118">
        <v>2.08628588083192</v>
      </c>
    </row>
    <row r="17" ht="24.15" hidden="1" spans="1:15">
      <c r="A17" s="52"/>
      <c r="B17" s="57" t="s">
        <v>24</v>
      </c>
      <c r="C17" s="107">
        <v>363011</v>
      </c>
      <c r="D17" s="92">
        <v>237370.46</v>
      </c>
      <c r="E17" s="107">
        <v>237124.5</v>
      </c>
      <c r="F17" s="92">
        <v>232416.92</v>
      </c>
      <c r="G17" s="107">
        <v>4707.56</v>
      </c>
      <c r="H17" s="92">
        <v>245</v>
      </c>
      <c r="I17" s="107">
        <v>125640.54</v>
      </c>
      <c r="J17" s="106">
        <v>23399.83</v>
      </c>
      <c r="K17" s="106">
        <v>28098.27</v>
      </c>
      <c r="L17" s="106">
        <v>54507.8</v>
      </c>
      <c r="M17" s="106">
        <v>12809.88</v>
      </c>
      <c r="N17" s="106">
        <v>6824.77</v>
      </c>
      <c r="O17" s="119">
        <v>1.98321223289537</v>
      </c>
    </row>
    <row r="18" ht="16.2" hidden="1" customHeight="1" spans="1:15">
      <c r="A18" s="52"/>
      <c r="B18" s="58" t="s">
        <v>25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</row>
    <row r="19" ht="24.15" hidden="1" spans="1:15">
      <c r="A19" s="52"/>
      <c r="B19" s="53" t="s">
        <v>8</v>
      </c>
      <c r="C19" s="59">
        <f>C15/$C$15*100</f>
        <v>100</v>
      </c>
      <c r="D19" s="59">
        <f t="shared" ref="D19:N19" si="3">D15/$C$15*100</f>
        <v>71.7717468082415</v>
      </c>
      <c r="E19" s="59">
        <f t="shared" si="3"/>
        <v>71.7005524375044</v>
      </c>
      <c r="F19" s="59">
        <f t="shared" si="3"/>
        <v>70.2379617088468</v>
      </c>
      <c r="G19" s="59">
        <f t="shared" si="3"/>
        <v>1.46259072865754</v>
      </c>
      <c r="H19" s="59">
        <f t="shared" si="3"/>
        <v>0.0710621950543555</v>
      </c>
      <c r="I19" s="59">
        <f t="shared" si="3"/>
        <v>28.2282546130024</v>
      </c>
      <c r="J19" s="59">
        <f t="shared" si="3"/>
        <v>3.47018301357714</v>
      </c>
      <c r="K19" s="59">
        <f t="shared" si="3"/>
        <v>7.13444256682334</v>
      </c>
      <c r="L19" s="59">
        <f t="shared" si="3"/>
        <v>12.8541945881875</v>
      </c>
      <c r="M19" s="59">
        <f t="shared" si="3"/>
        <v>2.36849727618606</v>
      </c>
      <c r="N19" s="59">
        <f t="shared" si="3"/>
        <v>2.40093432574057</v>
      </c>
      <c r="O19" s="117">
        <v>2.03783632654958</v>
      </c>
    </row>
    <row r="20" ht="24.15" hidden="1" spans="1:15">
      <c r="A20" s="52"/>
      <c r="B20" s="55" t="s">
        <v>22</v>
      </c>
      <c r="C20" s="60">
        <f>C16/$C$16*100</f>
        <v>100</v>
      </c>
      <c r="D20" s="60">
        <f t="shared" ref="D20:N20" si="4">D16/$C$16*100</f>
        <v>78.5741548687896</v>
      </c>
      <c r="E20" s="60">
        <f t="shared" si="4"/>
        <v>78.4993041650274</v>
      </c>
      <c r="F20" s="60">
        <f t="shared" si="4"/>
        <v>76.8600226660168</v>
      </c>
      <c r="G20" s="60">
        <f t="shared" si="4"/>
        <v>1.63928149901056</v>
      </c>
      <c r="H20" s="60">
        <f t="shared" si="4"/>
        <v>0.0748536397747491</v>
      </c>
      <c r="I20" s="60">
        <f t="shared" si="4"/>
        <v>21.4258451312104</v>
      </c>
      <c r="J20" s="60">
        <f t="shared" si="4"/>
        <v>0.298504395210776</v>
      </c>
      <c r="K20" s="60">
        <f t="shared" si="4"/>
        <v>64.8891068062643</v>
      </c>
      <c r="L20" s="60">
        <f t="shared" si="4"/>
        <v>10.5506990645864</v>
      </c>
      <c r="M20" s="60">
        <f t="shared" si="4"/>
        <v>1.13185632329021</v>
      </c>
      <c r="N20" s="60">
        <f t="shared" si="4"/>
        <v>2.95610954849999</v>
      </c>
      <c r="O20" s="118">
        <v>2.08628588083192</v>
      </c>
    </row>
    <row r="21" ht="24.15" hidden="1" spans="1:15">
      <c r="A21" s="61"/>
      <c r="B21" s="62" t="s">
        <v>24</v>
      </c>
      <c r="C21" s="63">
        <f>C17/$C$17*100</f>
        <v>100</v>
      </c>
      <c r="D21" s="63">
        <f t="shared" ref="D21:N21" si="5">D17/$C$17*100</f>
        <v>65.3893297999234</v>
      </c>
      <c r="E21" s="63">
        <f t="shared" si="5"/>
        <v>65.3215742773635</v>
      </c>
      <c r="F21" s="63">
        <f t="shared" si="5"/>
        <v>64.0247595802882</v>
      </c>
      <c r="G21" s="63">
        <f t="shared" si="5"/>
        <v>1.29680918760038</v>
      </c>
      <c r="H21" s="63">
        <f t="shared" si="5"/>
        <v>0.0674910677637868</v>
      </c>
      <c r="I21" s="63">
        <f t="shared" si="5"/>
        <v>34.6106702000766</v>
      </c>
      <c r="J21" s="63">
        <f t="shared" si="5"/>
        <v>6.44603882526976</v>
      </c>
      <c r="K21" s="63">
        <f t="shared" si="5"/>
        <v>7.74033569230684</v>
      </c>
      <c r="L21" s="63">
        <f t="shared" si="5"/>
        <v>15.0154678508365</v>
      </c>
      <c r="M21" s="63">
        <f t="shared" si="5"/>
        <v>3.52878562908562</v>
      </c>
      <c r="N21" s="63">
        <f t="shared" si="5"/>
        <v>1.88004495731534</v>
      </c>
      <c r="O21" s="120">
        <v>1.98321223289537</v>
      </c>
    </row>
    <row r="22" ht="17.4" customHeight="1" spans="2:15">
      <c r="B22" s="58" t="s">
        <v>20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</row>
    <row r="23" ht="24.15" spans="1:15">
      <c r="A23" s="52" t="s">
        <v>27</v>
      </c>
      <c r="B23" s="53" t="s">
        <v>8</v>
      </c>
      <c r="C23" s="103">
        <v>703991</v>
      </c>
      <c r="D23" s="103">
        <v>500482.95</v>
      </c>
      <c r="E23" s="103">
        <v>500482.95</v>
      </c>
      <c r="F23" s="103">
        <v>496439.77</v>
      </c>
      <c r="G23" s="103">
        <v>4043.18</v>
      </c>
      <c r="H23" s="108" t="s">
        <v>23</v>
      </c>
      <c r="I23" s="103">
        <v>203508.05</v>
      </c>
      <c r="J23" s="102">
        <v>23152.73</v>
      </c>
      <c r="K23" s="102">
        <v>51124.9</v>
      </c>
      <c r="L23" s="102">
        <v>94192.42</v>
      </c>
      <c r="M23" s="102">
        <v>14321.85</v>
      </c>
      <c r="N23" s="102">
        <v>20716.15</v>
      </c>
      <c r="O23" s="117">
        <v>0.807855692186917</v>
      </c>
    </row>
    <row r="24" ht="24.15" spans="1:15">
      <c r="A24" s="52"/>
      <c r="B24" s="55" t="s">
        <v>22</v>
      </c>
      <c r="C24" s="105">
        <v>340825</v>
      </c>
      <c r="D24" s="105">
        <v>262616.57</v>
      </c>
      <c r="E24" s="105">
        <v>262616.57</v>
      </c>
      <c r="F24" s="105">
        <v>260981.9</v>
      </c>
      <c r="G24" s="105">
        <v>1634.67</v>
      </c>
      <c r="H24" s="56" t="s">
        <v>23</v>
      </c>
      <c r="I24" s="105">
        <v>78208.43</v>
      </c>
      <c r="J24" s="104">
        <v>991.23</v>
      </c>
      <c r="K24" s="104">
        <v>23176.16</v>
      </c>
      <c r="L24" s="104">
        <v>36736</v>
      </c>
      <c r="M24" s="104">
        <v>2917.85</v>
      </c>
      <c r="N24" s="104">
        <v>14386.55</v>
      </c>
      <c r="O24" s="118">
        <v>0.622455011121347</v>
      </c>
    </row>
    <row r="25" ht="24.15" spans="1:15">
      <c r="A25" s="52"/>
      <c r="B25" s="57" t="s">
        <v>24</v>
      </c>
      <c r="C25" s="107">
        <v>363166</v>
      </c>
      <c r="D25" s="92">
        <v>237866.38</v>
      </c>
      <c r="E25" s="107">
        <v>237866.38</v>
      </c>
      <c r="F25" s="92">
        <v>235457.87</v>
      </c>
      <c r="G25" s="107">
        <v>2408</v>
      </c>
      <c r="H25" s="56" t="s">
        <v>23</v>
      </c>
      <c r="I25" s="107">
        <v>125299.62</v>
      </c>
      <c r="J25" s="106">
        <v>22161.5</v>
      </c>
      <c r="K25" s="106">
        <v>27948.74</v>
      </c>
      <c r="L25" s="106">
        <v>57455.79</v>
      </c>
      <c r="M25" s="106">
        <v>11404</v>
      </c>
      <c r="N25" s="106">
        <v>6329</v>
      </c>
      <c r="O25" s="119">
        <v>1.01254746467323</v>
      </c>
    </row>
    <row r="26" ht="16.2" customHeight="1" spans="1:15">
      <c r="A26" s="52"/>
      <c r="B26" s="58" t="s">
        <v>25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</row>
    <row r="27" ht="24.15" spans="1:15">
      <c r="A27" s="52"/>
      <c r="B27" s="53" t="s">
        <v>8</v>
      </c>
      <c r="C27" s="59">
        <f>C23/$C$23*100</f>
        <v>100</v>
      </c>
      <c r="D27" s="59">
        <f t="shared" ref="D27:N27" si="6">D23/$C$23*100</f>
        <v>71.0922369746204</v>
      </c>
      <c r="E27" s="59">
        <f t="shared" si="6"/>
        <v>71.0922369746204</v>
      </c>
      <c r="F27" s="59">
        <f t="shared" si="6"/>
        <v>70.5179142915179</v>
      </c>
      <c r="G27" s="59">
        <f t="shared" si="6"/>
        <v>0.574322683102483</v>
      </c>
      <c r="H27" s="109" t="s">
        <v>23</v>
      </c>
      <c r="I27" s="59">
        <f t="shared" si="6"/>
        <v>28.9077630253796</v>
      </c>
      <c r="J27" s="59">
        <f t="shared" si="6"/>
        <v>3.28878210090754</v>
      </c>
      <c r="K27" s="59">
        <f t="shared" si="6"/>
        <v>7.26215249910865</v>
      </c>
      <c r="L27" s="59">
        <f t="shared" si="6"/>
        <v>13.3797761619112</v>
      </c>
      <c r="M27" s="59">
        <f t="shared" si="6"/>
        <v>2.03437970087686</v>
      </c>
      <c r="N27" s="59">
        <f t="shared" si="6"/>
        <v>2.94267256257537</v>
      </c>
      <c r="O27" s="117">
        <v>0.807855692186917</v>
      </c>
    </row>
    <row r="28" ht="24.15" spans="1:15">
      <c r="A28" s="52"/>
      <c r="B28" s="55" t="s">
        <v>22</v>
      </c>
      <c r="C28" s="60">
        <f>C24/$C$24*100</f>
        <v>100</v>
      </c>
      <c r="D28" s="60">
        <f t="shared" ref="D28:N28" si="7">D24/$C$24*100</f>
        <v>77.0532003227463</v>
      </c>
      <c r="E28" s="60">
        <f t="shared" si="7"/>
        <v>77.0532003227463</v>
      </c>
      <c r="F28" s="60">
        <f t="shared" si="7"/>
        <v>76.573578816108</v>
      </c>
      <c r="G28" s="60">
        <f t="shared" si="7"/>
        <v>0.479621506638304</v>
      </c>
      <c r="H28" s="110" t="s">
        <v>23</v>
      </c>
      <c r="I28" s="60">
        <f t="shared" si="7"/>
        <v>22.9467996772537</v>
      </c>
      <c r="J28" s="60">
        <f t="shared" si="7"/>
        <v>0.290832538692878</v>
      </c>
      <c r="K28" s="60">
        <f t="shared" si="7"/>
        <v>6.8000176043424</v>
      </c>
      <c r="L28" s="60">
        <f t="shared" si="7"/>
        <v>10.7785520428372</v>
      </c>
      <c r="M28" s="60">
        <f t="shared" si="7"/>
        <v>0.856113841414215</v>
      </c>
      <c r="N28" s="60">
        <f t="shared" si="7"/>
        <v>4.22109587031468</v>
      </c>
      <c r="O28" s="118">
        <v>0.622455011121347</v>
      </c>
    </row>
    <row r="29" ht="24.15" spans="1:15">
      <c r="A29" s="61"/>
      <c r="B29" s="62" t="s">
        <v>24</v>
      </c>
      <c r="C29" s="63">
        <f>C25/$C$25*100</f>
        <v>100</v>
      </c>
      <c r="D29" s="63">
        <f t="shared" ref="D29:N29" si="8">D25/$C$25*100</f>
        <v>65.4979761321269</v>
      </c>
      <c r="E29" s="63">
        <f t="shared" si="8"/>
        <v>65.4979761321269</v>
      </c>
      <c r="F29" s="63">
        <f t="shared" si="8"/>
        <v>64.8347780353888</v>
      </c>
      <c r="G29" s="63">
        <f t="shared" si="8"/>
        <v>0.663057665089794</v>
      </c>
      <c r="H29" s="111" t="s">
        <v>23</v>
      </c>
      <c r="I29" s="63">
        <f t="shared" si="8"/>
        <v>34.5020238678731</v>
      </c>
      <c r="J29" s="63">
        <f t="shared" si="8"/>
        <v>6.10230583259446</v>
      </c>
      <c r="K29" s="63">
        <f t="shared" si="8"/>
        <v>7.69585809244257</v>
      </c>
      <c r="L29" s="63">
        <f t="shared" si="8"/>
        <v>15.8208064631601</v>
      </c>
      <c r="M29" s="63">
        <f t="shared" si="8"/>
        <v>3.14016179928738</v>
      </c>
      <c r="N29" s="63">
        <f t="shared" si="8"/>
        <v>1.74272922024639</v>
      </c>
      <c r="O29" s="120">
        <v>1.01254746467323</v>
      </c>
    </row>
    <row r="30" ht="24.2" spans="1:1">
      <c r="A30" s="2" t="s">
        <v>28</v>
      </c>
    </row>
    <row r="31" ht="24.2" spans="1:6">
      <c r="A31" s="2" t="s">
        <v>29</v>
      </c>
      <c r="C31" s="2"/>
      <c r="D31" s="2"/>
      <c r="E31" s="2"/>
      <c r="F31" s="2"/>
    </row>
    <row r="32" ht="24.15" spans="2:2">
      <c r="B32" s="2" t="s">
        <v>30</v>
      </c>
    </row>
    <row r="33" ht="24.15" spans="3:6">
      <c r="C33" s="2"/>
      <c r="D33" s="2"/>
      <c r="E33" s="2"/>
      <c r="F33" s="2"/>
    </row>
    <row r="35" spans="4:4">
      <c r="D35" s="31" t="s">
        <v>31</v>
      </c>
    </row>
  </sheetData>
  <mergeCells count="17">
    <mergeCell ref="E3:H3"/>
    <mergeCell ref="I3:N3"/>
    <mergeCell ref="B6:O6"/>
    <mergeCell ref="B10:O10"/>
    <mergeCell ref="B14:O14"/>
    <mergeCell ref="B18:O18"/>
    <mergeCell ref="B22:O22"/>
    <mergeCell ref="B26:O26"/>
    <mergeCell ref="A3:A5"/>
    <mergeCell ref="A7:A13"/>
    <mergeCell ref="A15:A21"/>
    <mergeCell ref="A23:A29"/>
    <mergeCell ref="D4:D5"/>
    <mergeCell ref="H4:H5"/>
    <mergeCell ref="I4:I5"/>
    <mergeCell ref="L4:L5"/>
    <mergeCell ref="M4:M5"/>
  </mergeCells>
  <pageMargins left="0.14" right="0.22" top="0.42" bottom="0.24" header="0.3" footer="0.1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workbookViewId="0">
      <selection activeCell="F27" sqref="F27"/>
    </sheetView>
  </sheetViews>
  <sheetFormatPr defaultColWidth="9" defaultRowHeight="16.65"/>
  <cols>
    <col min="1" max="1" width="10" style="31" customWidth="1"/>
    <col min="2" max="2" width="6.19626168224299" customWidth="1"/>
    <col min="3" max="3" width="7.5981308411215" customWidth="1"/>
    <col min="4" max="4" width="10.7009345794393" customWidth="1"/>
    <col min="5" max="5" width="11.4018691588785" customWidth="1"/>
    <col min="6" max="6" width="8.53271028037383" customWidth="1"/>
    <col min="7" max="7" width="11.5981308411215" customWidth="1"/>
    <col min="8" max="8" width="10" customWidth="1"/>
  </cols>
  <sheetData>
    <row r="1" ht="24.2" spans="1:2">
      <c r="A1" s="1" t="s">
        <v>32</v>
      </c>
      <c r="B1" s="1"/>
    </row>
    <row r="2" ht="9.6" customHeight="1" spans="2:2">
      <c r="B2" s="1"/>
    </row>
    <row r="3" ht="24.15" spans="1:13">
      <c r="A3" s="70" t="s">
        <v>1</v>
      </c>
      <c r="B3" s="66"/>
      <c r="C3" s="71"/>
      <c r="D3" s="71"/>
      <c r="E3" s="71" t="s">
        <v>33</v>
      </c>
      <c r="F3" s="71" t="s">
        <v>34</v>
      </c>
      <c r="G3" s="71" t="s">
        <v>35</v>
      </c>
      <c r="H3" s="96" t="s">
        <v>36</v>
      </c>
      <c r="I3" s="96"/>
      <c r="J3" s="96" t="s">
        <v>37</v>
      </c>
      <c r="K3" s="96"/>
      <c r="L3" s="99"/>
      <c r="M3" s="99"/>
    </row>
    <row r="4" ht="24.15" spans="1:13">
      <c r="A4" s="72"/>
      <c r="B4" s="73" t="s">
        <v>6</v>
      </c>
      <c r="C4" s="74" t="s">
        <v>8</v>
      </c>
      <c r="D4" s="74" t="s">
        <v>38</v>
      </c>
      <c r="E4" s="74" t="s">
        <v>39</v>
      </c>
      <c r="F4" s="74" t="s">
        <v>40</v>
      </c>
      <c r="G4" s="74" t="s">
        <v>41</v>
      </c>
      <c r="H4" s="97" t="s">
        <v>42</v>
      </c>
      <c r="I4" s="97" t="s">
        <v>43</v>
      </c>
      <c r="J4" s="97" t="s">
        <v>44</v>
      </c>
      <c r="K4" s="97" t="s">
        <v>45</v>
      </c>
      <c r="L4" s="74" t="s">
        <v>19</v>
      </c>
      <c r="M4" s="74" t="s">
        <v>46</v>
      </c>
    </row>
    <row r="5" ht="24.15" spans="1:13">
      <c r="A5" s="75"/>
      <c r="B5" s="67"/>
      <c r="C5" s="76"/>
      <c r="D5" s="76"/>
      <c r="E5" s="76"/>
      <c r="F5" s="76"/>
      <c r="G5" s="76"/>
      <c r="H5" s="98"/>
      <c r="I5" s="98" t="s">
        <v>40</v>
      </c>
      <c r="J5" s="98"/>
      <c r="K5" s="98"/>
      <c r="L5" s="98"/>
      <c r="M5" s="98"/>
    </row>
    <row r="6" ht="24.15" hidden="1" spans="2:11">
      <c r="B6" s="51" t="s">
        <v>20</v>
      </c>
      <c r="C6" s="51"/>
      <c r="D6" s="51"/>
      <c r="E6" s="51"/>
      <c r="F6" s="51"/>
      <c r="G6" s="51"/>
      <c r="H6" s="51"/>
      <c r="I6" s="51"/>
      <c r="J6" s="51"/>
      <c r="K6" s="51"/>
    </row>
    <row r="7" ht="24.15" hidden="1" spans="1:13">
      <c r="A7" s="52" t="s">
        <v>21</v>
      </c>
      <c r="B7" s="53" t="s">
        <v>8</v>
      </c>
      <c r="C7" s="54">
        <v>494038.34</v>
      </c>
      <c r="D7" s="54">
        <v>40449.72</v>
      </c>
      <c r="E7" s="54">
        <v>64098.28</v>
      </c>
      <c r="F7" s="54">
        <v>112889.2</v>
      </c>
      <c r="G7" s="54">
        <v>73548.38</v>
      </c>
      <c r="H7" s="54">
        <v>71104.39</v>
      </c>
      <c r="I7" s="54">
        <v>24755.02</v>
      </c>
      <c r="J7" s="54">
        <v>73415.68</v>
      </c>
      <c r="K7" s="54">
        <v>31541.99</v>
      </c>
      <c r="L7" s="54" t="s">
        <v>23</v>
      </c>
      <c r="M7" s="54">
        <v>2235.69</v>
      </c>
    </row>
    <row r="8" ht="24.15" hidden="1" spans="1:13">
      <c r="A8" s="52"/>
      <c r="B8" s="55" t="s">
        <v>22</v>
      </c>
      <c r="C8" s="56">
        <v>265224.91</v>
      </c>
      <c r="D8" s="56">
        <v>20194.18</v>
      </c>
      <c r="E8" s="56">
        <v>27448.76</v>
      </c>
      <c r="F8" s="56">
        <v>65838.94</v>
      </c>
      <c r="G8" s="56">
        <v>42069.49</v>
      </c>
      <c r="H8" s="56">
        <v>41907.13</v>
      </c>
      <c r="I8" s="56">
        <v>17302.65</v>
      </c>
      <c r="J8" s="56">
        <v>30451</v>
      </c>
      <c r="K8" s="56">
        <v>19660.19</v>
      </c>
      <c r="L8" s="56" t="s">
        <v>23</v>
      </c>
      <c r="M8" s="56">
        <v>353.18</v>
      </c>
    </row>
    <row r="9" ht="24.15" hidden="1" spans="1:13">
      <c r="A9" s="52"/>
      <c r="B9" s="57" t="s">
        <v>24</v>
      </c>
      <c r="C9" s="56">
        <v>228813.43</v>
      </c>
      <c r="D9" s="56">
        <v>20255.55</v>
      </c>
      <c r="E9" s="56">
        <v>36649</v>
      </c>
      <c r="F9" s="56">
        <v>47050.26</v>
      </c>
      <c r="G9" s="56">
        <v>31478.89</v>
      </c>
      <c r="H9" s="56">
        <v>29197.26</v>
      </c>
      <c r="I9" s="56">
        <v>7452.36</v>
      </c>
      <c r="J9" s="56">
        <v>42965.29</v>
      </c>
      <c r="K9" s="56">
        <v>11881.79</v>
      </c>
      <c r="L9" s="56" t="s">
        <v>23</v>
      </c>
      <c r="M9" s="56">
        <v>1882.51</v>
      </c>
    </row>
    <row r="10" ht="24.15" hidden="1" spans="1:11">
      <c r="A10" s="52"/>
      <c r="B10" s="58" t="s">
        <v>25</v>
      </c>
      <c r="C10" s="58"/>
      <c r="D10" s="58"/>
      <c r="E10" s="58"/>
      <c r="F10" s="58"/>
      <c r="G10" s="58"/>
      <c r="H10" s="58"/>
      <c r="I10" s="58"/>
      <c r="J10" s="58"/>
      <c r="K10" s="58"/>
    </row>
    <row r="11" ht="24.15" hidden="1" spans="1:13">
      <c r="A11" s="52"/>
      <c r="B11" s="53" t="s">
        <v>8</v>
      </c>
      <c r="C11" s="59">
        <f>C7/$C$7*100</f>
        <v>100</v>
      </c>
      <c r="D11" s="59">
        <f>D7/$C$7*100</f>
        <v>8.18756698113754</v>
      </c>
      <c r="E11" s="59">
        <f>E7/$C$7*100</f>
        <v>12.9743533669877</v>
      </c>
      <c r="F11" s="59">
        <f>F7/$C$7*100</f>
        <v>22.8502913356886</v>
      </c>
      <c r="G11" s="59">
        <f>G7/$C$7*100</f>
        <v>14.8871806184111</v>
      </c>
      <c r="H11" s="59">
        <f t="shared" ref="H11:M11" si="0">H7/$C$7*100</f>
        <v>14.3924841946477</v>
      </c>
      <c r="I11" s="59">
        <f t="shared" si="0"/>
        <v>5.010748760916</v>
      </c>
      <c r="J11" s="59">
        <f t="shared" si="0"/>
        <v>14.8603203548939</v>
      </c>
      <c r="K11" s="59">
        <f t="shared" si="0"/>
        <v>6.38452270728624</v>
      </c>
      <c r="L11" s="54" t="s">
        <v>23</v>
      </c>
      <c r="M11" s="59">
        <f t="shared" si="0"/>
        <v>0.452533704165551</v>
      </c>
    </row>
    <row r="12" ht="24.15" hidden="1" spans="1:13">
      <c r="A12" s="52"/>
      <c r="B12" s="55" t="s">
        <v>22</v>
      </c>
      <c r="C12" s="60">
        <f>C8/$C$8*100</f>
        <v>100</v>
      </c>
      <c r="D12" s="60">
        <f t="shared" ref="D12:M12" si="1">D8/$C$8*100</f>
        <v>7.61398316621165</v>
      </c>
      <c r="E12" s="60">
        <f t="shared" si="1"/>
        <v>10.3492390665718</v>
      </c>
      <c r="F12" s="60">
        <f t="shared" si="1"/>
        <v>24.8238146258585</v>
      </c>
      <c r="G12" s="60">
        <f t="shared" si="1"/>
        <v>15.8618170517995</v>
      </c>
      <c r="H12" s="60">
        <f t="shared" si="1"/>
        <v>15.8006010823041</v>
      </c>
      <c r="I12" s="60">
        <f t="shared" si="1"/>
        <v>6.52376505660799</v>
      </c>
      <c r="J12" s="60">
        <f t="shared" si="1"/>
        <v>11.4811991075801</v>
      </c>
      <c r="K12" s="60">
        <f t="shared" si="1"/>
        <v>7.41264838208447</v>
      </c>
      <c r="L12" s="56" t="s">
        <v>23</v>
      </c>
      <c r="M12" s="60">
        <f t="shared" si="1"/>
        <v>0.133162454461762</v>
      </c>
    </row>
    <row r="13" ht="24.15" hidden="1" spans="1:13">
      <c r="A13" s="61"/>
      <c r="B13" s="62" t="s">
        <v>24</v>
      </c>
      <c r="C13" s="63">
        <f>C9/$C$9*100</f>
        <v>100</v>
      </c>
      <c r="D13" s="63">
        <f t="shared" ref="D13:M13" si="2">D9/$C$9*100</f>
        <v>8.85243055881816</v>
      </c>
      <c r="E13" s="63">
        <f t="shared" si="2"/>
        <v>16.0169794229299</v>
      </c>
      <c r="F13" s="63">
        <f t="shared" si="2"/>
        <v>20.5627178439657</v>
      </c>
      <c r="G13" s="63">
        <f t="shared" si="2"/>
        <v>13.7574485903209</v>
      </c>
      <c r="H13" s="63">
        <f t="shared" si="2"/>
        <v>12.7602912119276</v>
      </c>
      <c r="I13" s="63">
        <f t="shared" si="2"/>
        <v>3.25695917411841</v>
      </c>
      <c r="J13" s="63">
        <f t="shared" si="2"/>
        <v>18.7774336497644</v>
      </c>
      <c r="K13" s="63">
        <f t="shared" si="2"/>
        <v>5.19278523118158</v>
      </c>
      <c r="L13" s="68" t="s">
        <v>23</v>
      </c>
      <c r="M13" s="63">
        <f t="shared" si="2"/>
        <v>0.822727057585737</v>
      </c>
    </row>
    <row r="14" ht="24.15" hidden="1" spans="2:11">
      <c r="B14" s="51" t="s">
        <v>20</v>
      </c>
      <c r="C14" s="51"/>
      <c r="D14" s="51"/>
      <c r="E14" s="51"/>
      <c r="F14" s="51"/>
      <c r="G14" s="51"/>
      <c r="H14" s="51"/>
      <c r="I14" s="51"/>
      <c r="J14" s="51"/>
      <c r="K14" s="51"/>
    </row>
    <row r="15" ht="24.15" hidden="1" spans="1:13">
      <c r="A15" s="52" t="s">
        <v>26</v>
      </c>
      <c r="B15" s="53" t="s">
        <v>8</v>
      </c>
      <c r="C15" s="54">
        <v>703609</v>
      </c>
      <c r="D15" s="54">
        <v>69209.56</v>
      </c>
      <c r="E15" s="54">
        <v>121046.8</v>
      </c>
      <c r="F15" s="54">
        <v>149718.81</v>
      </c>
      <c r="G15" s="54">
        <v>121956.32</v>
      </c>
      <c r="H15" s="54">
        <v>97489.19</v>
      </c>
      <c r="I15" s="54">
        <v>27042.8</v>
      </c>
      <c r="J15" s="54">
        <v>80031.73</v>
      </c>
      <c r="K15" s="54">
        <v>33034.49</v>
      </c>
      <c r="L15" s="54" t="s">
        <v>23</v>
      </c>
      <c r="M15" s="54">
        <v>4079.3</v>
      </c>
    </row>
    <row r="16" ht="24.15" hidden="1" spans="1:13">
      <c r="A16" s="52"/>
      <c r="B16" s="55" t="s">
        <v>22</v>
      </c>
      <c r="C16" s="56">
        <v>340598</v>
      </c>
      <c r="D16" s="56">
        <v>25133.7</v>
      </c>
      <c r="E16" s="56">
        <v>47264.7</v>
      </c>
      <c r="F16" s="56">
        <v>80393.63</v>
      </c>
      <c r="G16" s="56">
        <v>68006.52</v>
      </c>
      <c r="H16" s="56">
        <v>46045.78</v>
      </c>
      <c r="I16" s="56">
        <v>16989.84</v>
      </c>
      <c r="J16" s="56">
        <v>35792.2</v>
      </c>
      <c r="K16" s="56">
        <v>19181.16</v>
      </c>
      <c r="L16" s="56" t="s">
        <v>23</v>
      </c>
      <c r="M16" s="56">
        <v>1790.47</v>
      </c>
    </row>
    <row r="17" ht="24.15" hidden="1" spans="1:13">
      <c r="A17" s="52"/>
      <c r="B17" s="57" t="s">
        <v>24</v>
      </c>
      <c r="C17" s="56">
        <v>363011</v>
      </c>
      <c r="D17" s="56">
        <v>44075.86</v>
      </c>
      <c r="E17" s="56">
        <v>73782.1</v>
      </c>
      <c r="F17" s="56">
        <v>69325.19</v>
      </c>
      <c r="G17" s="56">
        <v>53949.81</v>
      </c>
      <c r="H17" s="56">
        <v>51443.41</v>
      </c>
      <c r="I17" s="56">
        <v>10052.96</v>
      </c>
      <c r="J17" s="56">
        <v>44239.53</v>
      </c>
      <c r="K17" s="56">
        <v>13853.32</v>
      </c>
      <c r="L17" s="56" t="s">
        <v>23</v>
      </c>
      <c r="M17" s="56">
        <v>2288.83</v>
      </c>
    </row>
    <row r="18" ht="24.15" hidden="1" spans="1:11">
      <c r="A18" s="52"/>
      <c r="B18" s="58" t="s">
        <v>25</v>
      </c>
      <c r="C18" s="58"/>
      <c r="D18" s="58"/>
      <c r="E18" s="58"/>
      <c r="F18" s="58"/>
      <c r="G18" s="58"/>
      <c r="H18" s="58"/>
      <c r="I18" s="58"/>
      <c r="J18" s="58"/>
      <c r="K18" s="58"/>
    </row>
    <row r="19" ht="24.15" hidden="1" spans="1:13">
      <c r="A19" s="52"/>
      <c r="B19" s="53" t="s">
        <v>8</v>
      </c>
      <c r="C19" s="59">
        <f>C15/$C$15*100</f>
        <v>100</v>
      </c>
      <c r="D19" s="59">
        <f t="shared" ref="D19:M19" si="3">D15/$C$15*100</f>
        <v>9.83636650469224</v>
      </c>
      <c r="E19" s="59">
        <f t="shared" si="3"/>
        <v>17.2037026246111</v>
      </c>
      <c r="F19" s="59">
        <f t="shared" si="3"/>
        <v>21.278694559052</v>
      </c>
      <c r="G19" s="59">
        <f t="shared" si="3"/>
        <v>17.3329675999028</v>
      </c>
      <c r="H19" s="59">
        <f t="shared" si="3"/>
        <v>13.8555916709422</v>
      </c>
      <c r="I19" s="59">
        <f t="shared" si="3"/>
        <v>3.84344145683185</v>
      </c>
      <c r="J19" s="59">
        <f t="shared" si="3"/>
        <v>11.374460815595</v>
      </c>
      <c r="K19" s="59">
        <f t="shared" si="3"/>
        <v>4.69500674380231</v>
      </c>
      <c r="L19" s="54" t="s">
        <v>23</v>
      </c>
      <c r="M19" s="59">
        <f t="shared" si="3"/>
        <v>0.579768024570465</v>
      </c>
    </row>
    <row r="20" ht="24.15" hidden="1" spans="1:13">
      <c r="A20" s="52"/>
      <c r="B20" s="55" t="s">
        <v>22</v>
      </c>
      <c r="C20" s="59">
        <f>C16/$C$16*100</f>
        <v>100</v>
      </c>
      <c r="D20" s="59">
        <f t="shared" ref="D20:M20" si="4">D16/$C$16*100</f>
        <v>7.37928584430913</v>
      </c>
      <c r="E20" s="59">
        <f t="shared" si="4"/>
        <v>13.8769752024381</v>
      </c>
      <c r="F20" s="59">
        <f t="shared" si="4"/>
        <v>23.6036706028808</v>
      </c>
      <c r="G20" s="59">
        <f t="shared" si="4"/>
        <v>19.9667995701678</v>
      </c>
      <c r="H20" s="59">
        <f t="shared" si="4"/>
        <v>13.5190987615899</v>
      </c>
      <c r="I20" s="59">
        <f t="shared" si="4"/>
        <v>4.98823833375416</v>
      </c>
      <c r="J20" s="59">
        <f t="shared" si="4"/>
        <v>10.5086348128879</v>
      </c>
      <c r="K20" s="59">
        <f t="shared" si="4"/>
        <v>5.63161263424917</v>
      </c>
      <c r="L20" s="56" t="s">
        <v>23</v>
      </c>
      <c r="M20" s="59">
        <f t="shared" si="4"/>
        <v>0.525684237723064</v>
      </c>
    </row>
    <row r="21" ht="24.15" hidden="1" spans="1:13">
      <c r="A21" s="61"/>
      <c r="B21" s="62" t="s">
        <v>24</v>
      </c>
      <c r="C21" s="63">
        <f>C17/$C$17*100</f>
        <v>100</v>
      </c>
      <c r="D21" s="63">
        <f t="shared" ref="D21:M21" si="5">D17/$C$17*100</f>
        <v>12.1417422612538</v>
      </c>
      <c r="E21" s="63">
        <f t="shared" si="5"/>
        <v>20.3250314728755</v>
      </c>
      <c r="F21" s="63">
        <f t="shared" si="5"/>
        <v>19.0972697797036</v>
      </c>
      <c r="G21" s="63">
        <f t="shared" si="5"/>
        <v>14.8617562553201</v>
      </c>
      <c r="H21" s="63">
        <f t="shared" si="5"/>
        <v>14.1713088584093</v>
      </c>
      <c r="I21" s="63">
        <f t="shared" si="5"/>
        <v>2.76932654933322</v>
      </c>
      <c r="J21" s="63">
        <f t="shared" si="5"/>
        <v>12.1868290492575</v>
      </c>
      <c r="K21" s="63">
        <f t="shared" si="5"/>
        <v>3.8162259545854</v>
      </c>
      <c r="L21" s="68" t="s">
        <v>23</v>
      </c>
      <c r="M21" s="63">
        <f t="shared" si="5"/>
        <v>0.630512573999135</v>
      </c>
    </row>
    <row r="22" ht="24.15" spans="2:11">
      <c r="B22" s="51" t="s">
        <v>20</v>
      </c>
      <c r="C22" s="51"/>
      <c r="D22" s="51"/>
      <c r="E22" s="51"/>
      <c r="F22" s="51"/>
      <c r="G22" s="51"/>
      <c r="H22" s="51"/>
      <c r="I22" s="51"/>
      <c r="J22" s="51"/>
      <c r="K22" s="51"/>
    </row>
    <row r="23" ht="24.15" spans="1:13">
      <c r="A23" s="52" t="s">
        <v>27</v>
      </c>
      <c r="B23" s="53" t="s">
        <v>8</v>
      </c>
      <c r="C23" s="54">
        <v>703991</v>
      </c>
      <c r="D23" s="54">
        <v>63971.45</v>
      </c>
      <c r="E23" s="54">
        <v>119834.13</v>
      </c>
      <c r="F23" s="54">
        <v>158116.48</v>
      </c>
      <c r="G23" s="54">
        <v>124759.29</v>
      </c>
      <c r="H23" s="54">
        <v>93584.45</v>
      </c>
      <c r="I23" s="54">
        <v>22165.25</v>
      </c>
      <c r="J23" s="54">
        <v>86447.12</v>
      </c>
      <c r="K23" s="54">
        <v>34158.38</v>
      </c>
      <c r="L23" s="54" t="s">
        <v>23</v>
      </c>
      <c r="M23" s="54">
        <v>954.46</v>
      </c>
    </row>
    <row r="24" ht="24.15" spans="1:13">
      <c r="A24" s="52"/>
      <c r="B24" s="55" t="s">
        <v>22</v>
      </c>
      <c r="C24" s="56">
        <v>340825</v>
      </c>
      <c r="D24" s="56">
        <v>24383.91</v>
      </c>
      <c r="E24" s="56">
        <v>49320.74</v>
      </c>
      <c r="F24" s="56">
        <v>81576.94</v>
      </c>
      <c r="G24" s="56">
        <v>68751.9</v>
      </c>
      <c r="H24" s="56">
        <v>43738.38</v>
      </c>
      <c r="I24" s="56">
        <v>14402.06</v>
      </c>
      <c r="J24" s="56">
        <v>37839.37</v>
      </c>
      <c r="K24" s="56">
        <v>20477.21</v>
      </c>
      <c r="L24" s="56" t="s">
        <v>23</v>
      </c>
      <c r="M24" s="56">
        <v>334.5</v>
      </c>
    </row>
    <row r="25" ht="24.15" spans="1:13">
      <c r="A25" s="52"/>
      <c r="B25" s="57" t="s">
        <v>24</v>
      </c>
      <c r="C25" s="56">
        <v>363166</v>
      </c>
      <c r="D25" s="56">
        <v>39587.54</v>
      </c>
      <c r="E25" s="56">
        <v>70513.39</v>
      </c>
      <c r="F25" s="56">
        <v>76539.53</v>
      </c>
      <c r="G25" s="56">
        <v>56007.39</v>
      </c>
      <c r="H25" s="56">
        <v>49846.07</v>
      </c>
      <c r="I25" s="56">
        <v>7763.2</v>
      </c>
      <c r="J25" s="56">
        <v>48607.75</v>
      </c>
      <c r="K25" s="56">
        <v>13681.17</v>
      </c>
      <c r="L25" s="56" t="s">
        <v>23</v>
      </c>
      <c r="M25" s="56">
        <v>619.96</v>
      </c>
    </row>
    <row r="26" ht="24.15" spans="1:11">
      <c r="A26" s="52"/>
      <c r="B26" s="58" t="s">
        <v>25</v>
      </c>
      <c r="C26" s="58"/>
      <c r="D26" s="58"/>
      <c r="E26" s="58"/>
      <c r="F26" s="58"/>
      <c r="G26" s="58"/>
      <c r="H26" s="58"/>
      <c r="I26" s="58"/>
      <c r="J26" s="58"/>
      <c r="K26" s="58"/>
    </row>
    <row r="27" ht="24.15" spans="1:13">
      <c r="A27" s="52"/>
      <c r="B27" s="53" t="s">
        <v>8</v>
      </c>
      <c r="C27" s="59">
        <f>C23/$C$23*100</f>
        <v>100</v>
      </c>
      <c r="D27" s="59">
        <f>D23/$C$23*100</f>
        <v>9.08696986183062</v>
      </c>
      <c r="E27" s="59">
        <f t="shared" ref="E27:M27" si="6">E23/$C$23*100</f>
        <v>17.0221110781246</v>
      </c>
      <c r="F27" s="59">
        <f t="shared" si="6"/>
        <v>22.4600144035932</v>
      </c>
      <c r="G27" s="59">
        <f t="shared" si="6"/>
        <v>17.7217166128544</v>
      </c>
      <c r="H27" s="59">
        <f t="shared" ref="H27" si="7">H23/$C$23*100</f>
        <v>13.2934156828709</v>
      </c>
      <c r="I27" s="59">
        <f t="shared" si="6"/>
        <v>3.14851326224341</v>
      </c>
      <c r="J27" s="59">
        <f t="shared" si="6"/>
        <v>12.2795774377797</v>
      </c>
      <c r="K27" s="59">
        <f t="shared" si="6"/>
        <v>4.85210464338322</v>
      </c>
      <c r="L27" s="54" t="s">
        <v>23</v>
      </c>
      <c r="M27" s="59">
        <f t="shared" si="6"/>
        <v>0.135578437792529</v>
      </c>
    </row>
    <row r="28" ht="24.15" spans="1:13">
      <c r="A28" s="52"/>
      <c r="B28" s="55" t="s">
        <v>22</v>
      </c>
      <c r="C28" s="60">
        <f>C24/$C$24*100</f>
        <v>100</v>
      </c>
      <c r="D28" s="60">
        <f>D24/$C$24*100</f>
        <v>7.15437834665884</v>
      </c>
      <c r="E28" s="60">
        <f t="shared" ref="E28:K28" si="8">E24/$C$24*100</f>
        <v>14.4709865766889</v>
      </c>
      <c r="F28" s="60">
        <f t="shared" si="8"/>
        <v>23.9351397344678</v>
      </c>
      <c r="G28" s="60">
        <f t="shared" si="8"/>
        <v>20.1721998092863</v>
      </c>
      <c r="H28" s="60">
        <f t="shared" ref="H28" si="9">H24/$C$24*100</f>
        <v>12.8330902956062</v>
      </c>
      <c r="I28" s="60">
        <f t="shared" si="8"/>
        <v>4.22564659282623</v>
      </c>
      <c r="J28" s="60">
        <f t="shared" si="8"/>
        <v>11.102287097484</v>
      </c>
      <c r="K28" s="60">
        <f t="shared" si="8"/>
        <v>6.00813027213379</v>
      </c>
      <c r="L28" s="56" t="s">
        <v>23</v>
      </c>
      <c r="M28" s="60">
        <f>M24/$C$24*100</f>
        <v>0.0981442089048632</v>
      </c>
    </row>
    <row r="29" ht="24.15" spans="1:13">
      <c r="A29" s="61"/>
      <c r="B29" s="62" t="s">
        <v>24</v>
      </c>
      <c r="C29" s="63">
        <f>C25/$C$25*100</f>
        <v>100</v>
      </c>
      <c r="D29" s="63">
        <f>D25/$C$25*100</f>
        <v>10.9006735211997</v>
      </c>
      <c r="E29" s="63">
        <f t="shared" ref="E29:M29" si="10">E25/$C$25*100</f>
        <v>19.4162972304676</v>
      </c>
      <c r="F29" s="63">
        <f t="shared" si="10"/>
        <v>21.0756320800956</v>
      </c>
      <c r="G29" s="63">
        <f t="shared" si="10"/>
        <v>15.4219805818827</v>
      </c>
      <c r="H29" s="63">
        <f t="shared" ref="H29" si="11">H25/$C$25*100</f>
        <v>13.7254230847601</v>
      </c>
      <c r="I29" s="63">
        <f t="shared" si="10"/>
        <v>2.13764504386424</v>
      </c>
      <c r="J29" s="63">
        <f t="shared" si="10"/>
        <v>13.3844440283507</v>
      </c>
      <c r="K29" s="63">
        <f t="shared" si="10"/>
        <v>3.7671946162361</v>
      </c>
      <c r="L29" s="68" t="s">
        <v>23</v>
      </c>
      <c r="M29" s="63">
        <f t="shared" si="10"/>
        <v>0.170709813143301</v>
      </c>
    </row>
    <row r="31" s="31" customFormat="1" ht="24.2" spans="1:6">
      <c r="A31" s="2" t="s">
        <v>29</v>
      </c>
      <c r="C31" s="2"/>
      <c r="D31" s="2"/>
      <c r="E31" s="2"/>
      <c r="F31" s="2"/>
    </row>
    <row r="32" s="31" customFormat="1" ht="24.2" spans="1:6">
      <c r="A32" s="2" t="s">
        <v>28</v>
      </c>
      <c r="C32" s="2"/>
      <c r="D32" s="2"/>
      <c r="E32" s="2"/>
      <c r="F32" s="2"/>
    </row>
  </sheetData>
  <mergeCells count="12">
    <mergeCell ref="H3:I3"/>
    <mergeCell ref="J3:K3"/>
    <mergeCell ref="B6:K6"/>
    <mergeCell ref="B10:K10"/>
    <mergeCell ref="B14:K14"/>
    <mergeCell ref="B18:K18"/>
    <mergeCell ref="B22:K22"/>
    <mergeCell ref="B26:K26"/>
    <mergeCell ref="A3:A5"/>
    <mergeCell ref="A7:A13"/>
    <mergeCell ref="A15:A21"/>
    <mergeCell ref="A23:A29"/>
  </mergeCells>
  <pageMargins left="0.01" right="0.708661417322835" top="0.748031496062992" bottom="0.748031496062992" header="0.31496062992126" footer="0.31496062992126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opLeftCell="A2" workbookViewId="0">
      <selection activeCell="B21" sqref="$A6:$XFD21"/>
    </sheetView>
  </sheetViews>
  <sheetFormatPr defaultColWidth="9" defaultRowHeight="13.95"/>
  <cols>
    <col min="1" max="1" width="9.29906542056075" customWidth="1"/>
    <col min="2" max="2" width="6.29906542056075" customWidth="1"/>
    <col min="3" max="3" width="7.50467289719626" customWidth="1"/>
    <col min="4" max="4" width="12.5981308411215" customWidth="1"/>
    <col min="7" max="7" width="9.4018691588785" customWidth="1"/>
    <col min="9" max="9" width="8.50467289719626" customWidth="1"/>
  </cols>
  <sheetData>
    <row r="1" ht="24.2" spans="1:2">
      <c r="A1" s="1" t="s">
        <v>47</v>
      </c>
      <c r="B1" s="1"/>
    </row>
    <row r="2" ht="6" customHeight="1" spans="2:2">
      <c r="B2" s="1"/>
    </row>
    <row r="3" ht="24.15" spans="1:13">
      <c r="A3" s="70" t="s">
        <v>1</v>
      </c>
      <c r="B3" s="66"/>
      <c r="C3" s="71"/>
      <c r="D3" s="71"/>
      <c r="E3" s="71" t="s">
        <v>33</v>
      </c>
      <c r="F3" s="71" t="s">
        <v>34</v>
      </c>
      <c r="G3" s="71" t="s">
        <v>35</v>
      </c>
      <c r="H3" s="96" t="s">
        <v>36</v>
      </c>
      <c r="I3" s="96"/>
      <c r="J3" s="96" t="s">
        <v>37</v>
      </c>
      <c r="K3" s="96"/>
      <c r="L3" s="99"/>
      <c r="M3" s="99"/>
    </row>
    <row r="4" ht="21.6" customHeight="1" spans="1:13">
      <c r="A4" s="72"/>
      <c r="B4" s="73" t="s">
        <v>6</v>
      </c>
      <c r="C4" s="74" t="s">
        <v>8</v>
      </c>
      <c r="D4" s="74" t="s">
        <v>38</v>
      </c>
      <c r="E4" s="74" t="s">
        <v>39</v>
      </c>
      <c r="F4" s="74" t="s">
        <v>40</v>
      </c>
      <c r="G4" s="74" t="s">
        <v>41</v>
      </c>
      <c r="H4" s="97" t="s">
        <v>42</v>
      </c>
      <c r="I4" s="97" t="s">
        <v>43</v>
      </c>
      <c r="J4" s="97" t="s">
        <v>44</v>
      </c>
      <c r="K4" s="97" t="s">
        <v>45</v>
      </c>
      <c r="L4" s="74" t="s">
        <v>19</v>
      </c>
      <c r="M4" s="74" t="s">
        <v>46</v>
      </c>
    </row>
    <row r="5" ht="24.15" spans="1:13">
      <c r="A5" s="75"/>
      <c r="B5" s="67"/>
      <c r="C5" s="76"/>
      <c r="D5" s="76"/>
      <c r="E5" s="76"/>
      <c r="F5" s="76"/>
      <c r="G5" s="76"/>
      <c r="H5" s="98"/>
      <c r="I5" s="98" t="s">
        <v>40</v>
      </c>
      <c r="J5" s="98"/>
      <c r="K5" s="98"/>
      <c r="L5" s="98"/>
      <c r="M5" s="98"/>
    </row>
    <row r="6" ht="24.15" hidden="1" spans="1:10">
      <c r="A6" s="31"/>
      <c r="B6" s="51" t="s">
        <v>20</v>
      </c>
      <c r="C6" s="51"/>
      <c r="D6" s="51"/>
      <c r="E6" s="51"/>
      <c r="F6" s="51"/>
      <c r="G6" s="51"/>
      <c r="H6" s="51"/>
      <c r="I6" s="51"/>
      <c r="J6" s="51"/>
    </row>
    <row r="7" ht="24.15" hidden="1" spans="1:13">
      <c r="A7" s="52" t="s">
        <v>21</v>
      </c>
      <c r="B7" s="53" t="s">
        <v>8</v>
      </c>
      <c r="C7" s="54">
        <v>494038.34</v>
      </c>
      <c r="D7" s="54">
        <v>40449.72</v>
      </c>
      <c r="E7" s="54">
        <v>64098.28</v>
      </c>
      <c r="F7" s="54">
        <v>112889.2</v>
      </c>
      <c r="G7" s="54">
        <v>73548.38</v>
      </c>
      <c r="H7" s="54">
        <v>71104.39</v>
      </c>
      <c r="I7" s="54">
        <v>24755.02</v>
      </c>
      <c r="J7" s="54">
        <v>73415.68</v>
      </c>
      <c r="K7" s="54">
        <v>31541.99</v>
      </c>
      <c r="L7" s="54" t="s">
        <v>23</v>
      </c>
      <c r="M7" s="54">
        <v>2235.69</v>
      </c>
    </row>
    <row r="8" ht="24.15" hidden="1" spans="1:14">
      <c r="A8" s="52"/>
      <c r="B8" s="55" t="s">
        <v>22</v>
      </c>
      <c r="C8" s="56">
        <v>265224.91</v>
      </c>
      <c r="D8" s="56">
        <v>20194.18</v>
      </c>
      <c r="E8" s="56">
        <v>27448.76</v>
      </c>
      <c r="F8" s="56">
        <v>65838.94</v>
      </c>
      <c r="G8" s="56">
        <v>42069.49</v>
      </c>
      <c r="H8" s="56">
        <v>41907.13</v>
      </c>
      <c r="I8" s="56">
        <v>17302.65</v>
      </c>
      <c r="J8" s="56">
        <v>30451</v>
      </c>
      <c r="K8" s="56">
        <v>19660.19</v>
      </c>
      <c r="L8" s="56" t="s">
        <v>23</v>
      </c>
      <c r="M8" s="56">
        <v>353.18</v>
      </c>
      <c r="N8" s="56"/>
    </row>
    <row r="9" ht="24.15" hidden="1" spans="1:13">
      <c r="A9" s="52"/>
      <c r="B9" s="57" t="s">
        <v>24</v>
      </c>
      <c r="C9" s="56">
        <v>228813.43</v>
      </c>
      <c r="D9" s="56">
        <v>20255.55</v>
      </c>
      <c r="E9" s="56">
        <v>36649</v>
      </c>
      <c r="F9" s="56">
        <v>47050.26</v>
      </c>
      <c r="G9" s="56">
        <v>31478.89</v>
      </c>
      <c r="H9" s="56">
        <v>29197.26</v>
      </c>
      <c r="I9" s="56">
        <v>7452.36</v>
      </c>
      <c r="J9" s="56">
        <v>42965.29</v>
      </c>
      <c r="K9" s="56">
        <v>11881.79</v>
      </c>
      <c r="L9" s="56" t="s">
        <v>23</v>
      </c>
      <c r="M9" s="56">
        <v>1882.51</v>
      </c>
    </row>
    <row r="10" ht="24.15" hidden="1" spans="1:10">
      <c r="A10" s="52"/>
      <c r="B10" s="58" t="s">
        <v>25</v>
      </c>
      <c r="C10" s="58"/>
      <c r="D10" s="58"/>
      <c r="E10" s="58"/>
      <c r="F10" s="58"/>
      <c r="G10" s="58"/>
      <c r="H10" s="58"/>
      <c r="I10" s="58"/>
      <c r="J10" s="58"/>
    </row>
    <row r="11" ht="24.15" hidden="1" spans="1:13">
      <c r="A11" s="52"/>
      <c r="B11" s="53" t="s">
        <v>8</v>
      </c>
      <c r="C11" s="59">
        <f>C7/$C$7*100</f>
        <v>100</v>
      </c>
      <c r="D11" s="59">
        <f>D7/$C$7*100</f>
        <v>8.18756698113754</v>
      </c>
      <c r="E11" s="59">
        <f>E7/$C$7*100</f>
        <v>12.9743533669877</v>
      </c>
      <c r="F11" s="59">
        <f>F7/$C$7*100</f>
        <v>22.8502913356886</v>
      </c>
      <c r="G11" s="59">
        <f>G7/$C$7*100</f>
        <v>14.8871806184111</v>
      </c>
      <c r="H11" s="59">
        <f t="shared" ref="H11:M11" si="0">H7/$C$7*100</f>
        <v>14.3924841946477</v>
      </c>
      <c r="I11" s="59">
        <f t="shared" si="0"/>
        <v>5.010748760916</v>
      </c>
      <c r="J11" s="59">
        <f t="shared" si="0"/>
        <v>14.8603203548939</v>
      </c>
      <c r="K11" s="59">
        <f t="shared" si="0"/>
        <v>6.38452270728624</v>
      </c>
      <c r="L11" s="54" t="s">
        <v>23</v>
      </c>
      <c r="M11" s="59">
        <f t="shared" si="0"/>
        <v>0.452533704165551</v>
      </c>
    </row>
    <row r="12" ht="24.15" hidden="1" spans="1:13">
      <c r="A12" s="52"/>
      <c r="B12" s="55" t="s">
        <v>22</v>
      </c>
      <c r="C12" s="60">
        <f>C8/$C$8*100</f>
        <v>100</v>
      </c>
      <c r="D12" s="60">
        <f t="shared" ref="D12:M12" si="1">D8/$C$8*100</f>
        <v>7.61398316621165</v>
      </c>
      <c r="E12" s="60">
        <f t="shared" si="1"/>
        <v>10.3492390665718</v>
      </c>
      <c r="F12" s="60">
        <f t="shared" si="1"/>
        <v>24.8238146258585</v>
      </c>
      <c r="G12" s="60">
        <f t="shared" si="1"/>
        <v>15.8618170517995</v>
      </c>
      <c r="H12" s="60">
        <f t="shared" si="1"/>
        <v>15.8006010823041</v>
      </c>
      <c r="I12" s="60">
        <f t="shared" si="1"/>
        <v>6.52376505660799</v>
      </c>
      <c r="J12" s="60">
        <f t="shared" si="1"/>
        <v>11.4811991075801</v>
      </c>
      <c r="K12" s="60">
        <f t="shared" si="1"/>
        <v>7.41264838208447</v>
      </c>
      <c r="L12" s="56" t="s">
        <v>23</v>
      </c>
      <c r="M12" s="60">
        <f t="shared" si="1"/>
        <v>0.133162454461762</v>
      </c>
    </row>
    <row r="13" ht="24.15" hidden="1" spans="1:13">
      <c r="A13" s="61"/>
      <c r="B13" s="62" t="s">
        <v>24</v>
      </c>
      <c r="C13" s="63">
        <f>C9/$C$9*100</f>
        <v>100</v>
      </c>
      <c r="D13" s="63">
        <f t="shared" ref="D13:M13" si="2">D9/$C$9*100</f>
        <v>8.85243055881816</v>
      </c>
      <c r="E13" s="63">
        <f t="shared" si="2"/>
        <v>16.0169794229299</v>
      </c>
      <c r="F13" s="63">
        <f t="shared" si="2"/>
        <v>20.5627178439657</v>
      </c>
      <c r="G13" s="63">
        <f t="shared" si="2"/>
        <v>13.7574485903209</v>
      </c>
      <c r="H13" s="63">
        <f t="shared" si="2"/>
        <v>12.7602912119276</v>
      </c>
      <c r="I13" s="63">
        <f t="shared" si="2"/>
        <v>3.25695917411841</v>
      </c>
      <c r="J13" s="63">
        <f t="shared" si="2"/>
        <v>18.7774336497644</v>
      </c>
      <c r="K13" s="63">
        <f t="shared" si="2"/>
        <v>5.19278523118158</v>
      </c>
      <c r="L13" s="68" t="s">
        <v>23</v>
      </c>
      <c r="M13" s="63">
        <f t="shared" si="2"/>
        <v>0.822727057585737</v>
      </c>
    </row>
    <row r="14" ht="24.15" hidden="1" spans="1:10">
      <c r="A14" s="31"/>
      <c r="B14" s="51" t="s">
        <v>20</v>
      </c>
      <c r="C14" s="51"/>
      <c r="D14" s="51"/>
      <c r="E14" s="51"/>
      <c r="F14" s="51"/>
      <c r="G14" s="51"/>
      <c r="H14" s="51"/>
      <c r="I14" s="51"/>
      <c r="J14" s="51"/>
    </row>
    <row r="15" ht="24.15" hidden="1" spans="1:13">
      <c r="A15" s="52" t="s">
        <v>26</v>
      </c>
      <c r="B15" s="53" t="s">
        <v>8</v>
      </c>
      <c r="C15" s="54">
        <v>494200.62</v>
      </c>
      <c r="D15" s="54">
        <v>37943.49</v>
      </c>
      <c r="E15" s="54">
        <v>65848.61</v>
      </c>
      <c r="F15" s="54">
        <v>122023.65</v>
      </c>
      <c r="G15" s="54">
        <v>77405.95</v>
      </c>
      <c r="H15" s="54">
        <v>72306.24</v>
      </c>
      <c r="I15" s="54">
        <v>21615.21</v>
      </c>
      <c r="J15" s="54">
        <v>64098.45</v>
      </c>
      <c r="K15" s="54">
        <v>29781.3</v>
      </c>
      <c r="L15" s="54" t="s">
        <v>23</v>
      </c>
      <c r="M15" s="54">
        <v>3177.71</v>
      </c>
    </row>
    <row r="16" ht="24.15" hidden="1" spans="1:14">
      <c r="A16" s="52"/>
      <c r="B16" s="55" t="s">
        <v>22</v>
      </c>
      <c r="C16" s="56">
        <v>261783.7</v>
      </c>
      <c r="D16" s="56">
        <v>19056.78</v>
      </c>
      <c r="E16" s="56">
        <v>28109.61</v>
      </c>
      <c r="F16" s="56">
        <v>68713.82</v>
      </c>
      <c r="G16" s="56">
        <v>46935.4</v>
      </c>
      <c r="H16" s="56">
        <v>35415.03</v>
      </c>
      <c r="I16" s="56">
        <v>15287.38</v>
      </c>
      <c r="J16" s="56">
        <v>29448.38</v>
      </c>
      <c r="K16" s="56">
        <v>17026.83</v>
      </c>
      <c r="L16" s="56" t="s">
        <v>23</v>
      </c>
      <c r="M16" s="56">
        <v>1790.47</v>
      </c>
      <c r="N16" s="56"/>
    </row>
    <row r="17" ht="24.15" hidden="1" spans="1:13">
      <c r="A17" s="52"/>
      <c r="B17" s="57" t="s">
        <v>24</v>
      </c>
      <c r="C17" s="56">
        <v>232416.92</v>
      </c>
      <c r="D17" s="56">
        <v>18886.71</v>
      </c>
      <c r="E17" s="56">
        <v>37739.01</v>
      </c>
      <c r="F17" s="56">
        <v>53309.83</v>
      </c>
      <c r="G17" s="56">
        <v>30470.55</v>
      </c>
      <c r="H17" s="56">
        <v>36891.22</v>
      </c>
      <c r="I17" s="56">
        <v>6327.83</v>
      </c>
      <c r="J17" s="56">
        <v>34650.07</v>
      </c>
      <c r="K17" s="56">
        <v>12754.47</v>
      </c>
      <c r="L17" s="56" t="s">
        <v>23</v>
      </c>
      <c r="M17" s="56">
        <v>1387.24</v>
      </c>
    </row>
    <row r="18" ht="24.15" hidden="1" spans="1:10">
      <c r="A18" s="52"/>
      <c r="B18" s="58" t="s">
        <v>25</v>
      </c>
      <c r="C18" s="58"/>
      <c r="D18" s="58"/>
      <c r="E18" s="58"/>
      <c r="F18" s="58"/>
      <c r="G18" s="58"/>
      <c r="H18" s="58"/>
      <c r="I18" s="58"/>
      <c r="J18" s="58"/>
    </row>
    <row r="19" ht="24.15" hidden="1" spans="1:13">
      <c r="A19" s="52"/>
      <c r="B19" s="53" t="s">
        <v>8</v>
      </c>
      <c r="C19" s="59">
        <f>C15/$C$15*100</f>
        <v>100</v>
      </c>
      <c r="D19" s="59">
        <f t="shared" ref="D19:M19" si="3">D15/$C$15*100</f>
        <v>7.67775038404444</v>
      </c>
      <c r="E19" s="59">
        <f t="shared" si="3"/>
        <v>13.3242669748168</v>
      </c>
      <c r="F19" s="59">
        <f t="shared" si="3"/>
        <v>24.6911163324724</v>
      </c>
      <c r="G19" s="59">
        <f t="shared" si="3"/>
        <v>15.6628597511675</v>
      </c>
      <c r="H19" s="59">
        <f t="shared" si="3"/>
        <v>14.630948864451</v>
      </c>
      <c r="I19" s="59">
        <f t="shared" si="3"/>
        <v>4.37377233561544</v>
      </c>
      <c r="J19" s="59">
        <f t="shared" si="3"/>
        <v>12.970127394822</v>
      </c>
      <c r="K19" s="59">
        <f t="shared" si="3"/>
        <v>6.02615593642922</v>
      </c>
      <c r="L19" s="54" t="s">
        <v>23</v>
      </c>
      <c r="M19" s="59">
        <f t="shared" si="3"/>
        <v>0.643000002711449</v>
      </c>
    </row>
    <row r="20" ht="24.15" hidden="1" spans="1:13">
      <c r="A20" s="52"/>
      <c r="B20" s="55" t="s">
        <v>22</v>
      </c>
      <c r="C20" s="59">
        <f>C16/$C$16*100</f>
        <v>100</v>
      </c>
      <c r="D20" s="59">
        <f t="shared" ref="D20:M20" si="4">D16/$C$16*100</f>
        <v>7.27958998211118</v>
      </c>
      <c r="E20" s="59">
        <f t="shared" si="4"/>
        <v>10.7377235481048</v>
      </c>
      <c r="F20" s="59">
        <f t="shared" si="4"/>
        <v>26.2483187455903</v>
      </c>
      <c r="G20" s="59">
        <f t="shared" si="4"/>
        <v>17.9290765620625</v>
      </c>
      <c r="H20" s="59">
        <f t="shared" si="4"/>
        <v>13.5283556615633</v>
      </c>
      <c r="I20" s="59">
        <f t="shared" si="4"/>
        <v>5.83969895757452</v>
      </c>
      <c r="J20" s="59">
        <f t="shared" si="4"/>
        <v>11.2491266644944</v>
      </c>
      <c r="K20" s="59">
        <f t="shared" si="4"/>
        <v>6.50415973187024</v>
      </c>
      <c r="L20" s="56" t="s">
        <v>23</v>
      </c>
      <c r="M20" s="59">
        <f t="shared" si="4"/>
        <v>0.683950146628686</v>
      </c>
    </row>
    <row r="21" ht="24.15" hidden="1" spans="1:13">
      <c r="A21" s="61"/>
      <c r="B21" s="62" t="s">
        <v>24</v>
      </c>
      <c r="C21" s="63">
        <f>C17/$C$17*100</f>
        <v>100</v>
      </c>
      <c r="D21" s="63">
        <f t="shared" ref="D21:M21" si="5">D17/$C$17*100</f>
        <v>8.12621989827591</v>
      </c>
      <c r="E21" s="63">
        <f t="shared" si="5"/>
        <v>16.237634506128</v>
      </c>
      <c r="F21" s="63">
        <f t="shared" si="5"/>
        <v>22.9371553499633</v>
      </c>
      <c r="G21" s="63">
        <f t="shared" si="5"/>
        <v>13.1102976495859</v>
      </c>
      <c r="H21" s="63">
        <f t="shared" si="5"/>
        <v>15.8728633010024</v>
      </c>
      <c r="I21" s="63">
        <f t="shared" si="5"/>
        <v>2.72262019477756</v>
      </c>
      <c r="J21" s="63">
        <f t="shared" si="5"/>
        <v>14.9085832477257</v>
      </c>
      <c r="K21" s="63">
        <f t="shared" si="5"/>
        <v>5.48775450599724</v>
      </c>
      <c r="L21" s="68" t="s">
        <v>23</v>
      </c>
      <c r="M21" s="63">
        <f t="shared" si="5"/>
        <v>0.596875649156696</v>
      </c>
    </row>
    <row r="22" ht="24.15" spans="1:10">
      <c r="A22" s="31"/>
      <c r="B22" s="51" t="s">
        <v>20</v>
      </c>
      <c r="C22" s="51"/>
      <c r="D22" s="51"/>
      <c r="E22" s="51"/>
      <c r="F22" s="51"/>
      <c r="G22" s="51"/>
      <c r="H22" s="51"/>
      <c r="I22" s="51"/>
      <c r="J22" s="51"/>
    </row>
    <row r="23" ht="24.15" spans="1:13">
      <c r="A23" s="52" t="s">
        <v>27</v>
      </c>
      <c r="B23" s="53" t="s">
        <v>8</v>
      </c>
      <c r="C23" s="54">
        <v>496439.77</v>
      </c>
      <c r="D23" s="54">
        <v>12747.65</v>
      </c>
      <c r="E23" s="54">
        <v>14137.79</v>
      </c>
      <c r="F23" s="54">
        <v>16482.7</v>
      </c>
      <c r="G23" s="54">
        <v>24474.19</v>
      </c>
      <c r="H23" s="54">
        <v>103916.78</v>
      </c>
      <c r="I23" s="54">
        <v>133703.11</v>
      </c>
      <c r="J23" s="54">
        <v>56878.45</v>
      </c>
      <c r="K23" s="54">
        <v>27692.25</v>
      </c>
      <c r="L23" s="54">
        <v>106406.85</v>
      </c>
      <c r="M23" s="54" t="s">
        <v>23</v>
      </c>
    </row>
    <row r="24" ht="24.15" spans="1:14">
      <c r="A24" s="52"/>
      <c r="B24" s="55" t="s">
        <v>22</v>
      </c>
      <c r="C24" s="56">
        <v>260981.9</v>
      </c>
      <c r="D24" s="56">
        <v>8598.39</v>
      </c>
      <c r="E24" s="56">
        <v>3953.6</v>
      </c>
      <c r="F24" s="56">
        <v>7809.94</v>
      </c>
      <c r="G24" s="56">
        <v>8006.38</v>
      </c>
      <c r="H24" s="56">
        <v>38382.12</v>
      </c>
      <c r="I24" s="56">
        <v>73129.22</v>
      </c>
      <c r="J24" s="56">
        <v>40348.78</v>
      </c>
      <c r="K24" s="56">
        <v>23323.83</v>
      </c>
      <c r="L24" s="56">
        <v>57429.64</v>
      </c>
      <c r="M24" s="56" t="s">
        <v>23</v>
      </c>
      <c r="N24" s="56"/>
    </row>
    <row r="25" ht="24.15" spans="1:13">
      <c r="A25" s="52"/>
      <c r="B25" s="57" t="s">
        <v>24</v>
      </c>
      <c r="C25" s="56">
        <v>235457.87</v>
      </c>
      <c r="D25" s="56">
        <v>4149.25</v>
      </c>
      <c r="E25" s="56">
        <v>10184.19</v>
      </c>
      <c r="F25" s="56">
        <v>8672.76</v>
      </c>
      <c r="G25" s="56">
        <v>16467.8</v>
      </c>
      <c r="H25" s="56">
        <v>65534.66</v>
      </c>
      <c r="I25" s="56">
        <v>60573.9</v>
      </c>
      <c r="J25" s="56">
        <v>16529.67</v>
      </c>
      <c r="K25" s="56">
        <v>4368.43</v>
      </c>
      <c r="L25" s="56">
        <v>48977.21</v>
      </c>
      <c r="M25" s="56" t="s">
        <v>23</v>
      </c>
    </row>
    <row r="26" ht="24.15" spans="1:10">
      <c r="A26" s="52"/>
      <c r="B26" s="58" t="s">
        <v>25</v>
      </c>
      <c r="C26" s="58"/>
      <c r="D26" s="58"/>
      <c r="E26" s="58"/>
      <c r="F26" s="58"/>
      <c r="G26" s="58"/>
      <c r="H26" s="58"/>
      <c r="I26" s="58"/>
      <c r="J26" s="58"/>
    </row>
    <row r="27" ht="24.15" spans="1:13">
      <c r="A27" s="52"/>
      <c r="B27" s="53" t="s">
        <v>8</v>
      </c>
      <c r="C27" s="59">
        <f>C23/$C$23*100</f>
        <v>100</v>
      </c>
      <c r="D27" s="59">
        <f>D23/$C$23*100</f>
        <v>2.56781401699545</v>
      </c>
      <c r="E27" s="59">
        <f t="shared" ref="E27:K27" si="6">E23/$C$23*100</f>
        <v>2.84783590162408</v>
      </c>
      <c r="F27" s="59">
        <f t="shared" si="6"/>
        <v>3.32018121755233</v>
      </c>
      <c r="G27" s="59">
        <f t="shared" si="6"/>
        <v>4.9299414509035</v>
      </c>
      <c r="H27" s="59">
        <f t="shared" si="6"/>
        <v>20.9324043478628</v>
      </c>
      <c r="I27" s="59">
        <f t="shared" si="6"/>
        <v>26.9323930272548</v>
      </c>
      <c r="J27" s="59">
        <f t="shared" si="6"/>
        <v>11.4572710401505</v>
      </c>
      <c r="K27" s="59">
        <f t="shared" si="6"/>
        <v>5.57816913016457</v>
      </c>
      <c r="L27" s="54" t="s">
        <v>23</v>
      </c>
      <c r="M27" s="54" t="s">
        <v>23</v>
      </c>
    </row>
    <row r="28" ht="24.15" spans="1:13">
      <c r="A28" s="52"/>
      <c r="B28" s="55" t="s">
        <v>22</v>
      </c>
      <c r="C28" s="60">
        <f>C24/$C$24*100</f>
        <v>100</v>
      </c>
      <c r="D28" s="60">
        <f>D24/$C$24*100</f>
        <v>3.29463077707688</v>
      </c>
      <c r="E28" s="60">
        <f t="shared" ref="E28:K28" si="7">E24/$C$24*100</f>
        <v>1.51489432792083</v>
      </c>
      <c r="F28" s="60">
        <f t="shared" si="7"/>
        <v>2.9925217036124</v>
      </c>
      <c r="G28" s="60">
        <f t="shared" si="7"/>
        <v>3.06779129127346</v>
      </c>
      <c r="H28" s="60">
        <f t="shared" si="7"/>
        <v>14.7068130012081</v>
      </c>
      <c r="I28" s="60">
        <f t="shared" si="7"/>
        <v>28.0208014425521</v>
      </c>
      <c r="J28" s="60">
        <f t="shared" si="7"/>
        <v>15.4603748382551</v>
      </c>
      <c r="K28" s="60">
        <f t="shared" si="7"/>
        <v>8.93695309904633</v>
      </c>
      <c r="L28" s="56" t="s">
        <v>23</v>
      </c>
      <c r="M28" s="56" t="s">
        <v>23</v>
      </c>
    </row>
    <row r="29" ht="24.15" spans="1:13">
      <c r="A29" s="61"/>
      <c r="B29" s="62" t="s">
        <v>24</v>
      </c>
      <c r="C29" s="63">
        <f>C25/$C$25*100</f>
        <v>100</v>
      </c>
      <c r="D29" s="63">
        <f>D25/$C$25*100</f>
        <v>1.76220484794159</v>
      </c>
      <c r="E29" s="63">
        <f t="shared" ref="E29:K29" si="8">E25/$C$25*100</f>
        <v>4.32527058874694</v>
      </c>
      <c r="F29" s="63">
        <f t="shared" si="8"/>
        <v>3.6833595751121</v>
      </c>
      <c r="G29" s="63">
        <f t="shared" si="8"/>
        <v>6.9939475796668</v>
      </c>
      <c r="H29" s="63">
        <f t="shared" ref="H29" si="9">H25/$C$25*100</f>
        <v>27.832860290463</v>
      </c>
      <c r="I29" s="63">
        <f t="shared" si="8"/>
        <v>25.7260035521429</v>
      </c>
      <c r="J29" s="63">
        <f t="shared" si="8"/>
        <v>7.02022404262809</v>
      </c>
      <c r="K29" s="63">
        <f t="shared" si="8"/>
        <v>1.85529156447393</v>
      </c>
      <c r="L29" s="68" t="s">
        <v>23</v>
      </c>
      <c r="M29" s="68" t="s">
        <v>23</v>
      </c>
    </row>
    <row r="31" s="31" customFormat="1" ht="24.2" spans="1:6">
      <c r="A31" s="2" t="s">
        <v>29</v>
      </c>
      <c r="C31" s="2"/>
      <c r="D31" s="2"/>
      <c r="E31" s="2"/>
      <c r="F31" s="2"/>
    </row>
    <row r="32" s="31" customFormat="1" ht="24.2" spans="1:6">
      <c r="A32" s="2" t="s">
        <v>28</v>
      </c>
      <c r="C32" s="2"/>
      <c r="D32" s="2"/>
      <c r="E32" s="2"/>
      <c r="F32" s="2"/>
    </row>
  </sheetData>
  <mergeCells count="12">
    <mergeCell ref="H3:I3"/>
    <mergeCell ref="J3:K3"/>
    <mergeCell ref="B6:J6"/>
    <mergeCell ref="B10:J10"/>
    <mergeCell ref="B14:J14"/>
    <mergeCell ref="B18:J18"/>
    <mergeCell ref="B22:J22"/>
    <mergeCell ref="B26:J26"/>
    <mergeCell ref="A3:A5"/>
    <mergeCell ref="A7:A13"/>
    <mergeCell ref="A15:A21"/>
    <mergeCell ref="A23:A29"/>
  </mergeCells>
  <pageMargins left="0.15" right="0.708661417322835" top="0.748031496062992" bottom="0.748031496062992" header="0.31496062992126" footer="0.31496062992126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workbookViewId="0">
      <selection activeCell="E35" sqref="E35"/>
    </sheetView>
  </sheetViews>
  <sheetFormatPr defaultColWidth="9" defaultRowHeight="24.15"/>
  <cols>
    <col min="1" max="1" width="8.19626168224299" customWidth="1"/>
    <col min="2" max="2" width="4.70093457943925" style="2" customWidth="1"/>
    <col min="3" max="3" width="7.50467289719626" style="2" customWidth="1"/>
    <col min="4" max="4" width="14.0934579439252" style="2" customWidth="1"/>
    <col min="5" max="5" width="8.79439252336449" style="2" customWidth="1"/>
    <col min="6" max="6" width="13.2990654205607" style="2" customWidth="1"/>
    <col min="7" max="7" width="6.89719626168224" style="2" customWidth="1"/>
    <col min="8" max="8" width="12.4018691588785" style="2" customWidth="1"/>
    <col min="9" max="9" width="13.5046728971963" style="2" customWidth="1"/>
    <col min="10" max="10" width="11.8971962616822" style="2" customWidth="1"/>
    <col min="11" max="11" width="12.7943925233645" style="2" customWidth="1"/>
    <col min="12" max="12" width="13.0934579439252" style="2" customWidth="1"/>
    <col min="13" max="13" width="10.7009345794393" style="2" customWidth="1"/>
  </cols>
  <sheetData>
    <row r="1" ht="24.2" spans="1:1">
      <c r="A1" s="1" t="s">
        <v>48</v>
      </c>
    </row>
    <row r="2" ht="10.5" customHeight="1" spans="2:2">
      <c r="B2" s="1"/>
    </row>
    <row r="3" spans="1:13">
      <c r="A3" s="47"/>
      <c r="B3" s="71"/>
      <c r="C3" s="71"/>
      <c r="D3" s="71" t="s">
        <v>49</v>
      </c>
      <c r="E3" s="71" t="s">
        <v>50</v>
      </c>
      <c r="F3" s="86" t="s">
        <v>51</v>
      </c>
      <c r="G3" s="71" t="s">
        <v>52</v>
      </c>
      <c r="H3" s="71" t="s">
        <v>53</v>
      </c>
      <c r="I3" s="71" t="s">
        <v>54</v>
      </c>
      <c r="J3" s="71" t="s">
        <v>55</v>
      </c>
      <c r="K3" s="71" t="s">
        <v>56</v>
      </c>
      <c r="L3" s="71" t="s">
        <v>57</v>
      </c>
      <c r="M3" s="71" t="s">
        <v>58</v>
      </c>
    </row>
    <row r="4" spans="1:13">
      <c r="A4" s="87" t="s">
        <v>1</v>
      </c>
      <c r="B4" s="73" t="s">
        <v>6</v>
      </c>
      <c r="C4" s="74" t="s">
        <v>8</v>
      </c>
      <c r="D4" s="74" t="s">
        <v>59</v>
      </c>
      <c r="E4" s="74" t="s">
        <v>60</v>
      </c>
      <c r="F4" s="88" t="s">
        <v>61</v>
      </c>
      <c r="G4" s="74"/>
      <c r="H4" s="74" t="s">
        <v>62</v>
      </c>
      <c r="I4" s="74" t="s">
        <v>63</v>
      </c>
      <c r="J4" s="74" t="s">
        <v>64</v>
      </c>
      <c r="K4" s="74" t="s">
        <v>65</v>
      </c>
      <c r="L4" s="74" t="s">
        <v>66</v>
      </c>
      <c r="M4" s="74" t="s">
        <v>67</v>
      </c>
    </row>
    <row r="5" spans="1:13">
      <c r="A5" s="87"/>
      <c r="B5" s="74"/>
      <c r="C5" s="74"/>
      <c r="D5" s="74" t="s">
        <v>68</v>
      </c>
      <c r="E5" s="74" t="s">
        <v>69</v>
      </c>
      <c r="F5" s="88" t="s">
        <v>70</v>
      </c>
      <c r="G5" s="74" t="s">
        <v>31</v>
      </c>
      <c r="H5" s="74" t="s">
        <v>71</v>
      </c>
      <c r="I5" s="74" t="s">
        <v>72</v>
      </c>
      <c r="J5" s="74" t="s">
        <v>73</v>
      </c>
      <c r="K5" s="74" t="s">
        <v>74</v>
      </c>
      <c r="L5" s="74"/>
      <c r="M5" s="74" t="s">
        <v>75</v>
      </c>
    </row>
    <row r="6" spans="1:13">
      <c r="A6" s="49"/>
      <c r="B6" s="76"/>
      <c r="C6" s="76"/>
      <c r="D6" s="76" t="s">
        <v>76</v>
      </c>
      <c r="E6" s="76"/>
      <c r="F6" s="89" t="s">
        <v>77</v>
      </c>
      <c r="G6" s="76"/>
      <c r="H6" s="76"/>
      <c r="I6" s="76" t="s">
        <v>78</v>
      </c>
      <c r="J6" s="76"/>
      <c r="K6" s="76"/>
      <c r="L6" s="76"/>
      <c r="M6" s="76" t="s">
        <v>79</v>
      </c>
    </row>
    <row r="7" ht="16.8" hidden="1" customHeight="1" spans="2:13">
      <c r="B7" s="51" t="s">
        <v>20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hidden="1" spans="1:13">
      <c r="A8" s="52" t="s">
        <v>21</v>
      </c>
      <c r="B8" s="53" t="s">
        <v>8</v>
      </c>
      <c r="C8" s="90">
        <v>494038.34</v>
      </c>
      <c r="D8" s="90">
        <v>14415.79</v>
      </c>
      <c r="E8" s="90">
        <v>15925.98</v>
      </c>
      <c r="F8" s="90">
        <v>16976.38</v>
      </c>
      <c r="G8" s="90">
        <v>23637.14</v>
      </c>
      <c r="H8" s="90">
        <v>98493.98</v>
      </c>
      <c r="I8" s="90">
        <v>142636.3</v>
      </c>
      <c r="J8" s="90">
        <v>51322.7</v>
      </c>
      <c r="K8" s="90">
        <v>36107</v>
      </c>
      <c r="L8" s="90">
        <v>94365.52</v>
      </c>
      <c r="M8" s="90">
        <v>156.92</v>
      </c>
    </row>
    <row r="9" hidden="1" spans="1:13">
      <c r="A9" s="52"/>
      <c r="B9" s="55" t="s">
        <v>22</v>
      </c>
      <c r="C9" s="91">
        <v>265224.91</v>
      </c>
      <c r="D9" s="91">
        <v>9641.51</v>
      </c>
      <c r="E9" s="91">
        <v>6096.38</v>
      </c>
      <c r="F9" s="91">
        <v>8542.28</v>
      </c>
      <c r="G9" s="91">
        <v>6612.86</v>
      </c>
      <c r="H9" s="91">
        <v>34304.83</v>
      </c>
      <c r="I9" s="91">
        <v>81000.9</v>
      </c>
      <c r="J9" s="91">
        <v>38134</v>
      </c>
      <c r="K9" s="92">
        <v>29878.37</v>
      </c>
      <c r="L9" s="91">
        <v>51013.78</v>
      </c>
      <c r="M9" s="93" t="s">
        <v>23</v>
      </c>
    </row>
    <row r="10" hidden="1" spans="1:13">
      <c r="A10" s="52"/>
      <c r="B10" s="57" t="s">
        <v>24</v>
      </c>
      <c r="C10" s="91">
        <v>228813.43</v>
      </c>
      <c r="D10" s="91">
        <v>4774.28</v>
      </c>
      <c r="E10" s="91">
        <v>9829.61</v>
      </c>
      <c r="F10" s="91">
        <v>8434.11</v>
      </c>
      <c r="G10" s="91">
        <v>17024.28</v>
      </c>
      <c r="H10" s="91">
        <v>64189.14</v>
      </c>
      <c r="I10" s="91">
        <v>61635.4</v>
      </c>
      <c r="J10" s="91">
        <v>13188.71</v>
      </c>
      <c r="K10" s="92">
        <v>6229.26</v>
      </c>
      <c r="L10" s="91">
        <v>43351.73</v>
      </c>
      <c r="M10" s="91">
        <v>156.92</v>
      </c>
    </row>
    <row r="11" ht="15" hidden="1" customHeight="1" spans="1:13">
      <c r="A11" s="52"/>
      <c r="B11" s="80" t="s">
        <v>25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hidden="1" spans="1:13">
      <c r="A12" s="52"/>
      <c r="B12" s="53" t="s">
        <v>8</v>
      </c>
      <c r="C12" s="59">
        <f>C8/$C$8*100</f>
        <v>100</v>
      </c>
      <c r="D12" s="59">
        <f t="shared" ref="D12:M12" si="0">D8/$C$8*100</f>
        <v>2.91794964738971</v>
      </c>
      <c r="E12" s="59">
        <f t="shared" si="0"/>
        <v>3.22363240067562</v>
      </c>
      <c r="F12" s="59">
        <f t="shared" si="0"/>
        <v>3.43624747828276</v>
      </c>
      <c r="G12" s="59">
        <f t="shared" si="0"/>
        <v>4.78447482436282</v>
      </c>
      <c r="H12" s="59">
        <f t="shared" si="0"/>
        <v>19.9365053327643</v>
      </c>
      <c r="I12" s="59">
        <f t="shared" si="0"/>
        <v>28.8715041832583</v>
      </c>
      <c r="J12" s="59">
        <f t="shared" si="0"/>
        <v>10.3884042683813</v>
      </c>
      <c r="K12" s="59">
        <f t="shared" si="0"/>
        <v>7.30854208602515</v>
      </c>
      <c r="L12" s="59">
        <f t="shared" si="0"/>
        <v>19.1008495413534</v>
      </c>
      <c r="M12" s="59">
        <f t="shared" si="0"/>
        <v>0.0317627170393294</v>
      </c>
    </row>
    <row r="13" hidden="1" spans="1:13">
      <c r="A13" s="52"/>
      <c r="B13" s="55" t="s">
        <v>22</v>
      </c>
      <c r="C13" s="60">
        <f>C9/$C$9*100</f>
        <v>100</v>
      </c>
      <c r="D13" s="60">
        <f t="shared" ref="D13:L13" si="1">D9/$C$9*100</f>
        <v>3.63522038710467</v>
      </c>
      <c r="E13" s="60">
        <f t="shared" si="1"/>
        <v>2.29856991939407</v>
      </c>
      <c r="F13" s="60">
        <f t="shared" si="1"/>
        <v>3.22076836598795</v>
      </c>
      <c r="G13" s="60">
        <f t="shared" si="1"/>
        <v>2.49330275953341</v>
      </c>
      <c r="H13" s="60">
        <f t="shared" si="1"/>
        <v>12.9342413576462</v>
      </c>
      <c r="I13" s="60">
        <f t="shared" si="1"/>
        <v>30.5404571538925</v>
      </c>
      <c r="J13" s="60">
        <f t="shared" si="1"/>
        <v>14.3779858385097</v>
      </c>
      <c r="K13" s="60">
        <f t="shared" si="1"/>
        <v>11.2652955561376</v>
      </c>
      <c r="L13" s="60">
        <f t="shared" si="1"/>
        <v>19.2341586617939</v>
      </c>
      <c r="M13" s="93" t="s">
        <v>23</v>
      </c>
    </row>
    <row r="14" hidden="1" spans="1:13">
      <c r="A14" s="61"/>
      <c r="B14" s="62" t="s">
        <v>24</v>
      </c>
      <c r="C14" s="63">
        <f>C10/$C$10*100</f>
        <v>100</v>
      </c>
      <c r="D14" s="63">
        <f t="shared" ref="D14:M14" si="2">D10/$C$10*100</f>
        <v>2.08653836446576</v>
      </c>
      <c r="E14" s="63">
        <f t="shared" si="2"/>
        <v>4.29590605761209</v>
      </c>
      <c r="F14" s="63">
        <f t="shared" si="2"/>
        <v>3.68602052772864</v>
      </c>
      <c r="G14" s="63">
        <f t="shared" si="2"/>
        <v>7.44024509400519</v>
      </c>
      <c r="H14" s="63">
        <f t="shared" si="2"/>
        <v>28.0530474107224</v>
      </c>
      <c r="I14" s="63">
        <f t="shared" si="2"/>
        <v>26.9369678169677</v>
      </c>
      <c r="J14" s="63">
        <f t="shared" si="2"/>
        <v>5.76395799844441</v>
      </c>
      <c r="K14" s="63">
        <f t="shared" si="2"/>
        <v>2.72241887200415</v>
      </c>
      <c r="L14" s="63">
        <f t="shared" si="2"/>
        <v>18.9463223378103</v>
      </c>
      <c r="M14" s="63">
        <f t="shared" si="2"/>
        <v>0.06857989061219</v>
      </c>
    </row>
    <row r="15" ht="18" hidden="1" customHeight="1" spans="2:13">
      <c r="B15" s="51" t="s">
        <v>20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hidden="1" spans="1:13">
      <c r="A16" s="52" t="s">
        <v>26</v>
      </c>
      <c r="B16" s="53" t="s">
        <v>8</v>
      </c>
      <c r="C16" s="90">
        <v>494200.62</v>
      </c>
      <c r="D16" s="90">
        <v>14554.81</v>
      </c>
      <c r="E16" s="90">
        <v>18681.82</v>
      </c>
      <c r="F16" s="90">
        <v>13256.09</v>
      </c>
      <c r="G16" s="90">
        <v>23173.78</v>
      </c>
      <c r="H16" s="90">
        <v>99353.57</v>
      </c>
      <c r="I16" s="90">
        <v>149519.86</v>
      </c>
      <c r="J16" s="90">
        <v>50700.03</v>
      </c>
      <c r="K16" s="90">
        <v>31234.67</v>
      </c>
      <c r="L16" s="90">
        <v>93592.24</v>
      </c>
      <c r="M16" s="90">
        <v>133.75</v>
      </c>
    </row>
    <row r="17" hidden="1" spans="1:13">
      <c r="A17" s="52"/>
      <c r="B17" s="55" t="s">
        <v>22</v>
      </c>
      <c r="C17" s="91">
        <v>261783.7</v>
      </c>
      <c r="D17" s="91">
        <v>9080.58</v>
      </c>
      <c r="E17" s="91">
        <v>8973.85</v>
      </c>
      <c r="F17" s="91">
        <v>5178.35</v>
      </c>
      <c r="G17" s="91">
        <v>8903.02</v>
      </c>
      <c r="H17" s="91">
        <v>34856.39</v>
      </c>
      <c r="I17" s="91">
        <v>86888.93</v>
      </c>
      <c r="J17" s="91">
        <v>38332.32</v>
      </c>
      <c r="K17" s="92">
        <v>23149.29</v>
      </c>
      <c r="L17" s="91">
        <v>46287.22</v>
      </c>
      <c r="M17" s="93">
        <v>133.75</v>
      </c>
    </row>
    <row r="18" hidden="1" spans="1:13">
      <c r="A18" s="52"/>
      <c r="B18" s="57" t="s">
        <v>24</v>
      </c>
      <c r="C18" s="91">
        <v>232416.92</v>
      </c>
      <c r="D18" s="91">
        <v>5474.23</v>
      </c>
      <c r="E18" s="91">
        <v>9707.97</v>
      </c>
      <c r="F18" s="91">
        <v>8077.74</v>
      </c>
      <c r="G18" s="91">
        <v>14270.76</v>
      </c>
      <c r="H18" s="91">
        <v>64497.18</v>
      </c>
      <c r="I18" s="91">
        <v>62630.92</v>
      </c>
      <c r="J18" s="91">
        <v>12367.71</v>
      </c>
      <c r="K18" s="92">
        <v>8085.38</v>
      </c>
      <c r="L18" s="91">
        <v>47305.03</v>
      </c>
      <c r="M18" s="93" t="s">
        <v>23</v>
      </c>
    </row>
    <row r="19" ht="18.6" hidden="1" customHeight="1" spans="1:13">
      <c r="A19" s="52"/>
      <c r="B19" s="80" t="s">
        <v>25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hidden="1" spans="1:13">
      <c r="A20" s="52"/>
      <c r="B20" s="53" t="s">
        <v>8</v>
      </c>
      <c r="C20" s="59">
        <f>C16/$C$16*100</f>
        <v>100</v>
      </c>
      <c r="D20" s="59">
        <f t="shared" ref="D20:M20" si="3">D16/$C$16*100</f>
        <v>2.94512176047047</v>
      </c>
      <c r="E20" s="59">
        <f t="shared" si="3"/>
        <v>3.78020974558874</v>
      </c>
      <c r="F20" s="59">
        <f t="shared" si="3"/>
        <v>2.68232969841276</v>
      </c>
      <c r="G20" s="59">
        <f t="shared" si="3"/>
        <v>4.68914425886394</v>
      </c>
      <c r="H20" s="59">
        <f t="shared" si="3"/>
        <v>20.1038942444063</v>
      </c>
      <c r="I20" s="59">
        <f t="shared" si="3"/>
        <v>30.2548912221114</v>
      </c>
      <c r="J20" s="59">
        <f t="shared" si="3"/>
        <v>10.2589976516015</v>
      </c>
      <c r="K20" s="59">
        <f t="shared" si="3"/>
        <v>6.32024095801418</v>
      </c>
      <c r="L20" s="59">
        <f t="shared" si="3"/>
        <v>18.9381065527599</v>
      </c>
      <c r="M20" s="59">
        <f t="shared" si="3"/>
        <v>0.0270639077708968</v>
      </c>
    </row>
    <row r="21" hidden="1" spans="1:13">
      <c r="A21" s="52"/>
      <c r="B21" s="55" t="s">
        <v>22</v>
      </c>
      <c r="C21" s="59">
        <f>C17/$C$17*100</f>
        <v>100</v>
      </c>
      <c r="D21" s="59">
        <f t="shared" ref="D21:M21" si="4">D17/$C$17*100</f>
        <v>3.46873392040834</v>
      </c>
      <c r="E21" s="59">
        <f t="shared" si="4"/>
        <v>3.42796362034764</v>
      </c>
      <c r="F21" s="59">
        <f t="shared" si="4"/>
        <v>1.97810253273982</v>
      </c>
      <c r="G21" s="59">
        <f t="shared" si="4"/>
        <v>3.4009069319442</v>
      </c>
      <c r="H21" s="59">
        <f t="shared" si="4"/>
        <v>13.3149581123653</v>
      </c>
      <c r="I21" s="59">
        <f t="shared" si="4"/>
        <v>33.1911154132209</v>
      </c>
      <c r="J21" s="59">
        <f t="shared" si="4"/>
        <v>14.6427451365383</v>
      </c>
      <c r="K21" s="59">
        <f t="shared" si="4"/>
        <v>8.84290733151071</v>
      </c>
      <c r="L21" s="59">
        <f t="shared" si="4"/>
        <v>17.6814752026196</v>
      </c>
      <c r="M21" s="59">
        <f t="shared" si="4"/>
        <v>0.0510917983052421</v>
      </c>
    </row>
    <row r="22" hidden="1" spans="1:13">
      <c r="A22" s="61"/>
      <c r="B22" s="62" t="s">
        <v>24</v>
      </c>
      <c r="C22" s="63">
        <f>C18/$C$18*100</f>
        <v>100</v>
      </c>
      <c r="D22" s="63">
        <f t="shared" ref="D22:L22" si="5">D18/$C$18*100</f>
        <v>2.35534917165239</v>
      </c>
      <c r="E22" s="63">
        <f t="shared" si="5"/>
        <v>4.17696353604548</v>
      </c>
      <c r="F22" s="63">
        <f t="shared" si="5"/>
        <v>3.47553870002236</v>
      </c>
      <c r="G22" s="63">
        <f t="shared" si="5"/>
        <v>6.14015537250902</v>
      </c>
      <c r="H22" s="63">
        <f t="shared" si="5"/>
        <v>27.7506388089129</v>
      </c>
      <c r="I22" s="63">
        <f t="shared" si="5"/>
        <v>26.9476594044874</v>
      </c>
      <c r="J22" s="63">
        <f t="shared" si="5"/>
        <v>5.32134665582867</v>
      </c>
      <c r="K22" s="63">
        <f t="shared" si="5"/>
        <v>3.47882589615248</v>
      </c>
      <c r="L22" s="63">
        <f t="shared" si="5"/>
        <v>20.3535224543893</v>
      </c>
      <c r="M22" s="94" t="s">
        <v>23</v>
      </c>
    </row>
    <row r="23" ht="18" customHeight="1" spans="2:13">
      <c r="B23" s="51" t="s">
        <v>20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</row>
    <row r="24" spans="1:13">
      <c r="A24" s="52" t="s">
        <v>27</v>
      </c>
      <c r="B24" s="53" t="s">
        <v>8</v>
      </c>
      <c r="C24" s="90">
        <v>496439.77</v>
      </c>
      <c r="D24" s="90">
        <v>12747.65</v>
      </c>
      <c r="E24" s="90">
        <v>14137.79</v>
      </c>
      <c r="F24" s="90">
        <v>16482.7</v>
      </c>
      <c r="G24" s="90">
        <v>24474.19</v>
      </c>
      <c r="H24" s="90">
        <v>103916.78</v>
      </c>
      <c r="I24" s="90">
        <v>133703.11</v>
      </c>
      <c r="J24" s="90">
        <v>56878.45</v>
      </c>
      <c r="K24" s="90">
        <v>27692.25</v>
      </c>
      <c r="L24" s="90">
        <v>106406.85</v>
      </c>
      <c r="M24" s="95" t="s">
        <v>23</v>
      </c>
    </row>
    <row r="25" spans="1:13">
      <c r="A25" s="52"/>
      <c r="B25" s="55" t="s">
        <v>22</v>
      </c>
      <c r="C25" s="91">
        <v>260981.9</v>
      </c>
      <c r="D25" s="91">
        <v>8598.39</v>
      </c>
      <c r="E25" s="91">
        <v>3953.6</v>
      </c>
      <c r="F25" s="91">
        <v>7809.94</v>
      </c>
      <c r="G25" s="91">
        <v>8006.38</v>
      </c>
      <c r="H25" s="91">
        <v>38382.12</v>
      </c>
      <c r="I25" s="91">
        <v>73129.22</v>
      </c>
      <c r="J25" s="91">
        <v>40348.78</v>
      </c>
      <c r="K25" s="92">
        <v>23323.83</v>
      </c>
      <c r="L25" s="91">
        <v>57429.64</v>
      </c>
      <c r="M25" s="93" t="s">
        <v>23</v>
      </c>
    </row>
    <row r="26" spans="1:13">
      <c r="A26" s="52"/>
      <c r="B26" s="57" t="s">
        <v>24</v>
      </c>
      <c r="C26" s="91">
        <v>235457.87</v>
      </c>
      <c r="D26" s="91">
        <v>4149.25</v>
      </c>
      <c r="E26" s="91">
        <v>10184.19</v>
      </c>
      <c r="F26" s="91">
        <v>8672.76</v>
      </c>
      <c r="G26" s="91">
        <v>16467.8</v>
      </c>
      <c r="H26" s="91">
        <v>65534.66</v>
      </c>
      <c r="I26" s="91">
        <v>60573.9</v>
      </c>
      <c r="J26" s="91">
        <v>16529.67</v>
      </c>
      <c r="K26" s="92">
        <v>4368.43</v>
      </c>
      <c r="L26" s="91">
        <v>48977.21</v>
      </c>
      <c r="M26" s="93" t="s">
        <v>23</v>
      </c>
    </row>
    <row r="27" ht="18.6" customHeight="1" spans="1:13">
      <c r="A27" s="52"/>
      <c r="B27" s="80" t="s">
        <v>25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>
      <c r="A28" s="52"/>
      <c r="B28" s="53" t="s">
        <v>8</v>
      </c>
      <c r="C28" s="59">
        <f>C24/$C$24*100</f>
        <v>100</v>
      </c>
      <c r="D28" s="59">
        <f t="shared" ref="D28:L28" si="6">D24/$C$24*100</f>
        <v>2.56781401699545</v>
      </c>
      <c r="E28" s="59">
        <f t="shared" si="6"/>
        <v>2.84783590162408</v>
      </c>
      <c r="F28" s="59">
        <f t="shared" si="6"/>
        <v>3.32018121755233</v>
      </c>
      <c r="G28" s="59">
        <f t="shared" si="6"/>
        <v>4.9299414509035</v>
      </c>
      <c r="H28" s="59">
        <f t="shared" si="6"/>
        <v>20.9324043478628</v>
      </c>
      <c r="I28" s="59">
        <f t="shared" si="6"/>
        <v>26.9323930272548</v>
      </c>
      <c r="J28" s="59">
        <f t="shared" si="6"/>
        <v>11.4572710401505</v>
      </c>
      <c r="K28" s="59">
        <f t="shared" si="6"/>
        <v>5.57816913016457</v>
      </c>
      <c r="L28" s="59">
        <f t="shared" si="6"/>
        <v>21.4339898674919</v>
      </c>
      <c r="M28" s="95" t="s">
        <v>23</v>
      </c>
    </row>
    <row r="29" spans="1:13">
      <c r="A29" s="52"/>
      <c r="B29" s="55" t="s">
        <v>22</v>
      </c>
      <c r="C29" s="60">
        <f>C25/$C$25*100</f>
        <v>100</v>
      </c>
      <c r="D29" s="60">
        <f t="shared" ref="D29:L29" si="7">D25/$C$25*100</f>
        <v>3.29463077707688</v>
      </c>
      <c r="E29" s="60">
        <f t="shared" si="7"/>
        <v>1.51489432792083</v>
      </c>
      <c r="F29" s="60">
        <f t="shared" si="7"/>
        <v>2.9925217036124</v>
      </c>
      <c r="G29" s="60">
        <f t="shared" si="7"/>
        <v>3.06779129127346</v>
      </c>
      <c r="H29" s="60">
        <f t="shared" si="7"/>
        <v>14.7068130012081</v>
      </c>
      <c r="I29" s="60">
        <f t="shared" si="7"/>
        <v>28.0208014425521</v>
      </c>
      <c r="J29" s="60">
        <f t="shared" si="7"/>
        <v>15.4603748382551</v>
      </c>
      <c r="K29" s="60">
        <f t="shared" si="7"/>
        <v>8.93695309904633</v>
      </c>
      <c r="L29" s="60">
        <f t="shared" si="7"/>
        <v>22.0052195190548</v>
      </c>
      <c r="M29" s="93" t="s">
        <v>23</v>
      </c>
    </row>
    <row r="30" spans="1:13">
      <c r="A30" s="61"/>
      <c r="B30" s="62" t="s">
        <v>24</v>
      </c>
      <c r="C30" s="63">
        <f>C26/$C$26*100</f>
        <v>100</v>
      </c>
      <c r="D30" s="63">
        <f t="shared" ref="D30:L30" si="8">D26/$C$26*100</f>
        <v>1.76220484794159</v>
      </c>
      <c r="E30" s="63">
        <f t="shared" si="8"/>
        <v>4.32527058874694</v>
      </c>
      <c r="F30" s="63">
        <f t="shared" si="8"/>
        <v>3.6833595751121</v>
      </c>
      <c r="G30" s="63">
        <f t="shared" si="8"/>
        <v>6.9939475796668</v>
      </c>
      <c r="H30" s="63">
        <f t="shared" si="8"/>
        <v>27.832860290463</v>
      </c>
      <c r="I30" s="63">
        <f t="shared" si="8"/>
        <v>25.7260035521429</v>
      </c>
      <c r="J30" s="63">
        <f t="shared" si="8"/>
        <v>7.02022404262809</v>
      </c>
      <c r="K30" s="63">
        <f t="shared" si="8"/>
        <v>1.85529156447393</v>
      </c>
      <c r="L30" s="63">
        <f t="shared" si="8"/>
        <v>20.8008379588247</v>
      </c>
      <c r="M30" s="94" t="s">
        <v>23</v>
      </c>
    </row>
    <row r="32" s="31" customFormat="1" ht="16.8" customHeight="1" spans="1:6">
      <c r="A32" s="2" t="s">
        <v>29</v>
      </c>
      <c r="C32" s="2"/>
      <c r="D32" s="2"/>
      <c r="E32" s="2"/>
      <c r="F32" s="2"/>
    </row>
    <row r="33" s="31" customFormat="1" ht="24.2" spans="1:6">
      <c r="A33" s="2" t="s">
        <v>28</v>
      </c>
      <c r="C33" s="2"/>
      <c r="D33" s="2"/>
      <c r="E33" s="2"/>
      <c r="F33" s="2"/>
    </row>
  </sheetData>
  <mergeCells count="9">
    <mergeCell ref="B7:M7"/>
    <mergeCell ref="B11:M11"/>
    <mergeCell ref="B15:M15"/>
    <mergeCell ref="B19:M19"/>
    <mergeCell ref="B23:M23"/>
    <mergeCell ref="B27:M27"/>
    <mergeCell ref="A8:A14"/>
    <mergeCell ref="A16:A22"/>
    <mergeCell ref="A24:A30"/>
  </mergeCells>
  <pageMargins left="0.17" right="0.09" top="0.51" bottom="0.75" header="0.3" footer="0.3"/>
  <pageSetup paperSize="9" scale="9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2"/>
  <sheetViews>
    <sheetView topLeftCell="J1" workbookViewId="0">
      <selection activeCell="P28" sqref="P28"/>
    </sheetView>
  </sheetViews>
  <sheetFormatPr defaultColWidth="9" defaultRowHeight="13.95"/>
  <cols>
    <col min="2" max="2" width="6.89719626168224" customWidth="1"/>
    <col min="3" max="3" width="8.70093457943925" customWidth="1"/>
    <col min="4" max="4" width="11.2990654205607" customWidth="1"/>
    <col min="5" max="5" width="8.19626168224299" customWidth="1"/>
    <col min="6" max="6" width="8.70093457943925" customWidth="1"/>
    <col min="7" max="7" width="9.29906542056075" customWidth="1"/>
    <col min="8" max="8" width="11.0934579439252" customWidth="1"/>
    <col min="9" max="9" width="8.70093457943925" customWidth="1"/>
    <col min="10" max="10" width="12.2990654205607" customWidth="1"/>
    <col min="11" max="11" width="10.5981308411215" customWidth="1"/>
    <col min="12" max="12" width="14.2990654205607" customWidth="1"/>
    <col min="13" max="13" width="12.5046728971963" customWidth="1"/>
    <col min="14" max="14" width="13.7009345794393" customWidth="1"/>
    <col min="15" max="15" width="14.2990654205607" customWidth="1"/>
    <col min="16" max="16" width="13" customWidth="1"/>
    <col min="17" max="17" width="11.8971962616822" customWidth="1"/>
    <col min="20" max="20" width="12.8971962616822" customWidth="1"/>
    <col min="23" max="23" width="13.5981308411215" customWidth="1"/>
    <col min="24" max="24" width="11.7943925233645" customWidth="1"/>
  </cols>
  <sheetData>
    <row r="1" ht="24.2" spans="1:25">
      <c r="A1" s="1" t="s">
        <v>80</v>
      </c>
      <c r="C1" s="2"/>
      <c r="D1" s="2"/>
      <c r="E1" s="2"/>
      <c r="F1" s="2"/>
      <c r="G1" s="2"/>
      <c r="H1" s="2"/>
      <c r="I1" s="2"/>
      <c r="J1" s="2"/>
      <c r="K1" s="2"/>
      <c r="L1" s="2"/>
      <c r="M1" s="82"/>
      <c r="N1" s="82"/>
      <c r="O1" s="82"/>
      <c r="P1" s="1" t="s">
        <v>81</v>
      </c>
      <c r="Q1" s="82"/>
      <c r="S1" s="2"/>
      <c r="T1" s="2"/>
      <c r="U1" s="2"/>
      <c r="V1" s="2"/>
      <c r="W1" s="2"/>
      <c r="X1" s="2"/>
      <c r="Y1" s="2"/>
    </row>
    <row r="2" ht="12.75" customHeight="1" spans="2: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</row>
    <row r="3" ht="24.15" spans="1:25">
      <c r="A3" s="70" t="s">
        <v>1</v>
      </c>
      <c r="B3" s="66"/>
      <c r="C3" s="71"/>
      <c r="D3" s="71" t="s">
        <v>82</v>
      </c>
      <c r="E3" s="71" t="s">
        <v>83</v>
      </c>
      <c r="F3" s="71" t="s">
        <v>84</v>
      </c>
      <c r="G3" s="71" t="s">
        <v>85</v>
      </c>
      <c r="H3" s="71" t="s">
        <v>86</v>
      </c>
      <c r="I3" s="71" t="s">
        <v>87</v>
      </c>
      <c r="J3" s="71" t="s">
        <v>88</v>
      </c>
      <c r="K3" s="71" t="s">
        <v>89</v>
      </c>
      <c r="L3" s="71" t="s">
        <v>90</v>
      </c>
      <c r="M3" s="71" t="s">
        <v>91</v>
      </c>
      <c r="N3" s="71" t="s">
        <v>92</v>
      </c>
      <c r="O3" s="71" t="s">
        <v>93</v>
      </c>
      <c r="P3" s="71" t="s">
        <v>93</v>
      </c>
      <c r="Q3" s="71" t="s">
        <v>93</v>
      </c>
      <c r="R3" s="71" t="s">
        <v>94</v>
      </c>
      <c r="S3" s="71" t="s">
        <v>95</v>
      </c>
      <c r="T3" s="71" t="s">
        <v>93</v>
      </c>
      <c r="U3" s="71" t="s">
        <v>96</v>
      </c>
      <c r="V3" s="71" t="s">
        <v>93</v>
      </c>
      <c r="W3" s="71" t="s">
        <v>97</v>
      </c>
      <c r="X3" s="71" t="s">
        <v>98</v>
      </c>
      <c r="Y3" s="71" t="s">
        <v>46</v>
      </c>
    </row>
    <row r="4" ht="24.15" spans="1:25">
      <c r="A4" s="72"/>
      <c r="B4" s="73" t="s">
        <v>6</v>
      </c>
      <c r="C4" s="74" t="s">
        <v>8</v>
      </c>
      <c r="D4" s="74" t="s">
        <v>99</v>
      </c>
      <c r="E4" s="74" t="s">
        <v>100</v>
      </c>
      <c r="F4" s="74"/>
      <c r="G4" s="74" t="s">
        <v>101</v>
      </c>
      <c r="H4" s="74" t="s">
        <v>102</v>
      </c>
      <c r="I4" s="74" t="s">
        <v>103</v>
      </c>
      <c r="J4" s="74" t="s">
        <v>102</v>
      </c>
      <c r="K4" s="74" t="s">
        <v>104</v>
      </c>
      <c r="L4" s="74" t="s">
        <v>105</v>
      </c>
      <c r="M4" s="74" t="s">
        <v>102</v>
      </c>
      <c r="N4" s="74" t="s">
        <v>106</v>
      </c>
      <c r="O4" s="74" t="s">
        <v>107</v>
      </c>
      <c r="P4" s="74" t="s">
        <v>108</v>
      </c>
      <c r="Q4" s="74" t="s">
        <v>109</v>
      </c>
      <c r="R4" s="74" t="s">
        <v>110</v>
      </c>
      <c r="S4" s="74"/>
      <c r="T4" s="74" t="s">
        <v>111</v>
      </c>
      <c r="U4" s="74" t="s">
        <v>112</v>
      </c>
      <c r="V4" s="74" t="s">
        <v>113</v>
      </c>
      <c r="W4" s="74" t="s">
        <v>114</v>
      </c>
      <c r="X4" s="74" t="s">
        <v>115</v>
      </c>
      <c r="Y4" s="74"/>
    </row>
    <row r="5" ht="24.15" spans="1:25">
      <c r="A5" s="75"/>
      <c r="B5" s="67"/>
      <c r="C5" s="76"/>
      <c r="D5" s="76" t="s">
        <v>116</v>
      </c>
      <c r="E5" s="76" t="s">
        <v>117</v>
      </c>
      <c r="F5" s="76"/>
      <c r="G5" s="76" t="s">
        <v>118</v>
      </c>
      <c r="H5" s="76" t="s">
        <v>119</v>
      </c>
      <c r="I5" s="76"/>
      <c r="J5" s="76" t="s">
        <v>120</v>
      </c>
      <c r="K5" s="76" t="s">
        <v>121</v>
      </c>
      <c r="L5" s="76" t="s">
        <v>122</v>
      </c>
      <c r="M5" s="76" t="s">
        <v>123</v>
      </c>
      <c r="N5" s="76" t="s">
        <v>124</v>
      </c>
      <c r="O5" s="76"/>
      <c r="P5" s="76"/>
      <c r="Q5" s="76"/>
      <c r="R5" s="76"/>
      <c r="S5" s="76"/>
      <c r="T5" s="76"/>
      <c r="U5" s="76" t="s">
        <v>125</v>
      </c>
      <c r="V5" s="76" t="s">
        <v>126</v>
      </c>
      <c r="W5" s="76" t="s">
        <v>127</v>
      </c>
      <c r="X5" s="76" t="s">
        <v>128</v>
      </c>
      <c r="Y5" s="76"/>
    </row>
    <row r="6" ht="24.15" hidden="1" spans="1:25">
      <c r="A6" s="31"/>
      <c r="B6" s="51" t="s">
        <v>20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 t="s">
        <v>20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</row>
    <row r="7" s="69" customFormat="1" ht="24.15" hidden="1" spans="1:25">
      <c r="A7" s="52" t="s">
        <v>21</v>
      </c>
      <c r="B7" s="53" t="s">
        <v>8</v>
      </c>
      <c r="C7" s="77">
        <v>494038.34</v>
      </c>
      <c r="D7" s="77">
        <v>193235.52</v>
      </c>
      <c r="E7" s="77">
        <v>1170.71</v>
      </c>
      <c r="F7" s="77">
        <v>57317.91</v>
      </c>
      <c r="G7" s="77">
        <v>3328.88</v>
      </c>
      <c r="H7" s="77">
        <v>1016.97</v>
      </c>
      <c r="I7" s="77">
        <v>26160.46</v>
      </c>
      <c r="J7" s="77">
        <v>72027.56</v>
      </c>
      <c r="K7" s="77">
        <v>9430.62</v>
      </c>
      <c r="L7" s="77">
        <v>41370.99</v>
      </c>
      <c r="M7" s="77">
        <v>1752.75</v>
      </c>
      <c r="N7" s="83">
        <v>6566.31</v>
      </c>
      <c r="O7" s="77">
        <v>1819</v>
      </c>
      <c r="P7" s="77">
        <v>3156</v>
      </c>
      <c r="Q7" s="77">
        <v>5556.66</v>
      </c>
      <c r="R7" s="77">
        <v>24708.46</v>
      </c>
      <c r="S7" s="77">
        <v>9381.04</v>
      </c>
      <c r="T7" s="77">
        <v>5546.7</v>
      </c>
      <c r="U7" s="77">
        <v>9704.97</v>
      </c>
      <c r="V7" s="77">
        <v>18807.36</v>
      </c>
      <c r="W7" s="85">
        <v>1978.19</v>
      </c>
      <c r="X7" s="85" t="s">
        <v>23</v>
      </c>
      <c r="Y7" s="85" t="s">
        <v>23</v>
      </c>
    </row>
    <row r="8" ht="24.15" hidden="1" spans="1:25">
      <c r="A8" s="52"/>
      <c r="B8" s="55" t="s">
        <v>22</v>
      </c>
      <c r="C8" s="78">
        <v>265224.91</v>
      </c>
      <c r="D8" s="78">
        <v>111931.02</v>
      </c>
      <c r="E8" s="78">
        <v>1170.71</v>
      </c>
      <c r="F8" s="78">
        <v>32595.1</v>
      </c>
      <c r="G8" s="78">
        <v>2467.07</v>
      </c>
      <c r="H8" s="78">
        <v>839.25</v>
      </c>
      <c r="I8" s="78">
        <v>20119.33</v>
      </c>
      <c r="J8" s="78">
        <v>34966.69</v>
      </c>
      <c r="K8" s="78">
        <v>6703.61</v>
      </c>
      <c r="L8" s="78">
        <v>13657</v>
      </c>
      <c r="M8" s="78">
        <v>1752.75</v>
      </c>
      <c r="N8" s="84">
        <v>3368.78</v>
      </c>
      <c r="O8" s="84">
        <v>625.11</v>
      </c>
      <c r="P8" s="84">
        <v>1190.43</v>
      </c>
      <c r="Q8" s="84">
        <v>3464.66</v>
      </c>
      <c r="R8" s="78">
        <v>12894.05</v>
      </c>
      <c r="S8" s="78">
        <v>3510.65</v>
      </c>
      <c r="T8" s="78">
        <v>351.66</v>
      </c>
      <c r="U8" s="78">
        <v>4279.45</v>
      </c>
      <c r="V8" s="84">
        <v>9337</v>
      </c>
      <c r="W8" s="79" t="s">
        <v>23</v>
      </c>
      <c r="X8" s="79" t="s">
        <v>23</v>
      </c>
      <c r="Y8" s="79" t="s">
        <v>23</v>
      </c>
    </row>
    <row r="9" ht="24.15" hidden="1" spans="1:25">
      <c r="A9" s="52"/>
      <c r="B9" s="57" t="s">
        <v>24</v>
      </c>
      <c r="C9" s="78">
        <v>228813.43</v>
      </c>
      <c r="D9" s="78">
        <v>81304.5</v>
      </c>
      <c r="E9" s="79" t="s">
        <v>23</v>
      </c>
      <c r="F9" s="78">
        <v>24722.81</v>
      </c>
      <c r="G9" s="78">
        <v>861.81</v>
      </c>
      <c r="H9" s="78">
        <v>177.72</v>
      </c>
      <c r="I9" s="78">
        <v>6041.13</v>
      </c>
      <c r="J9" s="78">
        <v>37060.87</v>
      </c>
      <c r="K9" s="78">
        <v>2727.01</v>
      </c>
      <c r="L9" s="78">
        <v>27713.99</v>
      </c>
      <c r="M9" s="79" t="s">
        <v>23</v>
      </c>
      <c r="N9" s="84">
        <v>3197</v>
      </c>
      <c r="O9" s="84">
        <v>1194.47</v>
      </c>
      <c r="P9" s="84">
        <v>1966.28</v>
      </c>
      <c r="Q9" s="84">
        <v>2092</v>
      </c>
      <c r="R9" s="78">
        <v>11814.4</v>
      </c>
      <c r="S9" s="78">
        <v>5870.39</v>
      </c>
      <c r="T9" s="78">
        <v>5195.04</v>
      </c>
      <c r="U9" s="78">
        <v>5425.52</v>
      </c>
      <c r="V9" s="84">
        <v>9469.78</v>
      </c>
      <c r="W9" s="79">
        <v>1978.19</v>
      </c>
      <c r="X9" s="79" t="s">
        <v>23</v>
      </c>
      <c r="Y9" s="79" t="s">
        <v>23</v>
      </c>
    </row>
    <row r="10" ht="24.15" hidden="1" spans="1:25">
      <c r="A10" s="52"/>
      <c r="B10" s="80" t="s">
        <v>25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80" t="s">
        <v>25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</row>
    <row r="11" s="69" customFormat="1" ht="24.15" hidden="1" spans="1:25">
      <c r="A11" s="52"/>
      <c r="B11" s="53" t="s">
        <v>8</v>
      </c>
      <c r="C11" s="59">
        <f>C7/$C$7*100</f>
        <v>100</v>
      </c>
      <c r="D11" s="59">
        <f t="shared" ref="D11:W11" si="0">D7/$C$7*100</f>
        <v>39.1134663759092</v>
      </c>
      <c r="E11" s="59">
        <f t="shared" si="0"/>
        <v>0.236967438600008</v>
      </c>
      <c r="F11" s="59">
        <f t="shared" si="0"/>
        <v>11.6019153493229</v>
      </c>
      <c r="G11" s="59">
        <f t="shared" si="0"/>
        <v>0.673810052879702</v>
      </c>
      <c r="H11" s="59">
        <f t="shared" si="0"/>
        <v>0.205848396300579</v>
      </c>
      <c r="I11" s="59">
        <f t="shared" si="0"/>
        <v>5.29522870633886</v>
      </c>
      <c r="J11" s="59">
        <f t="shared" si="0"/>
        <v>14.5793462102557</v>
      </c>
      <c r="K11" s="59">
        <f t="shared" si="0"/>
        <v>1.90888423760796</v>
      </c>
      <c r="L11" s="59">
        <f t="shared" si="0"/>
        <v>8.37404441120906</v>
      </c>
      <c r="M11" s="59">
        <f t="shared" si="0"/>
        <v>0.354780157345683</v>
      </c>
      <c r="N11" s="59">
        <f t="shared" si="0"/>
        <v>1.32910939665128</v>
      </c>
      <c r="O11" s="59">
        <f t="shared" si="0"/>
        <v>0.368190047760261</v>
      </c>
      <c r="P11" s="59">
        <f t="shared" si="0"/>
        <v>0.63881681733446</v>
      </c>
      <c r="Q11" s="59">
        <f t="shared" si="0"/>
        <v>1.12474266673311</v>
      </c>
      <c r="R11" s="59">
        <f t="shared" si="0"/>
        <v>5.00132439113936</v>
      </c>
      <c r="S11" s="59">
        <f t="shared" si="0"/>
        <v>1.89884857924185</v>
      </c>
      <c r="T11" s="59">
        <f t="shared" si="0"/>
        <v>1.12272662886852</v>
      </c>
      <c r="U11" s="59">
        <f t="shared" si="0"/>
        <v>1.96441636493232</v>
      </c>
      <c r="V11" s="59">
        <f t="shared" si="0"/>
        <v>3.80686243905685</v>
      </c>
      <c r="W11" s="59">
        <f t="shared" si="0"/>
        <v>0.40041224330889</v>
      </c>
      <c r="X11" s="85" t="s">
        <v>23</v>
      </c>
      <c r="Y11" s="85" t="s">
        <v>23</v>
      </c>
    </row>
    <row r="12" ht="24.15" hidden="1" spans="1:25">
      <c r="A12" s="52"/>
      <c r="B12" s="55" t="s">
        <v>22</v>
      </c>
      <c r="C12" s="60">
        <f>C8/$C$8*100</f>
        <v>100</v>
      </c>
      <c r="D12" s="60">
        <f t="shared" ref="D12:V12" si="1">D8/$C$8*100</f>
        <v>42.2023029435659</v>
      </c>
      <c r="E12" s="60">
        <f t="shared" si="1"/>
        <v>0.441402732495979</v>
      </c>
      <c r="F12" s="60">
        <f t="shared" si="1"/>
        <v>12.2896073374104</v>
      </c>
      <c r="G12" s="60">
        <f t="shared" si="1"/>
        <v>0.930180351460954</v>
      </c>
      <c r="H12" s="60">
        <f t="shared" si="1"/>
        <v>0.316429554071675</v>
      </c>
      <c r="I12" s="60">
        <f t="shared" si="1"/>
        <v>7.58576183511571</v>
      </c>
      <c r="J12" s="60">
        <f t="shared" si="1"/>
        <v>13.1837880536938</v>
      </c>
      <c r="K12" s="60">
        <f t="shared" si="1"/>
        <v>2.52751900264572</v>
      </c>
      <c r="L12" s="60">
        <f t="shared" si="1"/>
        <v>5.1492146797222</v>
      </c>
      <c r="M12" s="60">
        <f t="shared" si="1"/>
        <v>0.660854216144328</v>
      </c>
      <c r="N12" s="60">
        <f t="shared" si="1"/>
        <v>1.2701597297177</v>
      </c>
      <c r="O12" s="60">
        <f t="shared" si="1"/>
        <v>0.235690531481376</v>
      </c>
      <c r="P12" s="60">
        <f t="shared" si="1"/>
        <v>0.448837931550245</v>
      </c>
      <c r="Q12" s="60">
        <f t="shared" si="1"/>
        <v>1.30631018029189</v>
      </c>
      <c r="R12" s="60">
        <f t="shared" si="1"/>
        <v>4.86155316255928</v>
      </c>
      <c r="S12" s="60">
        <f t="shared" si="1"/>
        <v>1.32365018052037</v>
      </c>
      <c r="T12" s="60">
        <f t="shared" si="1"/>
        <v>0.132589355954537</v>
      </c>
      <c r="U12" s="60">
        <f t="shared" si="1"/>
        <v>1.61351737285913</v>
      </c>
      <c r="V12" s="60">
        <f t="shared" si="1"/>
        <v>3.52040839602886</v>
      </c>
      <c r="W12" s="79" t="s">
        <v>23</v>
      </c>
      <c r="X12" s="79" t="s">
        <v>23</v>
      </c>
      <c r="Y12" s="79" t="s">
        <v>23</v>
      </c>
    </row>
    <row r="13" ht="24.15" hidden="1" spans="1:25">
      <c r="A13" s="61"/>
      <c r="B13" s="62" t="s">
        <v>24</v>
      </c>
      <c r="C13" s="63">
        <f>C9/$C$9*100</f>
        <v>100</v>
      </c>
      <c r="D13" s="63">
        <f t="shared" ref="D13:W13" si="2">D9/$C$9*100</f>
        <v>35.5330978605583</v>
      </c>
      <c r="E13" s="81" t="s">
        <v>23</v>
      </c>
      <c r="F13" s="63">
        <f t="shared" si="2"/>
        <v>10.8047897363367</v>
      </c>
      <c r="G13" s="63">
        <f t="shared" si="2"/>
        <v>0.37664310176199</v>
      </c>
      <c r="H13" s="63">
        <f t="shared" si="2"/>
        <v>0.077670266120306</v>
      </c>
      <c r="I13" s="63">
        <f t="shared" si="2"/>
        <v>2.64019904775694</v>
      </c>
      <c r="J13" s="63">
        <f t="shared" si="2"/>
        <v>16.1969819691091</v>
      </c>
      <c r="K13" s="63">
        <f t="shared" si="2"/>
        <v>1.19180504396092</v>
      </c>
      <c r="L13" s="63">
        <f t="shared" si="2"/>
        <v>12.1120469196236</v>
      </c>
      <c r="M13" s="81" t="s">
        <v>23</v>
      </c>
      <c r="N13" s="63">
        <f t="shared" si="2"/>
        <v>1.39720819708878</v>
      </c>
      <c r="O13" s="63">
        <f t="shared" si="2"/>
        <v>0.522027924672079</v>
      </c>
      <c r="P13" s="63">
        <f t="shared" si="2"/>
        <v>0.859337670870106</v>
      </c>
      <c r="Q13" s="63">
        <f t="shared" si="2"/>
        <v>0.914281998220122</v>
      </c>
      <c r="R13" s="63">
        <f t="shared" si="2"/>
        <v>5.16333328860985</v>
      </c>
      <c r="S13" s="63">
        <f t="shared" si="2"/>
        <v>2.56557930187926</v>
      </c>
      <c r="T13" s="63">
        <f t="shared" si="2"/>
        <v>2.27042617210013</v>
      </c>
      <c r="U13" s="63">
        <f t="shared" si="2"/>
        <v>2.37115452532659</v>
      </c>
      <c r="V13" s="63">
        <f t="shared" si="2"/>
        <v>4.13864693169453</v>
      </c>
      <c r="W13" s="63">
        <f t="shared" si="2"/>
        <v>0.86454278492307</v>
      </c>
      <c r="X13" s="81" t="s">
        <v>23</v>
      </c>
      <c r="Y13" s="81" t="s">
        <v>23</v>
      </c>
    </row>
    <row r="14" ht="24.15" hidden="1" spans="1:25">
      <c r="A14" s="31"/>
      <c r="B14" s="51" t="s">
        <v>20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 t="s">
        <v>20</v>
      </c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</row>
    <row r="15" s="69" customFormat="1" ht="24.15" hidden="1" spans="1:25">
      <c r="A15" s="52" t="s">
        <v>26</v>
      </c>
      <c r="B15" s="53" t="s">
        <v>8</v>
      </c>
      <c r="C15" s="77">
        <v>494200.62</v>
      </c>
      <c r="D15" s="77">
        <v>196534.65</v>
      </c>
      <c r="E15" s="77">
        <v>1703.99</v>
      </c>
      <c r="F15" s="77">
        <v>49062.57</v>
      </c>
      <c r="G15" s="77">
        <v>4410.83</v>
      </c>
      <c r="H15" s="77">
        <v>1235.1</v>
      </c>
      <c r="I15" s="77">
        <v>24239.77</v>
      </c>
      <c r="J15" s="77">
        <v>76719.16</v>
      </c>
      <c r="K15" s="77">
        <v>10338.9</v>
      </c>
      <c r="L15" s="77">
        <v>38215.12</v>
      </c>
      <c r="M15" s="77">
        <v>1472.98</v>
      </c>
      <c r="N15" s="83">
        <v>5929.07</v>
      </c>
      <c r="O15" s="77">
        <v>4211.46</v>
      </c>
      <c r="P15" s="77">
        <v>2089.47</v>
      </c>
      <c r="Q15" s="77">
        <v>3641.18</v>
      </c>
      <c r="R15" s="77">
        <v>23390.42</v>
      </c>
      <c r="S15" s="77">
        <v>10271.31</v>
      </c>
      <c r="T15" s="77">
        <v>8995.87</v>
      </c>
      <c r="U15" s="77">
        <v>9439.1</v>
      </c>
      <c r="V15" s="77">
        <v>18988.47</v>
      </c>
      <c r="W15" s="85">
        <v>3311.2</v>
      </c>
      <c r="X15" s="85" t="s">
        <v>23</v>
      </c>
      <c r="Y15" s="85" t="s">
        <v>23</v>
      </c>
    </row>
    <row r="16" ht="24.15" hidden="1" spans="1:25">
      <c r="A16" s="52"/>
      <c r="B16" s="55" t="s">
        <v>22</v>
      </c>
      <c r="C16" s="78">
        <v>261783.7</v>
      </c>
      <c r="D16" s="78">
        <v>112718.84</v>
      </c>
      <c r="E16" s="78">
        <v>1477.38</v>
      </c>
      <c r="F16" s="78">
        <v>27918.92</v>
      </c>
      <c r="G16" s="78">
        <v>3566.72</v>
      </c>
      <c r="H16" s="78">
        <v>576.66</v>
      </c>
      <c r="I16" s="78">
        <v>19700.48</v>
      </c>
      <c r="J16" s="78">
        <v>34390.41</v>
      </c>
      <c r="K16" s="78">
        <v>7469.87</v>
      </c>
      <c r="L16" s="78">
        <v>11180.76</v>
      </c>
      <c r="M16" s="78">
        <v>1472.98</v>
      </c>
      <c r="N16" s="84">
        <v>2855.64</v>
      </c>
      <c r="O16" s="84">
        <v>2081.7</v>
      </c>
      <c r="P16" s="84">
        <v>1503.98</v>
      </c>
      <c r="Q16" s="84">
        <v>1548.4</v>
      </c>
      <c r="R16" s="78">
        <v>14429.82</v>
      </c>
      <c r="S16" s="78">
        <v>3913.92</v>
      </c>
      <c r="T16" s="78">
        <v>1248.07</v>
      </c>
      <c r="U16" s="78">
        <v>5016.16</v>
      </c>
      <c r="V16" s="84">
        <v>7927.55</v>
      </c>
      <c r="W16" s="79">
        <v>785.46</v>
      </c>
      <c r="X16" s="79" t="s">
        <v>23</v>
      </c>
      <c r="Y16" s="79" t="s">
        <v>23</v>
      </c>
    </row>
    <row r="17" ht="24.15" hidden="1" spans="1:25">
      <c r="A17" s="52"/>
      <c r="B17" s="57" t="s">
        <v>24</v>
      </c>
      <c r="C17" s="78">
        <v>232416.92</v>
      </c>
      <c r="D17" s="78">
        <v>83815.82</v>
      </c>
      <c r="E17" s="79">
        <v>226.61</v>
      </c>
      <c r="F17" s="78">
        <v>21143.65</v>
      </c>
      <c r="G17" s="78">
        <v>844.11</v>
      </c>
      <c r="H17" s="78">
        <v>658.44</v>
      </c>
      <c r="I17" s="78">
        <v>4539.3</v>
      </c>
      <c r="J17" s="78">
        <v>42328.74</v>
      </c>
      <c r="K17" s="78">
        <v>2869.03</v>
      </c>
      <c r="L17" s="78">
        <v>27034.36</v>
      </c>
      <c r="M17" s="79" t="s">
        <v>23</v>
      </c>
      <c r="N17" s="84">
        <v>3073.42</v>
      </c>
      <c r="O17" s="84">
        <v>2129.76</v>
      </c>
      <c r="P17" s="84">
        <v>585.48</v>
      </c>
      <c r="Q17" s="84">
        <v>2092.79</v>
      </c>
      <c r="R17" s="78">
        <v>8960.6</v>
      </c>
      <c r="S17" s="78">
        <v>6357.39</v>
      </c>
      <c r="T17" s="78">
        <v>7747.81</v>
      </c>
      <c r="U17" s="78">
        <v>4422.94</v>
      </c>
      <c r="V17" s="84">
        <v>11060.92</v>
      </c>
      <c r="W17" s="79">
        <v>2525.74</v>
      </c>
      <c r="X17" s="79" t="s">
        <v>23</v>
      </c>
      <c r="Y17" s="79" t="s">
        <v>23</v>
      </c>
    </row>
    <row r="18" ht="24.15" hidden="1" spans="1:25">
      <c r="A18" s="52"/>
      <c r="B18" s="80" t="s">
        <v>25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80" t="s">
        <v>25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</row>
    <row r="19" s="69" customFormat="1" ht="24.15" hidden="1" spans="1:25">
      <c r="A19" s="52"/>
      <c r="B19" s="53" t="s">
        <v>8</v>
      </c>
      <c r="C19" s="59">
        <f>C15/$C$15*100</f>
        <v>100</v>
      </c>
      <c r="D19" s="59">
        <f t="shared" ref="D19:W19" si="3">D15/$C$15*100</f>
        <v>39.7681917112933</v>
      </c>
      <c r="E19" s="59">
        <f t="shared" si="3"/>
        <v>0.344797220205835</v>
      </c>
      <c r="F19" s="59">
        <f t="shared" si="3"/>
        <v>9.92766257557508</v>
      </c>
      <c r="G19" s="59">
        <f t="shared" si="3"/>
        <v>0.892518103275548</v>
      </c>
      <c r="H19" s="59">
        <f t="shared" si="3"/>
        <v>0.249918747572595</v>
      </c>
      <c r="I19" s="59">
        <f t="shared" si="3"/>
        <v>4.90484410966542</v>
      </c>
      <c r="J19" s="59">
        <f t="shared" si="3"/>
        <v>15.5238898729022</v>
      </c>
      <c r="K19" s="59">
        <f t="shared" si="3"/>
        <v>2.09204512936467</v>
      </c>
      <c r="L19" s="59">
        <f t="shared" si="3"/>
        <v>7.7327138925888</v>
      </c>
      <c r="M19" s="59">
        <f t="shared" si="3"/>
        <v>0.298053045744864</v>
      </c>
      <c r="N19" s="59">
        <f t="shared" si="3"/>
        <v>1.19972937306311</v>
      </c>
      <c r="O19" s="59">
        <f t="shared" si="3"/>
        <v>0.852176187071558</v>
      </c>
      <c r="P19" s="59">
        <f t="shared" si="3"/>
        <v>0.422797931738734</v>
      </c>
      <c r="Q19" s="59">
        <f t="shared" si="3"/>
        <v>0.736781754745674</v>
      </c>
      <c r="R19" s="59">
        <f t="shared" si="3"/>
        <v>4.7329807073087</v>
      </c>
      <c r="S19" s="59">
        <f t="shared" si="3"/>
        <v>2.07836849739282</v>
      </c>
      <c r="T19" s="59">
        <f t="shared" si="3"/>
        <v>1.82028707288955</v>
      </c>
      <c r="U19" s="59">
        <f t="shared" si="3"/>
        <v>1.90997332217026</v>
      </c>
      <c r="V19" s="59">
        <f t="shared" si="3"/>
        <v>3.84225944516217</v>
      </c>
      <c r="W19" s="59">
        <f t="shared" si="3"/>
        <v>0.670011300269109</v>
      </c>
      <c r="X19" s="79" t="s">
        <v>23</v>
      </c>
      <c r="Y19" s="79" t="s">
        <v>23</v>
      </c>
    </row>
    <row r="20" ht="24.15" hidden="1" spans="1:25">
      <c r="A20" s="52"/>
      <c r="B20" s="55" t="s">
        <v>22</v>
      </c>
      <c r="C20" s="59">
        <f>C16/$C$16*100</f>
        <v>100</v>
      </c>
      <c r="D20" s="59">
        <f t="shared" ref="D20:W20" si="4">D16/$C$16*100</f>
        <v>43.0580055213522</v>
      </c>
      <c r="E20" s="59">
        <f t="shared" si="4"/>
        <v>0.564351409197746</v>
      </c>
      <c r="F20" s="59">
        <f t="shared" si="4"/>
        <v>10.6648809685248</v>
      </c>
      <c r="G20" s="59">
        <f t="shared" si="4"/>
        <v>1.36246832785998</v>
      </c>
      <c r="H20" s="59">
        <f t="shared" si="4"/>
        <v>0.220281094659446</v>
      </c>
      <c r="I20" s="59">
        <f t="shared" si="4"/>
        <v>7.52548000505761</v>
      </c>
      <c r="J20" s="59">
        <f t="shared" si="4"/>
        <v>13.1369561970436</v>
      </c>
      <c r="K20" s="59">
        <f t="shared" si="4"/>
        <v>2.8534511507019</v>
      </c>
      <c r="L20" s="59">
        <f t="shared" si="4"/>
        <v>4.27099166220051</v>
      </c>
      <c r="M20" s="59">
        <f t="shared" si="4"/>
        <v>0.562670632281536</v>
      </c>
      <c r="N20" s="59">
        <f t="shared" si="4"/>
        <v>1.09083949841033</v>
      </c>
      <c r="O20" s="59">
        <f t="shared" si="4"/>
        <v>0.795198478744093</v>
      </c>
      <c r="P20" s="59">
        <f t="shared" si="4"/>
        <v>0.574512469645742</v>
      </c>
      <c r="Q20" s="59">
        <f t="shared" si="4"/>
        <v>0.591480676604388</v>
      </c>
      <c r="R20" s="59">
        <f t="shared" si="4"/>
        <v>5.51211553660522</v>
      </c>
      <c r="S20" s="59">
        <f t="shared" si="4"/>
        <v>1.49509690633909</v>
      </c>
      <c r="T20" s="59">
        <f t="shared" si="4"/>
        <v>0.476756192230456</v>
      </c>
      <c r="U20" s="59">
        <f t="shared" si="4"/>
        <v>1.9161468036398</v>
      </c>
      <c r="V20" s="59">
        <f t="shared" si="4"/>
        <v>3.02828250956801</v>
      </c>
      <c r="W20" s="59">
        <f t="shared" si="4"/>
        <v>0.300041599228676</v>
      </c>
      <c r="X20" s="79" t="s">
        <v>23</v>
      </c>
      <c r="Y20" s="79" t="s">
        <v>23</v>
      </c>
    </row>
    <row r="21" ht="24.15" hidden="1" spans="1:25">
      <c r="A21" s="61"/>
      <c r="B21" s="62" t="s">
        <v>24</v>
      </c>
      <c r="C21" s="63">
        <f>C17/$C$17*100</f>
        <v>100</v>
      </c>
      <c r="D21" s="63">
        <f t="shared" ref="D21:W21" si="5">D17/$C$17*100</f>
        <v>36.0627014590848</v>
      </c>
      <c r="E21" s="63">
        <f t="shared" si="5"/>
        <v>0.0975015072052413</v>
      </c>
      <c r="F21" s="63">
        <f t="shared" si="5"/>
        <v>9.09729377706236</v>
      </c>
      <c r="G21" s="63">
        <f t="shared" si="5"/>
        <v>0.363187843638923</v>
      </c>
      <c r="H21" s="63">
        <f t="shared" si="5"/>
        <v>0.283301232973916</v>
      </c>
      <c r="I21" s="63">
        <f t="shared" si="5"/>
        <v>1.95308499914722</v>
      </c>
      <c r="J21" s="63">
        <f t="shared" si="5"/>
        <v>18.2124175813017</v>
      </c>
      <c r="K21" s="63">
        <f t="shared" si="5"/>
        <v>1.23443250173008</v>
      </c>
      <c r="L21" s="63">
        <f t="shared" si="5"/>
        <v>11.631838163934</v>
      </c>
      <c r="M21" s="81" t="s">
        <v>23</v>
      </c>
      <c r="N21" s="63">
        <f t="shared" si="5"/>
        <v>1.32237360343645</v>
      </c>
      <c r="O21" s="63">
        <f t="shared" si="5"/>
        <v>0.916353250012951</v>
      </c>
      <c r="P21" s="63">
        <f t="shared" si="5"/>
        <v>0.251909370453752</v>
      </c>
      <c r="Q21" s="63">
        <f t="shared" si="5"/>
        <v>0.900446490728816</v>
      </c>
      <c r="R21" s="63">
        <f t="shared" si="5"/>
        <v>3.85539916801238</v>
      </c>
      <c r="S21" s="63">
        <f t="shared" si="5"/>
        <v>2.73533871802449</v>
      </c>
      <c r="T21" s="63">
        <f t="shared" si="5"/>
        <v>3.33358259803116</v>
      </c>
      <c r="U21" s="63">
        <f t="shared" si="5"/>
        <v>1.90301979735382</v>
      </c>
      <c r="V21" s="63">
        <f t="shared" si="5"/>
        <v>4.75908552613123</v>
      </c>
      <c r="W21" s="63">
        <f t="shared" si="5"/>
        <v>1.0867281091239</v>
      </c>
      <c r="X21" s="81" t="s">
        <v>23</v>
      </c>
      <c r="Y21" s="81" t="s">
        <v>23</v>
      </c>
    </row>
    <row r="22" ht="24.15" spans="1:25">
      <c r="A22" s="31"/>
      <c r="B22" s="51" t="s">
        <v>20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 t="s">
        <v>20</v>
      </c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</row>
    <row r="23" s="69" customFormat="1" ht="24.15" spans="1:25">
      <c r="A23" s="52" t="s">
        <v>27</v>
      </c>
      <c r="B23" s="53" t="s">
        <v>8</v>
      </c>
      <c r="C23" s="77">
        <v>496439.77</v>
      </c>
      <c r="D23" s="77">
        <v>182357.89</v>
      </c>
      <c r="E23" s="77">
        <v>2217.03</v>
      </c>
      <c r="F23" s="77">
        <v>53663.43</v>
      </c>
      <c r="G23" s="77">
        <v>4394.77</v>
      </c>
      <c r="H23" s="77">
        <v>2048.69</v>
      </c>
      <c r="I23" s="77">
        <v>22902.95</v>
      </c>
      <c r="J23" s="77">
        <v>90247.34</v>
      </c>
      <c r="K23" s="77">
        <v>8672.93</v>
      </c>
      <c r="L23" s="77">
        <v>42892.73</v>
      </c>
      <c r="M23" s="77">
        <v>153.71</v>
      </c>
      <c r="N23" s="83">
        <v>3157.82</v>
      </c>
      <c r="O23" s="77">
        <v>3893.9</v>
      </c>
      <c r="P23" s="77">
        <v>1115.35</v>
      </c>
      <c r="Q23" s="77">
        <v>2710.57</v>
      </c>
      <c r="R23" s="77">
        <v>22630.96</v>
      </c>
      <c r="S23" s="77">
        <v>8111.45</v>
      </c>
      <c r="T23" s="77">
        <v>11907.65</v>
      </c>
      <c r="U23" s="77">
        <v>5036.63</v>
      </c>
      <c r="V23" s="77">
        <v>23338.83</v>
      </c>
      <c r="W23" s="85">
        <v>4985.14</v>
      </c>
      <c r="X23" s="85" t="s">
        <v>23</v>
      </c>
      <c r="Y23" s="85" t="s">
        <v>23</v>
      </c>
    </row>
    <row r="24" ht="24.15" spans="1:25">
      <c r="A24" s="52"/>
      <c r="B24" s="55" t="s">
        <v>22</v>
      </c>
      <c r="C24" s="78">
        <v>260981.9</v>
      </c>
      <c r="D24" s="78">
        <v>103274.28</v>
      </c>
      <c r="E24" s="78">
        <v>1659.92</v>
      </c>
      <c r="F24" s="78">
        <v>27689.35</v>
      </c>
      <c r="G24" s="78">
        <v>3082.71</v>
      </c>
      <c r="H24" s="78">
        <v>1311.94</v>
      </c>
      <c r="I24" s="78">
        <v>19342.09</v>
      </c>
      <c r="J24" s="78">
        <v>48610.25</v>
      </c>
      <c r="K24" s="78">
        <v>5607.15</v>
      </c>
      <c r="L24" s="78">
        <v>10450.69</v>
      </c>
      <c r="M24" s="79" t="s">
        <v>23</v>
      </c>
      <c r="N24" s="84">
        <v>1941.49</v>
      </c>
      <c r="O24" s="84">
        <v>2167.88</v>
      </c>
      <c r="P24" s="84">
        <v>149.4</v>
      </c>
      <c r="Q24" s="84">
        <v>1587.19</v>
      </c>
      <c r="R24" s="78">
        <v>14070.58</v>
      </c>
      <c r="S24" s="78">
        <v>1873.57</v>
      </c>
      <c r="T24" s="78">
        <v>2818.71</v>
      </c>
      <c r="U24" s="78">
        <v>1833.05</v>
      </c>
      <c r="V24" s="84">
        <v>12430.35</v>
      </c>
      <c r="W24" s="79">
        <v>1081.29</v>
      </c>
      <c r="X24" s="79" t="s">
        <v>23</v>
      </c>
      <c r="Y24" s="79" t="s">
        <v>23</v>
      </c>
    </row>
    <row r="25" ht="24.15" spans="1:25">
      <c r="A25" s="52"/>
      <c r="B25" s="57" t="s">
        <v>24</v>
      </c>
      <c r="C25" s="78">
        <v>235457.87</v>
      </c>
      <c r="D25" s="78">
        <v>79083.61</v>
      </c>
      <c r="E25" s="79">
        <v>557.11</v>
      </c>
      <c r="F25" s="78">
        <v>25974.08</v>
      </c>
      <c r="G25" s="78">
        <v>1312.06</v>
      </c>
      <c r="H25" s="78">
        <v>736.75</v>
      </c>
      <c r="I25" s="78">
        <v>3560.87</v>
      </c>
      <c r="J25" s="78">
        <v>41637.09</v>
      </c>
      <c r="K25" s="78">
        <v>3065.78</v>
      </c>
      <c r="L25" s="78">
        <v>32442.04</v>
      </c>
      <c r="M25" s="79">
        <v>153.71</v>
      </c>
      <c r="N25" s="84">
        <v>1216.33</v>
      </c>
      <c r="O25" s="84">
        <v>1726.01</v>
      </c>
      <c r="P25" s="84">
        <v>965.95</v>
      </c>
      <c r="Q25" s="84">
        <v>1123.38</v>
      </c>
      <c r="R25" s="78">
        <v>8560.37</v>
      </c>
      <c r="S25" s="78">
        <v>6237.88</v>
      </c>
      <c r="T25" s="78">
        <v>9088.94</v>
      </c>
      <c r="U25" s="78">
        <v>3203.58</v>
      </c>
      <c r="V25" s="84">
        <v>10908.48</v>
      </c>
      <c r="W25" s="79">
        <v>3903.85</v>
      </c>
      <c r="X25" s="79" t="s">
        <v>23</v>
      </c>
      <c r="Y25" s="79" t="s">
        <v>23</v>
      </c>
    </row>
    <row r="26" ht="24.15" spans="1:25">
      <c r="A26" s="52"/>
      <c r="B26" s="80" t="s">
        <v>25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80" t="s">
        <v>25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</row>
    <row r="27" s="69" customFormat="1" ht="24.15" spans="1:25">
      <c r="A27" s="52"/>
      <c r="B27" s="53" t="s">
        <v>8</v>
      </c>
      <c r="C27" s="59">
        <f>C23/$C$23*100</f>
        <v>100</v>
      </c>
      <c r="D27" s="59">
        <f t="shared" ref="D27:W27" si="6">D23/$C$23*100</f>
        <v>36.7331348171401</v>
      </c>
      <c r="E27" s="59">
        <f t="shared" si="6"/>
        <v>0.446585897016268</v>
      </c>
      <c r="F27" s="59">
        <f t="shared" si="6"/>
        <v>10.8096557211764</v>
      </c>
      <c r="G27" s="59">
        <f t="shared" si="6"/>
        <v>0.885257440192594</v>
      </c>
      <c r="H27" s="59">
        <f t="shared" si="6"/>
        <v>0.412676446127594</v>
      </c>
      <c r="I27" s="59">
        <f t="shared" si="6"/>
        <v>4.61343981365554</v>
      </c>
      <c r="J27" s="59">
        <f t="shared" si="6"/>
        <v>18.1789102029437</v>
      </c>
      <c r="K27" s="59">
        <f t="shared" si="6"/>
        <v>1.74702562608955</v>
      </c>
      <c r="L27" s="59">
        <f t="shared" si="6"/>
        <v>8.64006725327425</v>
      </c>
      <c r="M27" s="59">
        <f t="shared" si="6"/>
        <v>0.0309624670078306</v>
      </c>
      <c r="N27" s="59">
        <f t="shared" si="6"/>
        <v>0.636093276733248</v>
      </c>
      <c r="O27" s="59">
        <f t="shared" si="6"/>
        <v>0.784365039891949</v>
      </c>
      <c r="P27" s="59">
        <f t="shared" si="6"/>
        <v>0.224669751982199</v>
      </c>
      <c r="Q27" s="59">
        <f t="shared" si="6"/>
        <v>0.546001783861917</v>
      </c>
      <c r="R27" s="59">
        <f t="shared" si="6"/>
        <v>4.55865169706287</v>
      </c>
      <c r="S27" s="59">
        <f t="shared" si="6"/>
        <v>1.63392429256826</v>
      </c>
      <c r="T27" s="59">
        <f t="shared" si="6"/>
        <v>2.39860920087043</v>
      </c>
      <c r="U27" s="59">
        <f t="shared" si="6"/>
        <v>1.0145500631426</v>
      </c>
      <c r="V27" s="59">
        <f t="shared" si="6"/>
        <v>4.70124099848004</v>
      </c>
      <c r="W27" s="59">
        <f t="shared" si="6"/>
        <v>1.00417821078275</v>
      </c>
      <c r="X27" s="79" t="s">
        <v>23</v>
      </c>
      <c r="Y27" s="79" t="s">
        <v>23</v>
      </c>
    </row>
    <row r="28" ht="24.15" spans="1:25">
      <c r="A28" s="52"/>
      <c r="B28" s="55" t="s">
        <v>22</v>
      </c>
      <c r="C28" s="60">
        <f>C24/$C$23*100</f>
        <v>52.5707076207855</v>
      </c>
      <c r="D28" s="60">
        <f t="shared" ref="D28:W28" si="7">D24/$C$23*100</f>
        <v>20.8029828069576</v>
      </c>
      <c r="E28" s="60">
        <f t="shared" si="7"/>
        <v>0.334364831407443</v>
      </c>
      <c r="F28" s="60">
        <f t="shared" si="7"/>
        <v>5.57758497068033</v>
      </c>
      <c r="G28" s="60">
        <f t="shared" si="7"/>
        <v>0.620963546091402</v>
      </c>
      <c r="H28" s="60">
        <f t="shared" si="7"/>
        <v>0.264269721984602</v>
      </c>
      <c r="I28" s="60">
        <f t="shared" si="7"/>
        <v>3.89616045467107</v>
      </c>
      <c r="J28" s="60">
        <f t="shared" si="7"/>
        <v>9.79177192028753</v>
      </c>
      <c r="K28" s="60">
        <f t="shared" si="7"/>
        <v>1.12947236278028</v>
      </c>
      <c r="L28" s="60">
        <f t="shared" si="7"/>
        <v>2.10512747598767</v>
      </c>
      <c r="M28" s="79" t="s">
        <v>23</v>
      </c>
      <c r="N28" s="60">
        <f t="shared" si="7"/>
        <v>0.391082688641162</v>
      </c>
      <c r="O28" s="60">
        <f t="shared" si="7"/>
        <v>0.436685400929905</v>
      </c>
      <c r="P28" s="60">
        <f t="shared" si="7"/>
        <v>0.0300942851536653</v>
      </c>
      <c r="Q28" s="60">
        <f t="shared" si="7"/>
        <v>0.319714514411285</v>
      </c>
      <c r="R28" s="60">
        <f t="shared" si="7"/>
        <v>2.83429750199103</v>
      </c>
      <c r="S28" s="60">
        <f t="shared" si="7"/>
        <v>0.377401270651624</v>
      </c>
      <c r="T28" s="60">
        <f t="shared" si="7"/>
        <v>0.567784889594965</v>
      </c>
      <c r="U28" s="60">
        <f t="shared" si="7"/>
        <v>0.369239152616641</v>
      </c>
      <c r="V28" s="60">
        <f t="shared" si="7"/>
        <v>2.50389891204728</v>
      </c>
      <c r="W28" s="60">
        <f t="shared" si="7"/>
        <v>0.217808899556939</v>
      </c>
      <c r="X28" s="79" t="s">
        <v>23</v>
      </c>
      <c r="Y28" s="79" t="s">
        <v>23</v>
      </c>
    </row>
    <row r="29" ht="24.15" spans="1:25">
      <c r="A29" s="61"/>
      <c r="B29" s="62" t="s">
        <v>24</v>
      </c>
      <c r="C29" s="63">
        <f>C25/$C$23*100</f>
        <v>47.4292923792145</v>
      </c>
      <c r="D29" s="63">
        <f t="shared" ref="D29:W29" si="8">D25/$C$23*100</f>
        <v>15.9301520101824</v>
      </c>
      <c r="E29" s="63">
        <f t="shared" si="8"/>
        <v>0.112221065608825</v>
      </c>
      <c r="F29" s="63">
        <f t="shared" si="8"/>
        <v>5.23207075049608</v>
      </c>
      <c r="G29" s="63">
        <f t="shared" si="8"/>
        <v>0.264293894101192</v>
      </c>
      <c r="H29" s="63">
        <f t="shared" si="8"/>
        <v>0.148406724142991</v>
      </c>
      <c r="I29" s="63">
        <f t="shared" si="8"/>
        <v>0.717281373327524</v>
      </c>
      <c r="J29" s="63">
        <f t="shared" si="8"/>
        <v>8.38713828265612</v>
      </c>
      <c r="K29" s="63">
        <f t="shared" si="8"/>
        <v>0.617553263309263</v>
      </c>
      <c r="L29" s="63">
        <f t="shared" si="8"/>
        <v>6.53493977728658</v>
      </c>
      <c r="M29" s="63">
        <f t="shared" si="8"/>
        <v>0.0309624670078306</v>
      </c>
      <c r="N29" s="63">
        <f t="shared" si="8"/>
        <v>0.245010588092086</v>
      </c>
      <c r="O29" s="63">
        <f t="shared" si="8"/>
        <v>0.347677624618995</v>
      </c>
      <c r="P29" s="63">
        <f t="shared" si="8"/>
        <v>0.194575466828534</v>
      </c>
      <c r="Q29" s="63">
        <f t="shared" si="8"/>
        <v>0.226287269450632</v>
      </c>
      <c r="R29" s="63">
        <f t="shared" si="8"/>
        <v>1.72435218072879</v>
      </c>
      <c r="S29" s="63">
        <f t="shared" si="8"/>
        <v>1.25652302191664</v>
      </c>
      <c r="T29" s="63">
        <f t="shared" si="8"/>
        <v>1.83082431127546</v>
      </c>
      <c r="U29" s="63">
        <f t="shared" si="8"/>
        <v>0.645310910525964</v>
      </c>
      <c r="V29" s="63">
        <f t="shared" si="8"/>
        <v>2.19734208643276</v>
      </c>
      <c r="W29" s="63">
        <f t="shared" si="8"/>
        <v>0.786369311225811</v>
      </c>
      <c r="X29" s="81" t="s">
        <v>23</v>
      </c>
      <c r="Y29" s="81" t="s">
        <v>23</v>
      </c>
    </row>
    <row r="31" s="31" customFormat="1" ht="24.2" spans="1:6">
      <c r="A31" s="2" t="s">
        <v>29</v>
      </c>
      <c r="C31" s="2"/>
      <c r="D31" s="2"/>
      <c r="E31" s="2"/>
      <c r="F31" s="2"/>
    </row>
    <row r="32" s="31" customFormat="1" ht="24.2" spans="1:6">
      <c r="A32" s="2" t="s">
        <v>28</v>
      </c>
      <c r="C32" s="2"/>
      <c r="D32" s="2"/>
      <c r="E32" s="2"/>
      <c r="F32" s="2"/>
    </row>
  </sheetData>
  <mergeCells count="16">
    <mergeCell ref="B6:M6"/>
    <mergeCell ref="N6:Y6"/>
    <mergeCell ref="B10:M10"/>
    <mergeCell ref="N10:Y10"/>
    <mergeCell ref="B14:M14"/>
    <mergeCell ref="N14:Y14"/>
    <mergeCell ref="B18:M18"/>
    <mergeCell ref="N18:Y18"/>
    <mergeCell ref="B22:M22"/>
    <mergeCell ref="N22:Y22"/>
    <mergeCell ref="B26:M26"/>
    <mergeCell ref="N26:Y26"/>
    <mergeCell ref="A3:A5"/>
    <mergeCell ref="A7:A13"/>
    <mergeCell ref="A15:A21"/>
    <mergeCell ref="A23:A29"/>
  </mergeCells>
  <pageMargins left="0.196850393700787" right="0.15748031496063" top="0.748031496062992" bottom="0.748031496062992" header="0.31496062992126" footer="0.31496062992126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H35" sqref="H35"/>
    </sheetView>
  </sheetViews>
  <sheetFormatPr defaultColWidth="9" defaultRowHeight="13.95"/>
  <cols>
    <col min="2" max="2" width="7.4018691588785" customWidth="1"/>
    <col min="3" max="3" width="8" customWidth="1"/>
    <col min="5" max="5" width="11.196261682243" customWidth="1"/>
    <col min="6" max="6" width="11.0934579439252" customWidth="1"/>
    <col min="7" max="7" width="11.7943925233645" customWidth="1"/>
    <col min="8" max="8" width="11.196261682243" customWidth="1"/>
    <col min="9" max="9" width="11.5046728971963" customWidth="1"/>
  </cols>
  <sheetData>
    <row r="1" ht="24.2" spans="1:1">
      <c r="A1" s="1" t="s">
        <v>129</v>
      </c>
    </row>
    <row r="2" ht="24.15" spans="2:2">
      <c r="B2" s="1"/>
    </row>
    <row r="3" ht="24.15" spans="1:9">
      <c r="A3" s="65"/>
      <c r="B3" s="66"/>
      <c r="C3" s="48" t="s">
        <v>8</v>
      </c>
      <c r="D3" s="48" t="s">
        <v>130</v>
      </c>
      <c r="E3" s="48" t="s">
        <v>131</v>
      </c>
      <c r="F3" s="48" t="s">
        <v>132</v>
      </c>
      <c r="G3" s="48" t="s">
        <v>133</v>
      </c>
      <c r="H3" s="48" t="s">
        <v>134</v>
      </c>
      <c r="I3" s="48" t="s">
        <v>135</v>
      </c>
    </row>
    <row r="4" ht="24.15" spans="1:9">
      <c r="A4" s="67" t="s">
        <v>1</v>
      </c>
      <c r="B4" s="67" t="s">
        <v>6</v>
      </c>
      <c r="C4" s="50"/>
      <c r="D4" s="50"/>
      <c r="E4" s="50"/>
      <c r="F4" s="50"/>
      <c r="G4" s="50"/>
      <c r="H4" s="50" t="s">
        <v>136</v>
      </c>
      <c r="I4" s="50"/>
    </row>
    <row r="5" ht="24.15" hidden="1" spans="2:9">
      <c r="B5" s="58" t="s">
        <v>20</v>
      </c>
      <c r="C5" s="58"/>
      <c r="D5" s="58"/>
      <c r="E5" s="58"/>
      <c r="F5" s="58"/>
      <c r="G5" s="58"/>
      <c r="H5" s="58"/>
      <c r="I5" s="58"/>
    </row>
    <row r="6" ht="24.15" hidden="1" spans="1:9">
      <c r="A6" s="52" t="s">
        <v>21</v>
      </c>
      <c r="B6" s="53" t="s">
        <v>8</v>
      </c>
      <c r="C6" s="54">
        <v>494038.34</v>
      </c>
      <c r="D6" s="54">
        <v>14756.04</v>
      </c>
      <c r="E6" s="54">
        <v>43181.32</v>
      </c>
      <c r="F6" s="54">
        <v>172476.94</v>
      </c>
      <c r="G6" s="54">
        <v>170973.81</v>
      </c>
      <c r="H6" s="54">
        <v>92493.32</v>
      </c>
      <c r="I6" s="54">
        <v>156.92</v>
      </c>
    </row>
    <row r="7" ht="24.15" hidden="1" spans="1:9">
      <c r="A7" s="52"/>
      <c r="B7" s="55" t="s">
        <v>22</v>
      </c>
      <c r="C7" s="56">
        <v>265224.91</v>
      </c>
      <c r="D7" s="56">
        <v>8413.79</v>
      </c>
      <c r="E7" s="56">
        <v>20851.45</v>
      </c>
      <c r="F7" s="56">
        <v>99972.96</v>
      </c>
      <c r="G7" s="56">
        <v>89923.1</v>
      </c>
      <c r="H7" s="56">
        <v>46063.63</v>
      </c>
      <c r="I7" s="56" t="s">
        <v>23</v>
      </c>
    </row>
    <row r="8" ht="24.15" hidden="1" spans="1:9">
      <c r="A8" s="52"/>
      <c r="B8" s="57" t="s">
        <v>24</v>
      </c>
      <c r="C8" s="56">
        <v>228813.43</v>
      </c>
      <c r="D8" s="56">
        <v>6342.25</v>
      </c>
      <c r="E8" s="56">
        <v>22329.88</v>
      </c>
      <c r="F8" s="56">
        <v>72503.98</v>
      </c>
      <c r="G8" s="56">
        <v>81050.71</v>
      </c>
      <c r="H8" s="56">
        <v>46429</v>
      </c>
      <c r="I8" s="56">
        <v>156.92</v>
      </c>
    </row>
    <row r="9" ht="24.15" hidden="1" spans="1:9">
      <c r="A9" s="52"/>
      <c r="B9" s="58" t="s">
        <v>25</v>
      </c>
      <c r="C9" s="58"/>
      <c r="D9" s="58"/>
      <c r="E9" s="58"/>
      <c r="F9" s="58"/>
      <c r="G9" s="58"/>
      <c r="H9" s="58"/>
      <c r="I9" s="58"/>
    </row>
    <row r="10" ht="24.15" hidden="1" spans="1:9">
      <c r="A10" s="52"/>
      <c r="B10" s="53" t="s">
        <v>8</v>
      </c>
      <c r="C10" s="59">
        <f>C6/$C$6*100</f>
        <v>100</v>
      </c>
      <c r="D10" s="59">
        <f t="shared" ref="D10:I10" si="0">D6/$C$6*100</f>
        <v>2.98682082042458</v>
      </c>
      <c r="E10" s="59">
        <f t="shared" si="0"/>
        <v>8.74047953444261</v>
      </c>
      <c r="F10" s="59">
        <f t="shared" si="0"/>
        <v>34.9116507840262</v>
      </c>
      <c r="G10" s="59">
        <f t="shared" si="0"/>
        <v>34.6073970696282</v>
      </c>
      <c r="H10" s="59">
        <f t="shared" si="0"/>
        <v>18.7218910985734</v>
      </c>
      <c r="I10" s="59">
        <f t="shared" si="0"/>
        <v>0.0317627170393294</v>
      </c>
    </row>
    <row r="11" ht="24.15" hidden="1" spans="1:9">
      <c r="A11" s="52"/>
      <c r="B11" s="55" t="s">
        <v>22</v>
      </c>
      <c r="C11" s="60">
        <f>C7/$C$7*100</f>
        <v>100</v>
      </c>
      <c r="D11" s="60">
        <f t="shared" ref="D11:H11" si="1">D7/$C$7*100</f>
        <v>3.17232269020282</v>
      </c>
      <c r="E11" s="60">
        <f t="shared" si="1"/>
        <v>7.86179925558274</v>
      </c>
      <c r="F11" s="60">
        <f t="shared" si="1"/>
        <v>37.6936540387553</v>
      </c>
      <c r="G11" s="60">
        <f t="shared" si="1"/>
        <v>33.9044699836075</v>
      </c>
      <c r="H11" s="60">
        <f t="shared" si="1"/>
        <v>17.3677615726215</v>
      </c>
      <c r="I11" s="56" t="s">
        <v>23</v>
      </c>
    </row>
    <row r="12" ht="24.15" hidden="1" spans="1:9">
      <c r="A12" s="61"/>
      <c r="B12" s="62" t="s">
        <v>24</v>
      </c>
      <c r="C12" s="63">
        <f>C8/$C$8*100</f>
        <v>100</v>
      </c>
      <c r="D12" s="63">
        <f t="shared" ref="D12:I12" si="2">D8/$C$8*100</f>
        <v>2.77179971472828</v>
      </c>
      <c r="E12" s="63">
        <f t="shared" si="2"/>
        <v>9.75899010822923</v>
      </c>
      <c r="F12" s="63">
        <f t="shared" si="2"/>
        <v>31.6869425015831</v>
      </c>
      <c r="G12" s="63">
        <f t="shared" si="2"/>
        <v>35.4221821682407</v>
      </c>
      <c r="H12" s="63">
        <f t="shared" si="2"/>
        <v>20.2912040608805</v>
      </c>
      <c r="I12" s="63">
        <f t="shared" si="2"/>
        <v>0.06857989061219</v>
      </c>
    </row>
    <row r="13" ht="24.15" hidden="1" spans="2:9">
      <c r="B13" s="58" t="s">
        <v>20</v>
      </c>
      <c r="C13" s="58"/>
      <c r="D13" s="58"/>
      <c r="E13" s="58"/>
      <c r="F13" s="58"/>
      <c r="G13" s="58"/>
      <c r="H13" s="58"/>
      <c r="I13" s="58"/>
    </row>
    <row r="14" ht="24.15" hidden="1" spans="1:9">
      <c r="A14" s="52" t="s">
        <v>26</v>
      </c>
      <c r="B14" s="53" t="s">
        <v>8</v>
      </c>
      <c r="C14" s="54">
        <v>494200.62</v>
      </c>
      <c r="D14" s="54">
        <v>12664.91</v>
      </c>
      <c r="E14" s="54">
        <v>46970.69</v>
      </c>
      <c r="F14" s="54">
        <v>177014.93</v>
      </c>
      <c r="G14" s="54">
        <v>167657.97</v>
      </c>
      <c r="H14" s="54">
        <v>89892.11</v>
      </c>
      <c r="I14" s="54" t="s">
        <v>23</v>
      </c>
    </row>
    <row r="15" ht="24.15" hidden="1" spans="1:9">
      <c r="A15" s="52"/>
      <c r="B15" s="55" t="s">
        <v>22</v>
      </c>
      <c r="C15" s="56">
        <v>261783.7</v>
      </c>
      <c r="D15" s="56">
        <v>7425.64</v>
      </c>
      <c r="E15" s="56">
        <v>24673.21</v>
      </c>
      <c r="F15" s="56">
        <v>98213.58</v>
      </c>
      <c r="G15" s="56">
        <v>89283.91</v>
      </c>
      <c r="H15" s="56">
        <v>42187.35</v>
      </c>
      <c r="I15" s="56" t="s">
        <v>23</v>
      </c>
    </row>
    <row r="16" ht="24.15" hidden="1" spans="1:9">
      <c r="A16" s="52"/>
      <c r="B16" s="57" t="s">
        <v>24</v>
      </c>
      <c r="C16" s="56">
        <v>232416.92</v>
      </c>
      <c r="D16" s="56">
        <v>5239.27</v>
      </c>
      <c r="E16" s="56">
        <v>22297.48</v>
      </c>
      <c r="F16" s="56">
        <v>78801.35</v>
      </c>
      <c r="G16" s="56">
        <v>78374.07</v>
      </c>
      <c r="H16" s="56">
        <v>47704.76</v>
      </c>
      <c r="I16" s="56" t="s">
        <v>23</v>
      </c>
    </row>
    <row r="17" ht="24.15" hidden="1" spans="1:9">
      <c r="A17" s="52"/>
      <c r="B17" s="58" t="s">
        <v>25</v>
      </c>
      <c r="C17" s="58"/>
      <c r="D17" s="58"/>
      <c r="E17" s="58"/>
      <c r="F17" s="58"/>
      <c r="G17" s="58"/>
      <c r="H17" s="58"/>
      <c r="I17" s="58"/>
    </row>
    <row r="18" ht="24.15" hidden="1" spans="1:9">
      <c r="A18" s="52"/>
      <c r="B18" s="53" t="s">
        <v>8</v>
      </c>
      <c r="C18" s="59">
        <f>C14/$C$14*100</f>
        <v>100</v>
      </c>
      <c r="D18" s="59">
        <f t="shared" ref="D18:H18" si="3">D14/$C$14*100</f>
        <v>2.56270621433053</v>
      </c>
      <c r="E18" s="59">
        <f t="shared" si="3"/>
        <v>9.50437698762903</v>
      </c>
      <c r="F18" s="59">
        <f t="shared" si="3"/>
        <v>35.8184354362</v>
      </c>
      <c r="G18" s="59">
        <f t="shared" si="3"/>
        <v>33.9250828944731</v>
      </c>
      <c r="H18" s="59">
        <f t="shared" si="3"/>
        <v>18.1893964438976</v>
      </c>
      <c r="I18" s="54" t="s">
        <v>23</v>
      </c>
    </row>
    <row r="19" ht="24.15" hidden="1" spans="1:9">
      <c r="A19" s="52"/>
      <c r="B19" s="55" t="s">
        <v>22</v>
      </c>
      <c r="C19" s="60">
        <f>C15/$C$15*100</f>
        <v>100</v>
      </c>
      <c r="D19" s="60">
        <f t="shared" ref="D19:H19" si="4">D15/$C$15*100</f>
        <v>2.83655552274645</v>
      </c>
      <c r="E19" s="60">
        <f t="shared" si="4"/>
        <v>9.42503677654491</v>
      </c>
      <c r="F19" s="60">
        <f t="shared" si="4"/>
        <v>37.517072300529</v>
      </c>
      <c r="G19" s="60">
        <f t="shared" si="4"/>
        <v>34.1059852083991</v>
      </c>
      <c r="H19" s="60">
        <f t="shared" si="4"/>
        <v>16.1153463718329</v>
      </c>
      <c r="I19" s="56" t="s">
        <v>23</v>
      </c>
    </row>
    <row r="20" ht="24.15" hidden="1" spans="1:9">
      <c r="A20" s="61"/>
      <c r="B20" s="62" t="s">
        <v>24</v>
      </c>
      <c r="C20" s="63">
        <f>C16/$C$16*100</f>
        <v>100</v>
      </c>
      <c r="D20" s="63">
        <f t="shared" ref="D20:H20" si="5">D16/$C$16*100</f>
        <v>2.25425498281278</v>
      </c>
      <c r="E20" s="63">
        <f t="shared" si="5"/>
        <v>9.59374214235349</v>
      </c>
      <c r="F20" s="63">
        <f t="shared" si="5"/>
        <v>33.9051692105721</v>
      </c>
      <c r="G20" s="63">
        <f t="shared" si="5"/>
        <v>33.7213271735982</v>
      </c>
      <c r="H20" s="63">
        <f t="shared" si="5"/>
        <v>20.5255107932762</v>
      </c>
      <c r="I20" s="68" t="s">
        <v>23</v>
      </c>
    </row>
    <row r="21" ht="24.15" spans="2:9">
      <c r="B21" s="58" t="s">
        <v>20</v>
      </c>
      <c r="C21" s="58"/>
      <c r="D21" s="58"/>
      <c r="E21" s="58"/>
      <c r="F21" s="58"/>
      <c r="G21" s="58"/>
      <c r="H21" s="58"/>
      <c r="I21" s="58"/>
    </row>
    <row r="22" ht="24.15" spans="1:9">
      <c r="A22" s="52" t="s">
        <v>27</v>
      </c>
      <c r="B22" s="53" t="s">
        <v>8</v>
      </c>
      <c r="C22" s="54">
        <v>496439.77</v>
      </c>
      <c r="D22" s="54">
        <v>14973.72</v>
      </c>
      <c r="E22" s="54">
        <v>45188.04</v>
      </c>
      <c r="F22" s="54">
        <v>175898.96</v>
      </c>
      <c r="G22" s="54">
        <v>179925.43</v>
      </c>
      <c r="H22" s="54">
        <v>80453.62</v>
      </c>
      <c r="I22" s="54" t="s">
        <v>23</v>
      </c>
    </row>
    <row r="23" ht="24.15" spans="1:9">
      <c r="A23" s="52"/>
      <c r="B23" s="55" t="s">
        <v>22</v>
      </c>
      <c r="C23" s="56">
        <v>260981.9</v>
      </c>
      <c r="D23" s="56">
        <v>11241.73</v>
      </c>
      <c r="E23" s="56">
        <v>22255.53</v>
      </c>
      <c r="F23" s="56">
        <v>96043.83</v>
      </c>
      <c r="G23" s="56">
        <v>96585.25</v>
      </c>
      <c r="H23" s="56">
        <v>34855.56</v>
      </c>
      <c r="I23" s="56" t="s">
        <v>23</v>
      </c>
    </row>
    <row r="24" ht="24.15" spans="1:9">
      <c r="A24" s="52"/>
      <c r="B24" s="57" t="s">
        <v>24</v>
      </c>
      <c r="C24" s="56">
        <v>235457.87</v>
      </c>
      <c r="D24" s="56">
        <v>3731.99</v>
      </c>
      <c r="E24" s="56">
        <v>22932.51</v>
      </c>
      <c r="F24" s="56">
        <v>79855.13</v>
      </c>
      <c r="G24" s="56">
        <v>83340.18</v>
      </c>
      <c r="H24" s="56">
        <v>45598.06</v>
      </c>
      <c r="I24" s="56" t="s">
        <v>23</v>
      </c>
    </row>
    <row r="25" ht="24.15" spans="1:9">
      <c r="A25" s="52"/>
      <c r="B25" s="58" t="s">
        <v>25</v>
      </c>
      <c r="C25" s="58"/>
      <c r="D25" s="58"/>
      <c r="E25" s="58"/>
      <c r="F25" s="58"/>
      <c r="G25" s="58"/>
      <c r="H25" s="58"/>
      <c r="I25" s="58"/>
    </row>
    <row r="26" ht="24.15" spans="1:9">
      <c r="A26" s="52"/>
      <c r="B26" s="53" t="s">
        <v>8</v>
      </c>
      <c r="C26" s="59">
        <f>C22/$C$22*100</f>
        <v>100</v>
      </c>
      <c r="D26" s="59">
        <f t="shared" ref="D26:H26" si="6">D22/$C$22*100</f>
        <v>3.01622088012812</v>
      </c>
      <c r="E26" s="59">
        <f t="shared" si="6"/>
        <v>9.10242142767893</v>
      </c>
      <c r="F26" s="59">
        <f t="shared" si="6"/>
        <v>35.4320847421229</v>
      </c>
      <c r="G26" s="59">
        <f t="shared" si="6"/>
        <v>36.2431539278169</v>
      </c>
      <c r="H26" s="59">
        <f t="shared" si="6"/>
        <v>16.2061190222532</v>
      </c>
      <c r="I26" s="54" t="s">
        <v>23</v>
      </c>
    </row>
    <row r="27" ht="24.15" spans="1:9">
      <c r="A27" s="52"/>
      <c r="B27" s="55" t="s">
        <v>22</v>
      </c>
      <c r="C27" s="60">
        <f>C23/$C$22*100</f>
        <v>52.5707076207855</v>
      </c>
      <c r="D27" s="60">
        <f t="shared" ref="D27:H27" si="7">D23/$C$22*100</f>
        <v>2.26447006854427</v>
      </c>
      <c r="E27" s="60">
        <f t="shared" si="7"/>
        <v>4.48302721597023</v>
      </c>
      <c r="F27" s="60">
        <f t="shared" si="7"/>
        <v>19.3465221370157</v>
      </c>
      <c r="G27" s="60">
        <f t="shared" si="7"/>
        <v>19.4555826983805</v>
      </c>
      <c r="H27" s="60">
        <f t="shared" si="7"/>
        <v>7.02110550087476</v>
      </c>
      <c r="I27" s="56" t="s">
        <v>23</v>
      </c>
    </row>
    <row r="28" ht="24.15" spans="1:9">
      <c r="A28" s="61"/>
      <c r="B28" s="62" t="s">
        <v>24</v>
      </c>
      <c r="C28" s="63">
        <f>C24/$C$22*100</f>
        <v>47.4292923792145</v>
      </c>
      <c r="D28" s="63">
        <f t="shared" ref="D28:H28" si="8">D24/$C$22*100</f>
        <v>0.75175081158385</v>
      </c>
      <c r="E28" s="63">
        <f t="shared" si="8"/>
        <v>4.6193942117087</v>
      </c>
      <c r="F28" s="63">
        <f t="shared" si="8"/>
        <v>16.0855626051072</v>
      </c>
      <c r="G28" s="63">
        <f t="shared" si="8"/>
        <v>16.7875712294364</v>
      </c>
      <c r="H28" s="63">
        <f t="shared" si="8"/>
        <v>9.18501352137843</v>
      </c>
      <c r="I28" s="68" t="s">
        <v>23</v>
      </c>
    </row>
    <row r="30" s="31" customFormat="1" ht="24.2" spans="1:6">
      <c r="A30" s="2" t="s">
        <v>29</v>
      </c>
      <c r="C30" s="2"/>
      <c r="D30" s="2"/>
      <c r="E30" s="2"/>
      <c r="F30" s="2"/>
    </row>
    <row r="31" s="31" customFormat="1" ht="24.2" spans="1:6">
      <c r="A31" s="2" t="s">
        <v>28</v>
      </c>
      <c r="C31" s="2"/>
      <c r="D31" s="2"/>
      <c r="E31" s="2"/>
      <c r="F31" s="2"/>
    </row>
  </sheetData>
  <mergeCells count="15">
    <mergeCell ref="B5:I5"/>
    <mergeCell ref="B9:I9"/>
    <mergeCell ref="B13:I13"/>
    <mergeCell ref="B17:I17"/>
    <mergeCell ref="B21:I21"/>
    <mergeCell ref="B25:I25"/>
    <mergeCell ref="A6:A12"/>
    <mergeCell ref="A14:A20"/>
    <mergeCell ref="A22:A28"/>
    <mergeCell ref="C3:C4"/>
    <mergeCell ref="D3:D4"/>
    <mergeCell ref="E3:E4"/>
    <mergeCell ref="F3:F4"/>
    <mergeCell ref="G3:G4"/>
    <mergeCell ref="I3:I4"/>
  </mergeCells>
  <pageMargins left="0.41" right="0.45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4" workbookViewId="0">
      <selection activeCell="M34" sqref="M34"/>
    </sheetView>
  </sheetViews>
  <sheetFormatPr defaultColWidth="9" defaultRowHeight="13.95"/>
  <cols>
    <col min="2" max="2" width="4.09345794392523" customWidth="1"/>
    <col min="3" max="4" width="8" customWidth="1"/>
    <col min="5" max="5" width="7.50467289719626" customWidth="1"/>
    <col min="11" max="11" width="11.2990654205607" customWidth="1"/>
  </cols>
  <sheetData>
    <row r="1" ht="24.2" spans="1:1">
      <c r="A1" s="1" t="s">
        <v>137</v>
      </c>
    </row>
    <row r="2" ht="24.15" spans="2:2">
      <c r="B2" s="1"/>
    </row>
    <row r="3" ht="24.15" spans="1:11">
      <c r="A3" s="47" t="s">
        <v>1</v>
      </c>
      <c r="B3" s="47" t="s">
        <v>6</v>
      </c>
      <c r="C3" s="48" t="s">
        <v>8</v>
      </c>
      <c r="D3" s="48" t="s">
        <v>138</v>
      </c>
      <c r="E3" s="48" t="s">
        <v>139</v>
      </c>
      <c r="F3" s="48" t="s">
        <v>140</v>
      </c>
      <c r="G3" s="48" t="s">
        <v>141</v>
      </c>
      <c r="H3" s="48" t="s">
        <v>142</v>
      </c>
      <c r="I3" s="48" t="s">
        <v>143</v>
      </c>
      <c r="J3" s="48" t="s">
        <v>144</v>
      </c>
      <c r="K3" s="48" t="s">
        <v>145</v>
      </c>
    </row>
    <row r="4" ht="24.15" spans="1:11">
      <c r="A4" s="49"/>
      <c r="B4" s="49"/>
      <c r="C4" s="50"/>
      <c r="D4" s="50" t="s">
        <v>146</v>
      </c>
      <c r="E4" s="50" t="s">
        <v>147</v>
      </c>
      <c r="F4" s="50" t="s">
        <v>147</v>
      </c>
      <c r="G4" s="50" t="s">
        <v>147</v>
      </c>
      <c r="H4" s="50" t="s">
        <v>147</v>
      </c>
      <c r="I4" s="50" t="s">
        <v>147</v>
      </c>
      <c r="J4" s="50" t="s">
        <v>147</v>
      </c>
      <c r="K4" s="50" t="s">
        <v>14</v>
      </c>
    </row>
    <row r="5" ht="24.15" hidden="1" spans="2:9">
      <c r="B5" s="51" t="s">
        <v>20</v>
      </c>
      <c r="C5" s="51"/>
      <c r="D5" s="51"/>
      <c r="E5" s="51"/>
      <c r="F5" s="51"/>
      <c r="G5" s="51"/>
      <c r="H5" s="51"/>
      <c r="I5" s="51"/>
    </row>
    <row r="6" ht="24.15" hidden="1" spans="1:12">
      <c r="A6" s="52" t="s">
        <v>21</v>
      </c>
      <c r="B6" s="53" t="s">
        <v>8</v>
      </c>
      <c r="C6" s="54">
        <v>494038.34</v>
      </c>
      <c r="D6" s="54">
        <v>5337.22</v>
      </c>
      <c r="E6" s="54">
        <v>2166</v>
      </c>
      <c r="F6" s="54">
        <v>9763.1</v>
      </c>
      <c r="G6" s="54">
        <v>34969.33</v>
      </c>
      <c r="H6" s="54">
        <v>31993.33</v>
      </c>
      <c r="I6" s="54">
        <v>48974.05</v>
      </c>
      <c r="J6" s="54">
        <v>234577.67</v>
      </c>
      <c r="K6" s="54">
        <v>126258.37</v>
      </c>
      <c r="L6" s="54"/>
    </row>
    <row r="7" ht="24.15" hidden="1" spans="1:11">
      <c r="A7" s="52"/>
      <c r="B7" s="55" t="s">
        <v>22</v>
      </c>
      <c r="C7" s="56">
        <v>265224.91</v>
      </c>
      <c r="D7" s="56">
        <v>2775.89</v>
      </c>
      <c r="E7" s="56">
        <v>546.64</v>
      </c>
      <c r="F7" s="56">
        <v>4475.8</v>
      </c>
      <c r="G7" s="56">
        <v>20847.11</v>
      </c>
      <c r="H7" s="56">
        <v>16170.96</v>
      </c>
      <c r="I7" s="56">
        <v>21334.6</v>
      </c>
      <c r="J7" s="56">
        <v>131388.14</v>
      </c>
      <c r="K7" s="56">
        <v>67685</v>
      </c>
    </row>
    <row r="8" ht="24.15" hidden="1" spans="1:11">
      <c r="A8" s="52"/>
      <c r="B8" s="57" t="s">
        <v>24</v>
      </c>
      <c r="C8" s="56">
        <v>228813.43</v>
      </c>
      <c r="D8" s="56">
        <v>2561.31</v>
      </c>
      <c r="E8" s="56">
        <v>1618.63</v>
      </c>
      <c r="F8" s="56">
        <v>5287.3</v>
      </c>
      <c r="G8" s="56">
        <v>14122.22</v>
      </c>
      <c r="H8" s="56">
        <v>15822.38</v>
      </c>
      <c r="I8" s="56">
        <v>27639.46</v>
      </c>
      <c r="J8" s="56">
        <v>103189.53</v>
      </c>
      <c r="K8" s="56">
        <v>58572.6</v>
      </c>
    </row>
    <row r="9" ht="24.15" hidden="1" spans="1:10">
      <c r="A9" s="52"/>
      <c r="B9" s="58" t="s">
        <v>25</v>
      </c>
      <c r="C9" s="58"/>
      <c r="D9" s="58"/>
      <c r="E9" s="58"/>
      <c r="F9" s="58"/>
      <c r="G9" s="58"/>
      <c r="H9" s="58"/>
      <c r="I9" s="58"/>
      <c r="J9" s="58"/>
    </row>
    <row r="10" ht="24.15" hidden="1" spans="1:11">
      <c r="A10" s="52"/>
      <c r="B10" s="53" t="s">
        <v>8</v>
      </c>
      <c r="C10" s="59">
        <f>C6/$C$6*100</f>
        <v>100</v>
      </c>
      <c r="D10" s="59">
        <f t="shared" ref="D10:H10" si="0">D6/$C$6*100</f>
        <v>1.08032506141123</v>
      </c>
      <c r="E10" s="59">
        <f t="shared" si="0"/>
        <v>0.438427511516616</v>
      </c>
      <c r="F10" s="59">
        <f t="shared" si="0"/>
        <v>1.97618265821232</v>
      </c>
      <c r="G10" s="59">
        <f t="shared" si="0"/>
        <v>7.07826238749001</v>
      </c>
      <c r="H10" s="59">
        <f t="shared" si="0"/>
        <v>6.47587998939516</v>
      </c>
      <c r="I10" s="59">
        <f t="shared" ref="I10:K10" si="1">I6/$C$6*100</f>
        <v>9.91300594200847</v>
      </c>
      <c r="J10" s="59">
        <f t="shared" si="1"/>
        <v>47.4816731835023</v>
      </c>
      <c r="K10" s="59">
        <f t="shared" si="1"/>
        <v>25.5563910282753</v>
      </c>
    </row>
    <row r="11" ht="24.15" hidden="1" spans="1:11">
      <c r="A11" s="52"/>
      <c r="B11" s="55" t="s">
        <v>22</v>
      </c>
      <c r="C11" s="60">
        <f>C7/$C$7*100</f>
        <v>100</v>
      </c>
      <c r="D11" s="60">
        <f t="shared" ref="D11:H11" si="2">D7/$C$7*100</f>
        <v>1.04661737843553</v>
      </c>
      <c r="E11" s="60">
        <f t="shared" si="2"/>
        <v>0.206104321045863</v>
      </c>
      <c r="F11" s="60">
        <f t="shared" si="2"/>
        <v>1.68754888068394</v>
      </c>
      <c r="G11" s="60">
        <f t="shared" si="2"/>
        <v>7.86016290852922</v>
      </c>
      <c r="H11" s="60">
        <f t="shared" si="2"/>
        <v>6.09707436605408</v>
      </c>
      <c r="I11" s="60">
        <f t="shared" ref="I11:K11" si="3">I7/$C$7*100</f>
        <v>8.0439654027972</v>
      </c>
      <c r="J11" s="60">
        <f t="shared" si="3"/>
        <v>49.538386119162</v>
      </c>
      <c r="K11" s="60">
        <f t="shared" si="3"/>
        <v>25.5198503036536</v>
      </c>
    </row>
    <row r="12" ht="24.15" hidden="1" spans="1:11">
      <c r="A12" s="61"/>
      <c r="B12" s="62" t="s">
        <v>24</v>
      </c>
      <c r="C12" s="63">
        <f>C8/$C$8*100</f>
        <v>100</v>
      </c>
      <c r="D12" s="63">
        <f t="shared" ref="D12:H12" si="4">D8/$C$8*100</f>
        <v>1.11938796599483</v>
      </c>
      <c r="E12" s="63">
        <f t="shared" si="4"/>
        <v>0.707401659072197</v>
      </c>
      <c r="F12" s="63">
        <f t="shared" si="4"/>
        <v>2.31074723192603</v>
      </c>
      <c r="G12" s="63">
        <f t="shared" si="4"/>
        <v>6.17193667347236</v>
      </c>
      <c r="H12" s="63">
        <f t="shared" si="4"/>
        <v>6.91496998231266</v>
      </c>
      <c r="I12" s="63">
        <f t="shared" ref="I12:K12" si="5">I8/$C$8*100</f>
        <v>12.0794745308438</v>
      </c>
      <c r="J12" s="63">
        <f t="shared" si="5"/>
        <v>45.0976719329805</v>
      </c>
      <c r="K12" s="63">
        <f t="shared" si="5"/>
        <v>25.5984100233977</v>
      </c>
    </row>
    <row r="13" ht="24.15" hidden="1" spans="2:9">
      <c r="B13" s="51" t="s">
        <v>20</v>
      </c>
      <c r="C13" s="51"/>
      <c r="D13" s="51"/>
      <c r="E13" s="51"/>
      <c r="F13" s="51"/>
      <c r="G13" s="51"/>
      <c r="H13" s="51"/>
      <c r="I13" s="51"/>
    </row>
    <row r="14" ht="24.15" hidden="1" spans="1:12">
      <c r="A14" s="52" t="s">
        <v>26</v>
      </c>
      <c r="B14" s="53" t="s">
        <v>8</v>
      </c>
      <c r="C14" s="54">
        <v>494200.62</v>
      </c>
      <c r="D14" s="54">
        <v>2905.30999999998</v>
      </c>
      <c r="E14" s="54">
        <v>2727.72</v>
      </c>
      <c r="F14" s="54">
        <v>7203.4</v>
      </c>
      <c r="G14" s="54">
        <v>29498.11</v>
      </c>
      <c r="H14" s="54">
        <v>27662.83</v>
      </c>
      <c r="I14" s="54">
        <v>59890.11</v>
      </c>
      <c r="J14" s="54">
        <v>229111.81</v>
      </c>
      <c r="K14" s="54">
        <v>135201.33</v>
      </c>
      <c r="L14" s="54"/>
    </row>
    <row r="15" ht="24.15" hidden="1" spans="1:11">
      <c r="A15" s="52"/>
      <c r="B15" s="55" t="s">
        <v>22</v>
      </c>
      <c r="C15" s="56">
        <v>261783.7</v>
      </c>
      <c r="D15" s="56">
        <v>1280.69000000002</v>
      </c>
      <c r="E15" s="56">
        <v>962.98</v>
      </c>
      <c r="F15" s="56">
        <v>3648.28</v>
      </c>
      <c r="G15" s="56">
        <v>15394.44</v>
      </c>
      <c r="H15" s="56">
        <v>13465.38</v>
      </c>
      <c r="I15" s="56">
        <v>29676.2</v>
      </c>
      <c r="J15" s="56">
        <v>127250.59</v>
      </c>
      <c r="K15" s="56">
        <v>70105.14</v>
      </c>
    </row>
    <row r="16" ht="24.15" hidden="1" spans="1:11">
      <c r="A16" s="52"/>
      <c r="B16" s="57" t="s">
        <v>24</v>
      </c>
      <c r="C16" s="56">
        <v>232416.92</v>
      </c>
      <c r="D16" s="56">
        <v>1624.62000000002</v>
      </c>
      <c r="E16" s="56">
        <v>1764.74</v>
      </c>
      <c r="F16" s="56">
        <v>3555.12</v>
      </c>
      <c r="G16" s="56">
        <v>14103.67</v>
      </c>
      <c r="H16" s="56">
        <v>14197.45</v>
      </c>
      <c r="I16" s="56">
        <v>30213.92</v>
      </c>
      <c r="J16" s="56">
        <v>101861.23</v>
      </c>
      <c r="K16" s="56">
        <v>65096.18</v>
      </c>
    </row>
    <row r="17" ht="24.15" hidden="1" spans="1:10">
      <c r="A17" s="52"/>
      <c r="B17" s="58" t="s">
        <v>25</v>
      </c>
      <c r="C17" s="58"/>
      <c r="D17" s="58"/>
      <c r="E17" s="58"/>
      <c r="F17" s="58"/>
      <c r="G17" s="58"/>
      <c r="H17" s="58"/>
      <c r="I17" s="58"/>
      <c r="J17" s="58"/>
    </row>
    <row r="18" ht="24.15" hidden="1" spans="1:11">
      <c r="A18" s="52"/>
      <c r="B18" s="53" t="s">
        <v>8</v>
      </c>
      <c r="C18" s="59">
        <f>C14/$C$14*100</f>
        <v>100</v>
      </c>
      <c r="D18" s="59">
        <f t="shared" ref="D18:H18" si="6">D14/$C$14*100</f>
        <v>0.587880686997111</v>
      </c>
      <c r="E18" s="59">
        <f t="shared" si="6"/>
        <v>0.551945887886583</v>
      </c>
      <c r="F18" s="59">
        <f t="shared" si="6"/>
        <v>1.45758619242525</v>
      </c>
      <c r="G18" s="59">
        <f t="shared" si="6"/>
        <v>5.96885329686555</v>
      </c>
      <c r="H18" s="59">
        <f t="shared" si="6"/>
        <v>5.59748994244483</v>
      </c>
      <c r="I18" s="59">
        <f t="shared" ref="I18:K18" si="7">I14/$C$14*100</f>
        <v>12.1185825303092</v>
      </c>
      <c r="J18" s="59">
        <f t="shared" si="7"/>
        <v>46.3600814584166</v>
      </c>
      <c r="K18" s="59">
        <f t="shared" si="7"/>
        <v>27.3575800046548</v>
      </c>
    </row>
    <row r="19" ht="24.15" hidden="1" spans="1:11">
      <c r="A19" s="52"/>
      <c r="B19" s="55" t="s">
        <v>22</v>
      </c>
      <c r="C19" s="60">
        <f>C15/$C$15*100</f>
        <v>100</v>
      </c>
      <c r="D19" s="60">
        <f t="shared" ref="D19:H19" si="8">D15/$C$15*100</f>
        <v>0.489216861095637</v>
      </c>
      <c r="E19" s="60">
        <f t="shared" si="8"/>
        <v>0.367853307902669</v>
      </c>
      <c r="F19" s="60">
        <f t="shared" si="8"/>
        <v>1.39362381997046</v>
      </c>
      <c r="G19" s="60">
        <f t="shared" si="8"/>
        <v>5.88059531590393</v>
      </c>
      <c r="H19" s="60">
        <f t="shared" si="8"/>
        <v>5.14370451636217</v>
      </c>
      <c r="I19" s="60">
        <f t="shared" ref="I19:K19" si="9">I15/$C$15*100</f>
        <v>11.3361527092787</v>
      </c>
      <c r="J19" s="60">
        <f t="shared" si="9"/>
        <v>48.6090577832004</v>
      </c>
      <c r="K19" s="60">
        <f t="shared" si="9"/>
        <v>26.779795686286</v>
      </c>
    </row>
    <row r="20" ht="24.15" hidden="1" spans="1:11">
      <c r="A20" s="61"/>
      <c r="B20" s="62" t="s">
        <v>24</v>
      </c>
      <c r="C20" s="63">
        <f>C16/$C$16*100</f>
        <v>100</v>
      </c>
      <c r="D20" s="63">
        <f t="shared" ref="D20:H20" si="10">D16/$C$16*100</f>
        <v>0.69901107027837</v>
      </c>
      <c r="E20" s="63">
        <f t="shared" si="10"/>
        <v>0.759299279931943</v>
      </c>
      <c r="F20" s="63">
        <f t="shared" si="10"/>
        <v>1.5296304589184</v>
      </c>
      <c r="G20" s="63">
        <f t="shared" si="10"/>
        <v>6.06826301630707</v>
      </c>
      <c r="H20" s="63">
        <f t="shared" si="10"/>
        <v>6.10861291854311</v>
      </c>
      <c r="I20" s="63">
        <f t="shared" ref="I20:K20" si="11">I16/$C$16*100</f>
        <v>12.9998796989479</v>
      </c>
      <c r="J20" s="63">
        <f t="shared" si="11"/>
        <v>43.8269425479006</v>
      </c>
      <c r="K20" s="63">
        <f t="shared" si="11"/>
        <v>28.0083653117854</v>
      </c>
    </row>
    <row r="21" ht="24.15" spans="2:9">
      <c r="B21" s="51" t="s">
        <v>20</v>
      </c>
      <c r="C21" s="51"/>
      <c r="D21" s="51"/>
      <c r="E21" s="51"/>
      <c r="F21" s="51"/>
      <c r="G21" s="51"/>
      <c r="H21" s="51"/>
      <c r="I21" s="51"/>
    </row>
    <row r="22" ht="24.15" spans="1:12">
      <c r="A22" s="52" t="s">
        <v>27</v>
      </c>
      <c r="B22" s="53" t="s">
        <v>8</v>
      </c>
      <c r="C22" s="54">
        <v>496439.77</v>
      </c>
      <c r="D22" s="54">
        <v>8465.38000000003</v>
      </c>
      <c r="E22" s="54">
        <v>2168.66</v>
      </c>
      <c r="F22" s="54">
        <v>11479</v>
      </c>
      <c r="G22" s="54">
        <v>18582.89</v>
      </c>
      <c r="H22" s="54">
        <v>31333.23</v>
      </c>
      <c r="I22" s="54">
        <v>63206.29</v>
      </c>
      <c r="J22" s="54">
        <v>243451.72</v>
      </c>
      <c r="K22" s="54">
        <v>117752.62</v>
      </c>
      <c r="L22" s="54"/>
    </row>
    <row r="23" ht="24.15" spans="1:11">
      <c r="A23" s="52"/>
      <c r="B23" s="55" t="s">
        <v>22</v>
      </c>
      <c r="C23" s="56">
        <v>260981.9</v>
      </c>
      <c r="D23" s="56">
        <v>3250.06999999999</v>
      </c>
      <c r="E23" s="56">
        <v>1281.88</v>
      </c>
      <c r="F23" s="56">
        <v>5407.76</v>
      </c>
      <c r="G23" s="56">
        <v>10387.17</v>
      </c>
      <c r="H23" s="56">
        <v>16359.59</v>
      </c>
      <c r="I23" s="56">
        <v>33106.48</v>
      </c>
      <c r="J23" s="56">
        <v>129738.55</v>
      </c>
      <c r="K23" s="56">
        <v>61450.4</v>
      </c>
    </row>
    <row r="24" ht="24.15" spans="1:11">
      <c r="A24" s="52"/>
      <c r="B24" s="57" t="s">
        <v>24</v>
      </c>
      <c r="C24" s="56">
        <v>235457.87</v>
      </c>
      <c r="D24" s="56">
        <v>5215.30999999999</v>
      </c>
      <c r="E24" s="56">
        <v>886.78</v>
      </c>
      <c r="F24" s="56">
        <v>6071.23</v>
      </c>
      <c r="G24" s="56">
        <v>8195.71</v>
      </c>
      <c r="H24" s="56">
        <v>14973.65</v>
      </c>
      <c r="I24" s="56">
        <v>30099.81</v>
      </c>
      <c r="J24" s="56">
        <v>113713.16</v>
      </c>
      <c r="K24" s="56">
        <v>56302.22</v>
      </c>
    </row>
    <row r="25" ht="24.15" spans="1:10">
      <c r="A25" s="52"/>
      <c r="B25" s="58" t="s">
        <v>25</v>
      </c>
      <c r="C25" s="58"/>
      <c r="D25" s="58"/>
      <c r="E25" s="58"/>
      <c r="F25" s="58"/>
      <c r="G25" s="58"/>
      <c r="H25" s="58"/>
      <c r="I25" s="58"/>
      <c r="J25" s="58"/>
    </row>
    <row r="26" ht="24.15" spans="1:11">
      <c r="A26" s="52"/>
      <c r="B26" s="53" t="s">
        <v>8</v>
      </c>
      <c r="C26" s="59">
        <f>C22/$C$22*100</f>
        <v>100</v>
      </c>
      <c r="D26" s="59">
        <f t="shared" ref="D26:K26" si="12">D22/$C$14*100</f>
        <v>1.71294402665865</v>
      </c>
      <c r="E26" s="59">
        <f t="shared" si="12"/>
        <v>0.438821788608845</v>
      </c>
      <c r="F26" s="59">
        <f t="shared" si="12"/>
        <v>2.3227409144084</v>
      </c>
      <c r="G26" s="59">
        <f t="shared" si="12"/>
        <v>3.76019155945211</v>
      </c>
      <c r="H26" s="59">
        <f t="shared" si="12"/>
        <v>6.34018427577044</v>
      </c>
      <c r="I26" s="59">
        <f t="shared" si="12"/>
        <v>12.7896015185088</v>
      </c>
      <c r="J26" s="59">
        <f t="shared" si="12"/>
        <v>49.2617188541771</v>
      </c>
      <c r="K26" s="59">
        <f t="shared" si="12"/>
        <v>23.8268863361604</v>
      </c>
    </row>
    <row r="27" ht="24.15" spans="1:11">
      <c r="A27" s="52"/>
      <c r="B27" s="55" t="s">
        <v>22</v>
      </c>
      <c r="C27" s="60">
        <f>C23/$C$22*100</f>
        <v>52.5707076207855</v>
      </c>
      <c r="D27" s="60">
        <f t="shared" ref="D27:K27" si="13">D23/$C$15*100</f>
        <v>1.24150968910592</v>
      </c>
      <c r="E27" s="60">
        <f t="shared" si="13"/>
        <v>0.489671434852514</v>
      </c>
      <c r="F27" s="60">
        <f t="shared" si="13"/>
        <v>2.06573594918247</v>
      </c>
      <c r="G27" s="60">
        <f t="shared" si="13"/>
        <v>3.96784444562438</v>
      </c>
      <c r="H27" s="60">
        <f t="shared" si="13"/>
        <v>6.24927755242209</v>
      </c>
      <c r="I27" s="60">
        <f t="shared" si="13"/>
        <v>12.646501672946</v>
      </c>
      <c r="J27" s="60">
        <f t="shared" si="13"/>
        <v>49.5594454505762</v>
      </c>
      <c r="K27" s="60">
        <f t="shared" si="13"/>
        <v>23.4737304117865</v>
      </c>
    </row>
    <row r="28" ht="24.15" spans="1:11">
      <c r="A28" s="61"/>
      <c r="B28" s="62" t="s">
        <v>24</v>
      </c>
      <c r="C28" s="63">
        <f>C24/$C$22*100</f>
        <v>47.4292923792145</v>
      </c>
      <c r="D28" s="63">
        <f t="shared" ref="D28:K28" si="14">D24/$C$16*100</f>
        <v>2.24394592269788</v>
      </c>
      <c r="E28" s="63">
        <f t="shared" si="14"/>
        <v>0.381547092182445</v>
      </c>
      <c r="F28" s="63">
        <f t="shared" si="14"/>
        <v>2.61221515197775</v>
      </c>
      <c r="G28" s="63">
        <f t="shared" si="14"/>
        <v>3.52629662246621</v>
      </c>
      <c r="H28" s="63">
        <f t="shared" si="14"/>
        <v>6.44258171909343</v>
      </c>
      <c r="I28" s="63">
        <f t="shared" si="14"/>
        <v>12.9507825850201</v>
      </c>
      <c r="J28" s="63">
        <f t="shared" si="14"/>
        <v>48.9263690440438</v>
      </c>
      <c r="K28" s="63">
        <f t="shared" si="14"/>
        <v>24.2246648824018</v>
      </c>
    </row>
    <row r="30" s="31" customFormat="1" ht="24.2" spans="1:6">
      <c r="A30" s="2" t="s">
        <v>29</v>
      </c>
      <c r="C30" s="2"/>
      <c r="D30" s="2"/>
      <c r="E30" s="2"/>
      <c r="F30" s="2"/>
    </row>
    <row r="31" s="31" customFormat="1" ht="24.2" spans="1:6">
      <c r="A31" s="2" t="s">
        <v>28</v>
      </c>
      <c r="C31" s="2"/>
      <c r="D31" s="2"/>
      <c r="E31" s="2"/>
      <c r="F31" s="2"/>
    </row>
    <row r="32" spans="11:11">
      <c r="K32" s="64"/>
    </row>
  </sheetData>
  <mergeCells count="12">
    <mergeCell ref="B5:I5"/>
    <mergeCell ref="B9:J9"/>
    <mergeCell ref="B13:I13"/>
    <mergeCell ref="B17:J17"/>
    <mergeCell ref="B21:I21"/>
    <mergeCell ref="B25:J25"/>
    <mergeCell ref="A3:A4"/>
    <mergeCell ref="A6:A12"/>
    <mergeCell ref="A14:A20"/>
    <mergeCell ref="A22:A28"/>
    <mergeCell ref="B3:B4"/>
    <mergeCell ref="C3:C4"/>
  </mergeCells>
  <pageMargins left="0.42" right="0.3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zoomScale="130" zoomScaleNormal="130" topLeftCell="A7" workbookViewId="0">
      <selection activeCell="P11" sqref="P11"/>
    </sheetView>
  </sheetViews>
  <sheetFormatPr defaultColWidth="9" defaultRowHeight="13.95"/>
  <cols>
    <col min="1" max="1" width="35.8971962616822" customWidth="1"/>
    <col min="2" max="2" width="5.89719626168224" hidden="1" customWidth="1"/>
    <col min="3" max="3" width="8" hidden="1" customWidth="1"/>
    <col min="4" max="5" width="7.5981308411215" hidden="1" customWidth="1"/>
    <col min="6" max="6" width="6.09345794392523" hidden="1" customWidth="1"/>
    <col min="7" max="7" width="5.89719626168224" hidden="1" customWidth="1"/>
    <col min="8" max="8" width="7.70093457943925" customWidth="1"/>
    <col min="9" max="10" width="8.79439252336449" customWidth="1"/>
    <col min="11" max="11" width="8.79439252336449" hidden="1" customWidth="1"/>
  </cols>
  <sheetData>
    <row r="1" ht="24.2" spans="1:7">
      <c r="A1" s="1" t="s">
        <v>148</v>
      </c>
      <c r="B1" s="1"/>
      <c r="G1" s="1"/>
    </row>
    <row r="3" ht="24.15" spans="1:11">
      <c r="A3" s="32" t="s">
        <v>149</v>
      </c>
      <c r="B3" s="33" t="s">
        <v>150</v>
      </c>
      <c r="C3" s="33"/>
      <c r="D3" s="33"/>
      <c r="E3" s="33"/>
      <c r="F3" s="34"/>
      <c r="G3" s="33" t="s">
        <v>151</v>
      </c>
      <c r="H3" s="33"/>
      <c r="I3" s="33"/>
      <c r="J3" s="33"/>
      <c r="K3" s="33"/>
    </row>
    <row r="4" ht="24.15" spans="1:11">
      <c r="A4" s="35"/>
      <c r="B4" s="3" t="s">
        <v>152</v>
      </c>
      <c r="C4" s="3" t="s">
        <v>153</v>
      </c>
      <c r="D4" s="3" t="s">
        <v>154</v>
      </c>
      <c r="E4" s="3" t="s">
        <v>155</v>
      </c>
      <c r="F4" s="36" t="s">
        <v>156</v>
      </c>
      <c r="G4" s="3" t="s">
        <v>152</v>
      </c>
      <c r="H4" s="3" t="s">
        <v>153</v>
      </c>
      <c r="I4" s="3" t="s">
        <v>154</v>
      </c>
      <c r="J4" s="3" t="s">
        <v>155</v>
      </c>
      <c r="K4" s="3" t="s">
        <v>156</v>
      </c>
    </row>
    <row r="5" ht="24.15" spans="1:11">
      <c r="A5" s="1" t="s">
        <v>157</v>
      </c>
      <c r="B5" s="37">
        <v>69.33</v>
      </c>
      <c r="C5" s="38">
        <v>69.69</v>
      </c>
      <c r="D5" s="38">
        <v>70.26</v>
      </c>
      <c r="E5" s="38">
        <v>68.45</v>
      </c>
      <c r="F5" s="39">
        <v>68.92</v>
      </c>
      <c r="G5" s="37"/>
      <c r="H5" s="40">
        <f>status_labour!D7/status_labour!C7*100</f>
        <v>71.4666603146252</v>
      </c>
      <c r="I5" s="40">
        <f>status_labour!D15/status_labour!C15*100</f>
        <v>71.7717468082415</v>
      </c>
      <c r="J5" s="40">
        <f>status_labour!D23/status_labour!C23*100</f>
        <v>71.0922369746204</v>
      </c>
      <c r="K5" s="38"/>
    </row>
    <row r="6" ht="24.15" spans="1:11">
      <c r="A6" s="1" t="s">
        <v>158</v>
      </c>
      <c r="B6" s="37">
        <v>68.86</v>
      </c>
      <c r="C6" s="38">
        <v>69.53</v>
      </c>
      <c r="D6" s="38">
        <v>69.76</v>
      </c>
      <c r="E6" s="40">
        <v>68</v>
      </c>
      <c r="F6" s="39">
        <v>68.13</v>
      </c>
      <c r="G6" s="37"/>
      <c r="H6" s="41">
        <f>status_labour!F7/status_labour!C7*100</f>
        <v>70.2571353809661</v>
      </c>
      <c r="I6" s="41">
        <f>status_labour!F15/status_labour!C15*100</f>
        <v>70.2379617088468</v>
      </c>
      <c r="J6" s="41">
        <f>status_labour!F23/status_labour!C23*100</f>
        <v>70.5179142915179</v>
      </c>
      <c r="K6" s="38"/>
    </row>
    <row r="7" ht="24.15" spans="1:11">
      <c r="A7" s="1" t="s">
        <v>159</v>
      </c>
      <c r="B7" s="37">
        <v>0.685998493490607</v>
      </c>
      <c r="C7" s="40">
        <v>0.235636767430595</v>
      </c>
      <c r="D7" s="38">
        <v>0.71</v>
      </c>
      <c r="E7" s="38">
        <v>0.65</v>
      </c>
      <c r="F7" s="39">
        <v>1.15</v>
      </c>
      <c r="G7" s="37"/>
      <c r="H7" s="41">
        <f>status_labour!O7</f>
        <v>1.61116185850958</v>
      </c>
      <c r="I7" s="41">
        <f>status_labour!O15</f>
        <v>2.03783632654958</v>
      </c>
      <c r="J7" s="41">
        <f>status_labour!O23</f>
        <v>0.807855692186917</v>
      </c>
      <c r="K7" s="38"/>
    </row>
    <row r="8" ht="24.15" spans="1:11">
      <c r="A8" s="1" t="s">
        <v>160</v>
      </c>
      <c r="B8" s="37">
        <v>30.62</v>
      </c>
      <c r="C8" s="38">
        <v>30.14</v>
      </c>
      <c r="D8" s="38">
        <v>29.7</v>
      </c>
      <c r="E8" s="38">
        <v>31.55</v>
      </c>
      <c r="F8" s="39">
        <v>31.08</v>
      </c>
      <c r="G8" s="37"/>
      <c r="H8" s="40">
        <f>status_labour!I7/status_labour!C7*100</f>
        <v>28.5333396853749</v>
      </c>
      <c r="I8" s="40">
        <f>status_labour!I15/status_labour!C15*100</f>
        <v>28.2282546130024</v>
      </c>
      <c r="J8" s="40">
        <f>status_labour!I23/status_labour!C23*100</f>
        <v>28.9077630253796</v>
      </c>
      <c r="K8" s="38"/>
    </row>
    <row r="9" ht="24.15" spans="1:12">
      <c r="A9" s="1" t="s">
        <v>161</v>
      </c>
      <c r="B9" s="37">
        <v>40.3787745989192</v>
      </c>
      <c r="C9" s="40">
        <v>40.8188686168419</v>
      </c>
      <c r="D9" s="40">
        <v>42.4552900925628</v>
      </c>
      <c r="E9" s="40">
        <v>39.6331914816469</v>
      </c>
      <c r="F9" s="42">
        <v>38.5503255184036</v>
      </c>
      <c r="G9" s="37"/>
      <c r="H9" s="40">
        <f>Industry!D11</f>
        <v>39.1134663759092</v>
      </c>
      <c r="I9" s="40">
        <f>Industry!D19</f>
        <v>39.7681917112933</v>
      </c>
      <c r="J9" s="40">
        <f>Industry!D27</f>
        <v>36.7331348171401</v>
      </c>
      <c r="K9" s="40"/>
      <c r="L9" s="46"/>
    </row>
    <row r="10" ht="24.15" spans="1:11">
      <c r="A10" s="1" t="s">
        <v>162</v>
      </c>
      <c r="B10" s="37">
        <v>17.9555298769593</v>
      </c>
      <c r="C10" s="40">
        <v>15.9667265569509</v>
      </c>
      <c r="D10" s="40">
        <v>17.9358499392481</v>
      </c>
      <c r="E10" s="40">
        <v>19.0414017070563</v>
      </c>
      <c r="F10" s="42">
        <v>18.9186537413173</v>
      </c>
      <c r="G10" s="37"/>
      <c r="H10" s="40">
        <f>Industry!E11+Industry!F11+Industry!G11+Industry!H11</f>
        <v>12.7185412371032</v>
      </c>
      <c r="I10" s="40">
        <f>Industry!E19+Industry!F19+Industry!G19+Industry!H19</f>
        <v>11.4148966466291</v>
      </c>
      <c r="J10" s="40">
        <f>Industry!E27+Industry!F27+Industry!G27+Industry!H27</f>
        <v>12.5541755045129</v>
      </c>
      <c r="K10" s="40"/>
    </row>
    <row r="11" ht="24.15" spans="1:11">
      <c r="A11" s="1" t="s">
        <v>163</v>
      </c>
      <c r="B11" s="37">
        <v>41.6656433024274</v>
      </c>
      <c r="C11" s="40">
        <v>43.2144089259414</v>
      </c>
      <c r="D11" s="40">
        <v>39.6088640520083</v>
      </c>
      <c r="E11" s="40">
        <v>41.3254089048118</v>
      </c>
      <c r="F11" s="42">
        <v>42.5310207402791</v>
      </c>
      <c r="G11" s="37"/>
      <c r="H11" s="40">
        <f>Industry!I11+Industry!J11+Industry!K11+Industry!L11+Industry!M11+Industry!N11+Industry!O11+Industry!P11+Industry!Q11+Industry!R11+Industry!S11+Industry!T11+Industry!U11+Industry!V11+Industry!W11</f>
        <v>48.1677332977841</v>
      </c>
      <c r="I11" s="40">
        <f>Industry!I19+Industry!J19+Industry!K19+Industry!L19+Industry!M19+Industry!N19+Industry!O19+Industry!P19+Industry!Q19+Industry!R19+Industry!S19+Industry!T19+Industry!U19+Industry!V19+Industry!W19</f>
        <v>48.8169116420777</v>
      </c>
      <c r="J11" s="40">
        <f>SUM(Industry!I27:W27)</f>
        <v>50.7126896783471</v>
      </c>
      <c r="K11" s="40"/>
    </row>
    <row r="12" ht="24.15" spans="1:11">
      <c r="A12" s="4" t="s">
        <v>164</v>
      </c>
      <c r="B12" s="43">
        <v>17.4125778204713</v>
      </c>
      <c r="C12" s="44">
        <v>24.4902872171311</v>
      </c>
      <c r="D12" s="44">
        <v>14.9863850573874</v>
      </c>
      <c r="E12" s="44">
        <v>12.8598739071774</v>
      </c>
      <c r="F12" s="45">
        <v>17.2248315288681</v>
      </c>
      <c r="G12" s="43"/>
      <c r="H12" s="44">
        <f>SUM(hour!D6:H6)/hour!C6*100</f>
        <v>17.0490776080253</v>
      </c>
      <c r="I12" s="44">
        <f>SUM(hour!D14:H14)/hour!C14*100</f>
        <v>14.1637560066193</v>
      </c>
      <c r="J12" s="44">
        <f>SUM(hour!D22:H22)/hour!C22*100</f>
        <v>14.5091437779048</v>
      </c>
      <c r="K12" s="44"/>
    </row>
    <row r="14" s="31" customFormat="1" ht="24.2" spans="1:11">
      <c r="A14" s="2" t="s">
        <v>165</v>
      </c>
      <c r="B14"/>
      <c r="C14"/>
      <c r="D14"/>
      <c r="E14"/>
      <c r="F14"/>
      <c r="H14" s="2"/>
      <c r="I14" s="2"/>
      <c r="J14" s="2"/>
      <c r="K14" s="2"/>
    </row>
  </sheetData>
  <mergeCells count="3">
    <mergeCell ref="B3:F3"/>
    <mergeCell ref="G3:K3"/>
    <mergeCell ref="A3:A4"/>
  </mergeCells>
  <pageMargins left="0.354330708661417" right="0.393700787401575" top="0.748031496062992" bottom="0.748031496062992" header="0.31496062992126" footer="0.3149606299212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workbookViewId="0">
      <selection activeCell="M11" sqref="M11"/>
    </sheetView>
  </sheetViews>
  <sheetFormatPr defaultColWidth="9" defaultRowHeight="13.95"/>
  <cols>
    <col min="1" max="1" width="36.5046728971963" customWidth="1"/>
    <col min="2" max="2" width="10.5981308411215" customWidth="1"/>
    <col min="3" max="3" width="9.09345794392523" hidden="1" customWidth="1"/>
    <col min="4" max="4" width="10.0934579439252" hidden="1" customWidth="1"/>
    <col min="5" max="6" width="8.79439252336449" hidden="1" customWidth="1"/>
    <col min="7" max="7" width="8.79439252336449" customWidth="1"/>
    <col min="8" max="8" width="11.0934579439252" customWidth="1"/>
  </cols>
  <sheetData>
    <row r="1" ht="24.2" spans="1:1">
      <c r="A1" s="1" t="s">
        <v>166</v>
      </c>
    </row>
    <row r="2" ht="14.7"/>
    <row r="3" ht="21.7" spans="1:8">
      <c r="A3" s="6" t="s">
        <v>167</v>
      </c>
      <c r="B3" s="7" t="s">
        <v>168</v>
      </c>
      <c r="C3" s="8" t="s">
        <v>21</v>
      </c>
      <c r="D3" s="9"/>
      <c r="E3" s="8" t="s">
        <v>26</v>
      </c>
      <c r="F3" s="9"/>
      <c r="G3" s="8" t="s">
        <v>27</v>
      </c>
      <c r="H3" s="9"/>
    </row>
    <row r="4" ht="65.25" spans="1:8">
      <c r="A4" s="10"/>
      <c r="B4" s="11"/>
      <c r="C4" s="12" t="s">
        <v>169</v>
      </c>
      <c r="D4" s="12" t="s">
        <v>170</v>
      </c>
      <c r="E4" s="12" t="s">
        <v>169</v>
      </c>
      <c r="F4" s="12" t="s">
        <v>170</v>
      </c>
      <c r="G4" s="12" t="s">
        <v>169</v>
      </c>
      <c r="H4" s="12" t="s">
        <v>170</v>
      </c>
    </row>
    <row r="5" ht="21.7" spans="1:8">
      <c r="A5" s="13" t="s">
        <v>171</v>
      </c>
      <c r="B5" s="14">
        <v>265005</v>
      </c>
      <c r="C5" s="15">
        <v>494038.34</v>
      </c>
      <c r="D5" s="15">
        <f>(B5*1000000)/C5</f>
        <v>536405.737255129</v>
      </c>
      <c r="E5" s="15">
        <v>494200.62</v>
      </c>
      <c r="F5" s="14">
        <f>(B5*1000000)/E5</f>
        <v>536229.598416934</v>
      </c>
      <c r="G5" s="15">
        <v>496439.77</v>
      </c>
      <c r="H5" s="14">
        <f>(B5*1000000)/G5</f>
        <v>533810.979728719</v>
      </c>
    </row>
    <row r="6" ht="21.7" spans="1:8">
      <c r="A6" s="13" t="s">
        <v>172</v>
      </c>
      <c r="B6" s="14">
        <v>33286.520816</v>
      </c>
      <c r="C6" s="15">
        <v>193235.52</v>
      </c>
      <c r="D6" s="15">
        <f t="shared" ref="D6:D28" si="0">(B6*1000000)/C6</f>
        <v>172258.810471284</v>
      </c>
      <c r="E6" s="15">
        <v>196534.65</v>
      </c>
      <c r="F6" s="14">
        <f>(B6*1000000)/E6</f>
        <v>169367.186987129</v>
      </c>
      <c r="G6" s="15">
        <v>182357.89</v>
      </c>
      <c r="H6" s="14">
        <f t="shared" ref="H6:H28" si="1">(B6*1000000)/G6</f>
        <v>182534.031381916</v>
      </c>
    </row>
    <row r="7" ht="21.7" spans="1:8">
      <c r="A7" s="16" t="s">
        <v>173</v>
      </c>
      <c r="B7" s="17">
        <v>33286.520816</v>
      </c>
      <c r="C7" s="18">
        <f>C6</f>
        <v>193235.52</v>
      </c>
      <c r="D7" s="18">
        <f t="shared" si="0"/>
        <v>172258.810471284</v>
      </c>
      <c r="E7" s="18">
        <f>E6</f>
        <v>196534.65</v>
      </c>
      <c r="F7" s="17">
        <f>(B7*1000000)/E7</f>
        <v>169367.186987129</v>
      </c>
      <c r="G7" s="18">
        <f>G6</f>
        <v>182357.89</v>
      </c>
      <c r="H7" s="17">
        <f t="shared" si="1"/>
        <v>182534.031381916</v>
      </c>
    </row>
    <row r="8" ht="21.7" spans="1:8">
      <c r="A8" s="19" t="s">
        <v>174</v>
      </c>
      <c r="B8" s="20">
        <v>95212.381691</v>
      </c>
      <c r="C8" s="21">
        <f>C9+C14</f>
        <v>298823.35</v>
      </c>
      <c r="D8" s="21">
        <f t="shared" si="0"/>
        <v>318624.303258095</v>
      </c>
      <c r="E8" s="21">
        <f>E9+E14</f>
        <v>294354.77</v>
      </c>
      <c r="F8" s="20">
        <f>(B8*1000000)/E8</f>
        <v>323461.317412998</v>
      </c>
      <c r="G8" s="21">
        <f>G9+G14</f>
        <v>281794.92</v>
      </c>
      <c r="H8" s="20">
        <f t="shared" si="1"/>
        <v>337878.275772324</v>
      </c>
    </row>
    <row r="9" ht="21.7" spans="1:8">
      <c r="A9" s="22" t="s">
        <v>175</v>
      </c>
      <c r="B9" s="23">
        <v>33434.016247</v>
      </c>
      <c r="C9" s="24">
        <f>SUM(C10:C13)</f>
        <v>62834.47</v>
      </c>
      <c r="D9" s="24">
        <f t="shared" si="0"/>
        <v>532096.733639991</v>
      </c>
      <c r="E9" s="24">
        <f>SUM(E10:E13)</f>
        <v>56412.49</v>
      </c>
      <c r="F9" s="23">
        <f t="shared" ref="F9:F28" si="2">(B9*1000000)/E9</f>
        <v>592670.457322483</v>
      </c>
      <c r="G9" s="24">
        <f>SUM(G10:G13)</f>
        <v>62323.92</v>
      </c>
      <c r="H9" s="23">
        <f t="shared" si="1"/>
        <v>536455.605600546</v>
      </c>
    </row>
    <row r="10" ht="21.7" spans="1:8">
      <c r="A10" s="16" t="s">
        <v>176</v>
      </c>
      <c r="B10" s="17">
        <v>2466.390553</v>
      </c>
      <c r="C10" s="18">
        <v>1170.71</v>
      </c>
      <c r="D10" s="18">
        <f t="shared" si="0"/>
        <v>2106747.65996703</v>
      </c>
      <c r="E10" s="18">
        <v>1703.99</v>
      </c>
      <c r="F10" s="17">
        <f t="shared" si="2"/>
        <v>1447420.79061497</v>
      </c>
      <c r="G10" s="18">
        <v>2217.03</v>
      </c>
      <c r="H10" s="17">
        <f t="shared" si="1"/>
        <v>1112475.04679684</v>
      </c>
    </row>
    <row r="11" ht="21.7" spans="1:8">
      <c r="A11" s="16" t="s">
        <v>84</v>
      </c>
      <c r="B11" s="17">
        <v>27211.103834</v>
      </c>
      <c r="C11" s="18">
        <v>57317.91</v>
      </c>
      <c r="D11" s="18">
        <f t="shared" si="0"/>
        <v>474739.986751087</v>
      </c>
      <c r="E11" s="18">
        <v>49062.57</v>
      </c>
      <c r="F11" s="17">
        <f t="shared" si="2"/>
        <v>554620.433336452</v>
      </c>
      <c r="G11" s="18">
        <v>53663.43</v>
      </c>
      <c r="H11" s="17">
        <f t="shared" si="1"/>
        <v>507069.783537877</v>
      </c>
    </row>
    <row r="12" ht="21.7" spans="1:8">
      <c r="A12" s="16" t="s">
        <v>177</v>
      </c>
      <c r="B12" s="17">
        <v>3401.203635</v>
      </c>
      <c r="C12" s="18">
        <v>3328.88</v>
      </c>
      <c r="D12" s="18">
        <f t="shared" si="0"/>
        <v>1021726.11659177</v>
      </c>
      <c r="E12" s="18">
        <v>4410.83</v>
      </c>
      <c r="F12" s="17">
        <f t="shared" si="2"/>
        <v>771102.861592943</v>
      </c>
      <c r="G12" s="18">
        <v>4394.77</v>
      </c>
      <c r="H12" s="17">
        <f t="shared" si="1"/>
        <v>773920.7364663</v>
      </c>
    </row>
    <row r="13" ht="21.7" spans="1:8">
      <c r="A13" s="16" t="s">
        <v>178</v>
      </c>
      <c r="B13" s="25">
        <v>355.318225</v>
      </c>
      <c r="C13" s="18">
        <v>1016.97</v>
      </c>
      <c r="D13" s="18">
        <f t="shared" si="0"/>
        <v>349389.092106945</v>
      </c>
      <c r="E13" s="18">
        <v>1235.1</v>
      </c>
      <c r="F13" s="18">
        <f t="shared" si="2"/>
        <v>287683.770544895</v>
      </c>
      <c r="G13" s="18">
        <v>2048.69</v>
      </c>
      <c r="H13" s="18">
        <f t="shared" si="1"/>
        <v>173436.79375601</v>
      </c>
    </row>
    <row r="14" ht="21.7" spans="1:14">
      <c r="A14" s="22" t="s">
        <v>179</v>
      </c>
      <c r="B14" s="23">
        <v>61778.365444</v>
      </c>
      <c r="C14" s="24">
        <v>235988.88</v>
      </c>
      <c r="D14" s="24">
        <f t="shared" si="0"/>
        <v>261785.069889734</v>
      </c>
      <c r="E14" s="24">
        <v>237942.28</v>
      </c>
      <c r="F14" s="23">
        <f t="shared" si="2"/>
        <v>259635.931218277</v>
      </c>
      <c r="G14" s="24">
        <v>219471</v>
      </c>
      <c r="H14" s="23">
        <f t="shared" si="1"/>
        <v>281487.601751484</v>
      </c>
      <c r="J14" s="30"/>
      <c r="K14" s="30"/>
      <c r="L14" s="30"/>
      <c r="M14" s="30"/>
      <c r="N14" s="30"/>
    </row>
    <row r="15" ht="21.7" spans="1:8">
      <c r="A15" s="16" t="s">
        <v>180</v>
      </c>
      <c r="B15" s="17">
        <v>5690.557537</v>
      </c>
      <c r="C15" s="18">
        <v>26160.46</v>
      </c>
      <c r="D15" s="18">
        <f t="shared" si="0"/>
        <v>217525.132853168</v>
      </c>
      <c r="E15" s="18">
        <v>24239.77</v>
      </c>
      <c r="F15" s="17">
        <f t="shared" si="2"/>
        <v>234761.201818334</v>
      </c>
      <c r="G15" s="18">
        <v>22902.95</v>
      </c>
      <c r="H15" s="17">
        <f t="shared" si="1"/>
        <v>248463.954949035</v>
      </c>
    </row>
    <row r="16" ht="21.7" spans="1:8">
      <c r="A16" s="16" t="s">
        <v>181</v>
      </c>
      <c r="B16" s="17">
        <v>14705.870457</v>
      </c>
      <c r="C16" s="18">
        <v>72027.56</v>
      </c>
      <c r="D16" s="18">
        <f t="shared" si="0"/>
        <v>204170.049034009</v>
      </c>
      <c r="E16" s="18">
        <v>76719.16</v>
      </c>
      <c r="F16" s="17">
        <f t="shared" si="2"/>
        <v>191684.456099363</v>
      </c>
      <c r="G16" s="18">
        <v>90247.34</v>
      </c>
      <c r="H16" s="17">
        <f t="shared" si="1"/>
        <v>162950.73580008</v>
      </c>
    </row>
    <row r="17" ht="21.7" spans="1:8">
      <c r="A17" s="16" t="s">
        <v>182</v>
      </c>
      <c r="B17" s="17">
        <v>3868.711508</v>
      </c>
      <c r="C17" s="18">
        <v>9430.62</v>
      </c>
      <c r="D17" s="18">
        <f t="shared" si="0"/>
        <v>410228.755691566</v>
      </c>
      <c r="E17" s="18">
        <v>10338.9</v>
      </c>
      <c r="F17" s="17">
        <f t="shared" si="2"/>
        <v>374189.856561143</v>
      </c>
      <c r="G17" s="18">
        <v>8672.93</v>
      </c>
      <c r="H17" s="17">
        <f t="shared" si="1"/>
        <v>446067.419891548</v>
      </c>
    </row>
    <row r="18" ht="21.7" spans="1:8">
      <c r="A18" s="16" t="s">
        <v>183</v>
      </c>
      <c r="B18" s="17">
        <v>4806.255962</v>
      </c>
      <c r="C18" s="18">
        <v>41370.99</v>
      </c>
      <c r="D18" s="18">
        <f t="shared" si="0"/>
        <v>116174.545545079</v>
      </c>
      <c r="E18" s="18">
        <v>38215.12</v>
      </c>
      <c r="F18" s="17">
        <f t="shared" si="2"/>
        <v>125768.438304001</v>
      </c>
      <c r="G18" s="18">
        <v>42892.73</v>
      </c>
      <c r="H18" s="17">
        <f t="shared" si="1"/>
        <v>112052.927430826</v>
      </c>
    </row>
    <row r="19" ht="21.7" spans="1:8">
      <c r="A19" s="16" t="s">
        <v>184</v>
      </c>
      <c r="B19" s="25">
        <v>560.980445</v>
      </c>
      <c r="C19" s="18">
        <v>1752.75</v>
      </c>
      <c r="D19" s="18">
        <f t="shared" si="0"/>
        <v>320057.30708886</v>
      </c>
      <c r="E19" s="18">
        <v>1472.98</v>
      </c>
      <c r="F19" s="25">
        <f t="shared" si="2"/>
        <v>380847.292563375</v>
      </c>
      <c r="G19" s="18">
        <v>153.71</v>
      </c>
      <c r="H19" s="25">
        <f t="shared" si="1"/>
        <v>3649602.79097001</v>
      </c>
    </row>
    <row r="20" ht="21.7" spans="1:8">
      <c r="A20" s="16" t="s">
        <v>185</v>
      </c>
      <c r="B20" s="17">
        <v>5787.997595</v>
      </c>
      <c r="C20" s="18">
        <v>6566.31</v>
      </c>
      <c r="D20" s="18">
        <f t="shared" si="0"/>
        <v>881468.830286721</v>
      </c>
      <c r="E20" s="18">
        <v>5929.07</v>
      </c>
      <c r="F20" s="17">
        <f t="shared" si="2"/>
        <v>976206.655512585</v>
      </c>
      <c r="G20" s="18">
        <v>3157.82</v>
      </c>
      <c r="H20" s="17">
        <f t="shared" si="1"/>
        <v>1832909.28393639</v>
      </c>
    </row>
    <row r="21" ht="21.7" spans="1:8">
      <c r="A21" s="16" t="s">
        <v>186</v>
      </c>
      <c r="B21" s="17">
        <v>3984.929574</v>
      </c>
      <c r="C21" s="18">
        <v>1819</v>
      </c>
      <c r="D21" s="18">
        <f t="shared" si="0"/>
        <v>2190725.43925234</v>
      </c>
      <c r="E21" s="18">
        <v>4211.46</v>
      </c>
      <c r="F21" s="17">
        <f t="shared" si="2"/>
        <v>946210.951546494</v>
      </c>
      <c r="G21" s="18">
        <v>3893.9</v>
      </c>
      <c r="H21" s="17">
        <f t="shared" si="1"/>
        <v>1023377.48118853</v>
      </c>
    </row>
    <row r="22" ht="21.7" spans="1:8">
      <c r="A22" s="16" t="s">
        <v>187</v>
      </c>
      <c r="B22" s="25">
        <v>161.560683</v>
      </c>
      <c r="C22" s="18">
        <v>3156</v>
      </c>
      <c r="D22" s="18">
        <f t="shared" si="0"/>
        <v>51191.5979087453</v>
      </c>
      <c r="E22" s="18">
        <v>2089.47</v>
      </c>
      <c r="F22" s="18">
        <f t="shared" si="2"/>
        <v>77321.3700124912</v>
      </c>
      <c r="G22" s="18">
        <v>1115.35</v>
      </c>
      <c r="H22" s="25">
        <f t="shared" si="1"/>
        <v>144852.004303582</v>
      </c>
    </row>
    <row r="23" ht="21.7" spans="1:8">
      <c r="A23" s="16" t="s">
        <v>188</v>
      </c>
      <c r="B23" s="17">
        <v>892.348853</v>
      </c>
      <c r="C23" s="18">
        <v>5556.66</v>
      </c>
      <c r="D23" s="18">
        <f t="shared" si="0"/>
        <v>160590.868075427</v>
      </c>
      <c r="E23" s="18">
        <v>3641.18</v>
      </c>
      <c r="F23" s="17">
        <f t="shared" si="2"/>
        <v>245071.337588364</v>
      </c>
      <c r="G23" s="18">
        <v>2710.57</v>
      </c>
      <c r="H23" s="17">
        <f t="shared" si="1"/>
        <v>329210.775962251</v>
      </c>
    </row>
    <row r="24" ht="21.7" spans="1:8">
      <c r="A24" s="16" t="s">
        <v>189</v>
      </c>
      <c r="B24" s="17">
        <v>9603.610076</v>
      </c>
      <c r="C24" s="18">
        <v>24708.46</v>
      </c>
      <c r="D24" s="18">
        <f t="shared" si="0"/>
        <v>388676.998728371</v>
      </c>
      <c r="E24" s="18">
        <v>23390.42</v>
      </c>
      <c r="F24" s="17">
        <f t="shared" si="2"/>
        <v>410578.778662375</v>
      </c>
      <c r="G24" s="18">
        <v>22630.96</v>
      </c>
      <c r="H24" s="17">
        <f t="shared" si="1"/>
        <v>424357.167172758</v>
      </c>
    </row>
    <row r="25" ht="21.7" spans="1:8">
      <c r="A25" s="16" t="s">
        <v>95</v>
      </c>
      <c r="B25" s="17">
        <v>6498.044482</v>
      </c>
      <c r="C25" s="18">
        <v>9381.04</v>
      </c>
      <c r="D25" s="18">
        <f t="shared" si="0"/>
        <v>692678.475094446</v>
      </c>
      <c r="E25" s="18">
        <v>10271.31</v>
      </c>
      <c r="F25" s="17">
        <f t="shared" si="2"/>
        <v>632640.2846375</v>
      </c>
      <c r="G25" s="18">
        <v>8111.45</v>
      </c>
      <c r="H25" s="17">
        <f t="shared" si="1"/>
        <v>801095.3013333</v>
      </c>
    </row>
    <row r="26" ht="21.7" spans="1:8">
      <c r="A26" s="16" t="s">
        <v>190</v>
      </c>
      <c r="B26" s="17">
        <v>3796.223445</v>
      </c>
      <c r="C26" s="18">
        <v>5546.7</v>
      </c>
      <c r="D26" s="18">
        <f t="shared" si="0"/>
        <v>684411.171507383</v>
      </c>
      <c r="E26" s="18">
        <v>8995.87</v>
      </c>
      <c r="F26" s="17">
        <f t="shared" si="2"/>
        <v>421996.254392293</v>
      </c>
      <c r="G26" s="18">
        <v>11907.65</v>
      </c>
      <c r="H26" s="17">
        <f t="shared" si="1"/>
        <v>318805.427183365</v>
      </c>
    </row>
    <row r="27" ht="21.7" spans="1:8">
      <c r="A27" s="16" t="s">
        <v>191</v>
      </c>
      <c r="B27" s="25">
        <v>626.421924</v>
      </c>
      <c r="C27" s="18">
        <v>9704.97</v>
      </c>
      <c r="D27" s="18">
        <f t="shared" si="0"/>
        <v>64546.5080262999</v>
      </c>
      <c r="E27" s="18">
        <v>9439.1</v>
      </c>
      <c r="F27" s="18">
        <f t="shared" si="2"/>
        <v>66364.5817927557</v>
      </c>
      <c r="G27" s="18">
        <v>5036.63</v>
      </c>
      <c r="H27" s="18">
        <f t="shared" si="1"/>
        <v>124373.226542351</v>
      </c>
    </row>
    <row r="28" ht="21.7" spans="1:8">
      <c r="A28" s="16" t="s">
        <v>192</v>
      </c>
      <c r="B28" s="25">
        <v>794.852902</v>
      </c>
      <c r="C28" s="18">
        <v>18807.36</v>
      </c>
      <c r="D28" s="18">
        <f t="shared" si="0"/>
        <v>42262.8642191142</v>
      </c>
      <c r="E28" s="18">
        <v>18988.47</v>
      </c>
      <c r="F28" s="18">
        <f t="shared" si="2"/>
        <v>41859.7655313988</v>
      </c>
      <c r="G28" s="18">
        <v>23338.83</v>
      </c>
      <c r="H28" s="18">
        <f t="shared" si="1"/>
        <v>34057.1014913772</v>
      </c>
    </row>
    <row r="29" ht="8.4" customHeight="1"/>
    <row r="30" ht="24.2" spans="1:1">
      <c r="A30" s="2" t="s">
        <v>193</v>
      </c>
    </row>
    <row r="31" ht="24.15" spans="1:4">
      <c r="A31" s="26" t="s">
        <v>194</v>
      </c>
      <c r="B31" s="27"/>
      <c r="C31" s="27"/>
      <c r="D31" s="27"/>
    </row>
    <row r="32" spans="1:4">
      <c r="A32" s="28" t="s">
        <v>195</v>
      </c>
      <c r="B32" s="29"/>
      <c r="C32" s="29"/>
      <c r="D32" s="29"/>
    </row>
    <row r="33" ht="24.15" spans="1:1">
      <c r="A33" s="2" t="s">
        <v>196</v>
      </c>
    </row>
    <row r="34" ht="24.15" spans="1:1">
      <c r="A34" s="2" t="s">
        <v>197</v>
      </c>
    </row>
    <row r="35" ht="24.15" spans="1:1">
      <c r="A35" s="121" t="s">
        <v>198</v>
      </c>
    </row>
    <row r="36" ht="24.15" spans="1:1">
      <c r="A36" s="2"/>
    </row>
  </sheetData>
  <mergeCells count="5">
    <mergeCell ref="C3:D3"/>
    <mergeCell ref="E3:F3"/>
    <mergeCell ref="G3:H3"/>
    <mergeCell ref="A3:A4"/>
    <mergeCell ref="B3:B4"/>
  </mergeCells>
  <hyperlinks>
    <hyperlink ref="A32" r:id="rId1" display="https://www.nesdc.go.th/info/gross-regional-and-provincial-product/"/>
  </hyperlinks>
  <pageMargins left="0.25" right="0.25" top="0.46" bottom="0.44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opLeftCell="A8" workbookViewId="0">
      <selection activeCell="D44" sqref="D44"/>
    </sheetView>
  </sheetViews>
  <sheetFormatPr defaultColWidth="9" defaultRowHeight="24.15"/>
  <cols>
    <col min="1" max="16384" width="8.79439252336449" style="2"/>
  </cols>
  <sheetData>
    <row r="1" spans="1:10">
      <c r="A1" s="3" t="s">
        <v>199</v>
      </c>
      <c r="B1" s="3"/>
      <c r="C1" s="3"/>
      <c r="D1" s="3"/>
      <c r="E1" s="3"/>
      <c r="F1" s="3"/>
      <c r="G1" s="3"/>
      <c r="H1" s="3"/>
      <c r="I1" s="3"/>
      <c r="J1" s="3"/>
    </row>
    <row r="2" ht="11.4" customHeight="1" spans="1:10">
      <c r="A2" s="4"/>
      <c r="B2" s="4"/>
      <c r="C2" s="4"/>
      <c r="D2" s="4"/>
      <c r="E2" s="5"/>
      <c r="F2" s="5"/>
      <c r="G2" s="5"/>
      <c r="H2" s="5"/>
      <c r="I2" s="5"/>
      <c r="J2" s="5"/>
    </row>
    <row r="3" spans="1:7">
      <c r="A3" s="1" t="s">
        <v>200</v>
      </c>
      <c r="B3" s="1"/>
      <c r="C3" s="1"/>
      <c r="D3" s="1"/>
      <c r="E3" s="1"/>
      <c r="F3" s="1"/>
      <c r="G3" s="1"/>
    </row>
    <row r="4" ht="24.2" spans="1:1">
      <c r="A4" s="2" t="s">
        <v>201</v>
      </c>
    </row>
    <row r="5" spans="1:1">
      <c r="A5" s="2" t="s">
        <v>202</v>
      </c>
    </row>
    <row r="6" spans="1:1">
      <c r="A6" s="2" t="s">
        <v>203</v>
      </c>
    </row>
    <row r="7" spans="1:1">
      <c r="A7" s="2" t="s">
        <v>204</v>
      </c>
    </row>
    <row r="8" ht="24.2" spans="1:1">
      <c r="A8" s="2" t="s">
        <v>205</v>
      </c>
    </row>
    <row r="9" spans="1:10">
      <c r="A9" s="5" t="s">
        <v>206</v>
      </c>
      <c r="B9" s="5"/>
      <c r="C9" s="5"/>
      <c r="D9" s="5"/>
      <c r="E9" s="5"/>
      <c r="F9" s="5"/>
      <c r="G9" s="5"/>
      <c r="H9" s="5"/>
      <c r="I9" s="5"/>
      <c r="J9" s="5"/>
    </row>
    <row r="10" ht="13.8" customHeight="1"/>
    <row r="11" spans="1:7">
      <c r="A11" s="1" t="s">
        <v>207</v>
      </c>
      <c r="B11" s="1"/>
      <c r="C11" s="1"/>
      <c r="D11" s="1"/>
      <c r="E11" s="1"/>
      <c r="F11" s="1"/>
      <c r="G11" s="1"/>
    </row>
    <row r="12" spans="1:1">
      <c r="A12" s="1" t="s">
        <v>208</v>
      </c>
    </row>
    <row r="13" spans="1:1">
      <c r="A13" s="2" t="s">
        <v>209</v>
      </c>
    </row>
    <row r="14" spans="1:1">
      <c r="A14" s="2" t="s">
        <v>210</v>
      </c>
    </row>
    <row r="15" spans="1:1">
      <c r="A15" s="2" t="s">
        <v>211</v>
      </c>
    </row>
    <row r="16" s="1" customFormat="1" spans="1:1">
      <c r="A16" s="1" t="s">
        <v>212</v>
      </c>
    </row>
    <row r="17" ht="24.2" spans="1:10">
      <c r="A17" s="5" t="s">
        <v>213</v>
      </c>
      <c r="B17" s="5"/>
      <c r="C17" s="5"/>
      <c r="D17" s="5"/>
      <c r="E17" s="5"/>
      <c r="F17" s="5"/>
      <c r="G17" s="5"/>
      <c r="H17" s="5"/>
      <c r="I17" s="5"/>
      <c r="J17" s="5"/>
    </row>
    <row r="18" ht="12" customHeight="1" spans="1:7">
      <c r="A18" s="1"/>
      <c r="B18" s="1"/>
      <c r="C18" s="1"/>
      <c r="D18" s="1"/>
      <c r="E18" s="1"/>
      <c r="F18" s="1"/>
      <c r="G18" s="1"/>
    </row>
    <row r="19" spans="1:7">
      <c r="A19" s="1" t="s">
        <v>214</v>
      </c>
      <c r="B19" s="1"/>
      <c r="C19" s="1"/>
      <c r="D19" s="1"/>
      <c r="E19" s="1"/>
      <c r="F19" s="1"/>
      <c r="G19" s="1"/>
    </row>
    <row r="20" ht="24.2" spans="1:1">
      <c r="A20" s="2" t="s">
        <v>201</v>
      </c>
    </row>
    <row r="21" spans="1:1">
      <c r="A21" s="2" t="s">
        <v>215</v>
      </c>
    </row>
    <row r="22" spans="1:1">
      <c r="A22" s="2" t="s">
        <v>216</v>
      </c>
    </row>
    <row r="23" spans="1:1">
      <c r="A23" s="1" t="s">
        <v>212</v>
      </c>
    </row>
    <row r="24" spans="1:10">
      <c r="A24" s="5" t="s">
        <v>217</v>
      </c>
      <c r="B24" s="5"/>
      <c r="C24" s="5"/>
      <c r="D24" s="5"/>
      <c r="E24" s="5"/>
      <c r="F24" s="5"/>
      <c r="G24" s="5"/>
      <c r="H24" s="5"/>
      <c r="I24" s="5"/>
      <c r="J24" s="5"/>
    </row>
    <row r="25" ht="10.2" customHeight="1"/>
    <row r="26" spans="1:7">
      <c r="A26" s="1" t="s">
        <v>218</v>
      </c>
      <c r="B26" s="1"/>
      <c r="C26" s="1"/>
      <c r="D26" s="1"/>
      <c r="E26" s="1"/>
      <c r="F26" s="1"/>
      <c r="G26" s="1"/>
    </row>
    <row r="27" ht="24.2" spans="1:1">
      <c r="A27" s="2" t="s">
        <v>201</v>
      </c>
    </row>
    <row r="28" spans="1:1">
      <c r="A28" s="2" t="s">
        <v>219</v>
      </c>
    </row>
    <row r="29" spans="1:1">
      <c r="A29" s="2" t="s">
        <v>220</v>
      </c>
    </row>
    <row r="30" spans="1:1">
      <c r="A30" s="2" t="s">
        <v>221</v>
      </c>
    </row>
    <row r="31" spans="1:1">
      <c r="A31" s="2" t="s">
        <v>222</v>
      </c>
    </row>
    <row r="32" spans="1:1">
      <c r="A32" s="2" t="s">
        <v>223</v>
      </c>
    </row>
    <row r="33" spans="1:1">
      <c r="A33" s="2" t="s">
        <v>224</v>
      </c>
    </row>
    <row r="34" spans="1:1">
      <c r="A34" s="2" t="s">
        <v>225</v>
      </c>
    </row>
    <row r="35" spans="1:1">
      <c r="A35" s="2" t="s">
        <v>226</v>
      </c>
    </row>
    <row r="38" spans="1:1">
      <c r="A38" s="1" t="s">
        <v>212</v>
      </c>
    </row>
    <row r="39" spans="1:10">
      <c r="A39" s="5" t="s">
        <v>227</v>
      </c>
      <c r="B39" s="5"/>
      <c r="C39" s="5"/>
      <c r="D39" s="5"/>
      <c r="E39" s="5"/>
      <c r="F39" s="5"/>
      <c r="G39" s="5"/>
      <c r="H39" s="5"/>
      <c r="I39" s="5"/>
      <c r="J39" s="5"/>
    </row>
    <row r="40" ht="15.6" customHeight="1"/>
    <row r="41" spans="1:7">
      <c r="A41" s="1" t="s">
        <v>228</v>
      </c>
      <c r="B41" s="1"/>
      <c r="C41" s="1"/>
      <c r="D41" s="1"/>
      <c r="E41" s="1"/>
      <c r="F41" s="1"/>
      <c r="G41" s="1"/>
    </row>
    <row r="42" spans="1:1">
      <c r="A42" s="1" t="s">
        <v>208</v>
      </c>
    </row>
    <row r="43" spans="1:1">
      <c r="A43" s="2" t="s">
        <v>229</v>
      </c>
    </row>
    <row r="44" spans="1:1">
      <c r="A44" s="2" t="s">
        <v>230</v>
      </c>
    </row>
    <row r="45" spans="1:1">
      <c r="A45" s="2" t="s">
        <v>231</v>
      </c>
    </row>
    <row r="46" spans="1:1">
      <c r="A46" s="1" t="s">
        <v>212</v>
      </c>
    </row>
    <row r="47" spans="1:10">
      <c r="A47" s="5" t="s">
        <v>232</v>
      </c>
      <c r="B47" s="5"/>
      <c r="C47" s="5"/>
      <c r="D47" s="5"/>
      <c r="E47" s="5"/>
      <c r="F47" s="5"/>
      <c r="G47" s="5"/>
      <c r="H47" s="5"/>
      <c r="I47" s="5"/>
      <c r="J47" s="5"/>
    </row>
  </sheetData>
  <mergeCells count="1">
    <mergeCell ref="A1:J1"/>
  </mergeCells>
  <pageMargins left="0.38" right="0.23" top="0.16" bottom="0.19" header="0.06" footer="0.12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status_labour</vt:lpstr>
      <vt:lpstr>Edu_pop</vt:lpstr>
      <vt:lpstr>Edu_labour</vt:lpstr>
      <vt:lpstr>occupation</vt:lpstr>
      <vt:lpstr>Industry</vt:lpstr>
      <vt:lpstr>Worksatatus</vt:lpstr>
      <vt:lpstr>hour</vt:lpstr>
      <vt:lpstr>Indicator</vt:lpstr>
      <vt:lpstr>LP</vt:lpstr>
      <vt:lpstr>NOTE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NSO_KCNBURI_02</dc:creator>
  <cp:lastModifiedBy>สำนักงานสถิติ จังหวัดกาญจนบุรี</cp:lastModifiedBy>
  <dcterms:created xsi:type="dcterms:W3CDTF">2026-02-13T03:37:00Z</dcterms:created>
  <cp:lastPrinted>2026-10-30T03:49:00Z</cp:lastPrinted>
  <dcterms:modified xsi:type="dcterms:W3CDTF">2026-11-02T03:03:01Z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6EA98E68152C41ACB2C8A6FA4C6DA13F</vt:lpwstr>
  </property>
  <property fmtid="{D5CDD505-2E9C-101B-9397-08002B2CF9AE}" pid="3" name="KSOProductBuildVer">
    <vt:lpwstr>1033-11.2.0.10330</vt:lpwstr>
  </property>
</Properties>
</file>