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งานวิชาการ\งานวิชาการ69\อัพตาราง\สรง 1 69\"/>
    </mc:Choice>
  </mc:AlternateContent>
  <bookViews>
    <workbookView xWindow="-120" yWindow="-120" windowWidth="29040" windowHeight="15720"/>
  </bookViews>
  <sheets>
    <sheet name="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  <c r="J16" i="1"/>
  <c r="J15" i="1"/>
  <c r="J14" i="1"/>
  <c r="J13" i="1"/>
  <c r="J12" i="1"/>
  <c r="J10" i="1"/>
  <c r="J9" i="1"/>
  <c r="J8" i="1"/>
  <c r="J7" i="1"/>
  <c r="I14" i="1"/>
  <c r="I17" i="1"/>
  <c r="I16" i="1"/>
  <c r="I15" i="1"/>
  <c r="I12" i="1"/>
  <c r="I11" i="1"/>
  <c r="I10" i="1"/>
  <c r="I9" i="1"/>
  <c r="I8" i="1"/>
  <c r="I7" i="1"/>
  <c r="H17" i="1"/>
  <c r="H16" i="1"/>
  <c r="H15" i="1"/>
  <c r="H14" i="1"/>
  <c r="H13" i="1"/>
  <c r="H11" i="1"/>
  <c r="H10" i="1"/>
  <c r="H9" i="1"/>
</calcChain>
</file>

<file path=xl/sharedStrings.xml><?xml version="1.0" encoding="utf-8"?>
<sst xmlns="http://schemas.openxmlformats.org/spreadsheetml/2006/main" count="35" uniqueCount="23">
  <si>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</si>
  <si>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</si>
  <si>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</si>
  <si>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</si>
  <si>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</si>
  <si>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</si>
  <si>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</si>
  <si>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</si>
  <si>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</si>
  <si>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</si>
  <si>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</si>
  <si>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</si>
  <si>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</si>
  <si>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</si>
  <si>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>ร้อยละ</t>
  </si>
  <si>
    <t xml:space="preserve">   2.3  เด็ก/ชรา/ป่วย/พิการจนไม่สามารถทำงานได้</t>
  </si>
  <si>
    <t xml:space="preserve">   2.5  อื่นๆ</t>
  </si>
  <si>
    <t xml:space="preserve">   2.4  ดูแลเด็ก/ผู้สูงอายุ/ป่วย/พิการ</t>
  </si>
  <si>
    <t>อัตราการว่างงาน</t>
  </si>
  <si>
    <t>(มกราคม - มีนาคม) 2569</t>
  </si>
  <si>
    <r>
      <t>0</t>
    </r>
    <r>
      <rPr>
        <vertAlign val="superscript"/>
        <sz val="14"/>
        <rFont val="TH SarabunPSK"/>
        <family val="2"/>
      </rPr>
      <t>w</t>
    </r>
  </si>
  <si>
    <t>ตารางที่  1  จำนวนและร้อยละของประชากรอายุ 15 ปีขึ้นไป จำแนกตามสถานภาพแรงงานและเพศ ไตรมาส 1</t>
  </si>
  <si>
    <r>
      <t>หมายเหตุ : "0</t>
    </r>
    <r>
      <rPr>
        <vertAlign val="superscript"/>
        <sz val="14"/>
        <rFont val="TH SarabunPSK"/>
        <family val="2"/>
      </rPr>
      <t>w</t>
    </r>
    <r>
      <rPr>
        <sz val="14"/>
        <rFont val="TH SarabunPSK"/>
        <family val="2"/>
      </rPr>
      <t>" ข้อมูลจากการสำรวจตัวอย่างมีค่าเป็น 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</si>
</sst>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\ #,##0_-;\-\ #,##0_-;_-\ &quot;-&quot;_-;_-@_-"/>
    <numFmt numFmtId="165" formatCode="0.0"/>
    <numFmt numFmtId="166" formatCode="_-* #,##0.0_-;\-* #,##0.0_-;_-* &quot;-&quot;_-;_-@_-"/>
    <numFmt numFmtId="167" formatCode="#,##0.0"/>
    <numFmt numFmtId="168" formatCode="_-* #,##0_-;\-* #,##0_-;_-* &quot;-&quot;??_-;_-@_-"/>
  </numFmts>
  <fonts count="11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color rgb="FFFF0000"/>
      <name val="TH SarabunPSK"/>
      <family val="2"/>
    </font>
    <font>
      <vertAlign val="superscript"/>
      <sz val="14"/>
      <name val="TH SarabunPSK"/>
      <family val="2"/>
    </font>
    <font>
      <sz val="14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3" fontId="3" fillId="0" borderId="0" xfId="0" applyNumberFormat="1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0" fontId="2" fillId="0" borderId="3" xfId="0" applyFont="1" applyBorder="1" applyAlignment="1">
      <alignment vertical="center"/>
    </xf>
    <xf numFmtId="165" fontId="2" fillId="0" borderId="3" xfId="0" applyNumberFormat="1" applyFont="1" applyBorder="1" applyAlignment="1">
      <alignment horizontal="right" vertical="center"/>
    </xf>
    <xf numFmtId="165" fontId="2" fillId="0" borderId="0" xfId="0" applyNumberFormat="1" applyFont="1"/>
    <xf numFmtId="3" fontId="3" fillId="0" borderId="0" xfId="0" applyNumberFormat="1" applyFont="1" applyAlignment="1">
      <alignment horizontal="right" vertical="center"/>
    </xf>
    <xf numFmtId="3" fontId="2" fillId="0" borderId="0" xfId="0" applyNumberFormat="1" applyFont="1"/>
    <xf numFmtId="165" fontId="2" fillId="0" borderId="0" xfId="0" applyNumberFormat="1" applyFont="1" applyAlignment="1">
      <alignment horizontal="right"/>
    </xf>
    <xf numFmtId="164" fontId="2" fillId="0" borderId="0" xfId="0" applyNumberFormat="1" applyFont="1"/>
    <xf numFmtId="166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6" fillId="0" borderId="0" xfId="0" applyFont="1"/>
    <xf numFmtId="0" fontId="5" fillId="0" borderId="0" xfId="0" applyFont="1"/>
    <xf numFmtId="168" fontId="5" fillId="0" borderId="0" xfId="3" applyNumberFormat="1" applyFont="1" applyFill="1" applyAlignment="1">
      <alignment vertical="center"/>
    </xf>
    <xf numFmtId="1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indent="7"/>
    </xf>
    <xf numFmtId="168" fontId="2" fillId="0" borderId="0" xfId="3" applyNumberFormat="1" applyFont="1" applyFill="1" applyAlignment="1">
      <alignment vertical="center"/>
    </xf>
    <xf numFmtId="164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65" fontId="6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right" vertical="center"/>
    </xf>
    <xf numFmtId="1" fontId="10" fillId="0" borderId="0" xfId="0" applyNumberFormat="1" applyFont="1" applyAlignment="1">
      <alignment vertical="center"/>
    </xf>
    <xf numFmtId="165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4">
    <cellStyle name="Comma" xfId="3" builtinId="3"/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34"/>
  <sheetViews>
    <sheetView tabSelected="1" workbookViewId="0">
      <selection activeCell="A12" sqref="A12"/>
    </sheetView>
  </sheetViews>
  <sheetFormatPr defaultRowHeight="18.75"/>
  <cols>
    <col min="1" max="1" width="37.28515625" style="2" customWidth="1"/>
    <col min="2" max="4" width="18" style="2" customWidth="1"/>
    <col min="5" max="5" width="9.140625" style="2"/>
    <col min="6" max="6" width="12.7109375" style="26" bestFit="1" customWidth="1"/>
    <col min="7" max="7" width="13.42578125" style="26" customWidth="1"/>
    <col min="8" max="8" width="13.7109375" style="26" customWidth="1"/>
    <col min="9" max="9" width="9.140625" style="26"/>
    <col min="10" max="10" width="10.85546875" style="26" customWidth="1"/>
    <col min="11" max="13" width="9.140625" style="26"/>
    <col min="14" max="14" width="11.140625" style="2" customWidth="1"/>
    <col min="15" max="16" width="11" style="2" bestFit="1" customWidth="1"/>
    <col min="17" max="248" width="9.140625" style="2"/>
    <col min="249" max="249" width="36.85546875" style="2" customWidth="1"/>
    <col min="250" max="252" width="18.7109375" style="2" customWidth="1"/>
    <col min="253" max="504" width="9.140625" style="2"/>
    <col min="505" max="505" width="36.85546875" style="2" customWidth="1"/>
    <col min="506" max="508" width="18.7109375" style="2" customWidth="1"/>
    <col min="509" max="760" width="9.140625" style="2"/>
    <col min="761" max="761" width="36.85546875" style="2" customWidth="1"/>
    <col min="762" max="764" width="18.7109375" style="2" customWidth="1"/>
    <col min="765" max="1016" width="9.140625" style="2"/>
    <col min="1017" max="1017" width="36.85546875" style="2" customWidth="1"/>
    <col min="1018" max="1020" width="18.7109375" style="2" customWidth="1"/>
    <col min="1021" max="1272" width="9.140625" style="2"/>
    <col min="1273" max="1273" width="36.85546875" style="2" customWidth="1"/>
    <col min="1274" max="1276" width="18.7109375" style="2" customWidth="1"/>
    <col min="1277" max="1528" width="9.140625" style="2"/>
    <col min="1529" max="1529" width="36.85546875" style="2" customWidth="1"/>
    <col min="1530" max="1532" width="18.7109375" style="2" customWidth="1"/>
    <col min="1533" max="1784" width="9.140625" style="2"/>
    <col min="1785" max="1785" width="36.85546875" style="2" customWidth="1"/>
    <col min="1786" max="1788" width="18.7109375" style="2" customWidth="1"/>
    <col min="1789" max="2040" width="9.140625" style="2"/>
    <col min="2041" max="2041" width="36.85546875" style="2" customWidth="1"/>
    <col min="2042" max="2044" width="18.7109375" style="2" customWidth="1"/>
    <col min="2045" max="2296" width="9.140625" style="2"/>
    <col min="2297" max="2297" width="36.85546875" style="2" customWidth="1"/>
    <col min="2298" max="2300" width="18.7109375" style="2" customWidth="1"/>
    <col min="2301" max="2552" width="9.140625" style="2"/>
    <col min="2553" max="2553" width="36.85546875" style="2" customWidth="1"/>
    <col min="2554" max="2556" width="18.7109375" style="2" customWidth="1"/>
    <col min="2557" max="2808" width="9.140625" style="2"/>
    <col min="2809" max="2809" width="36.85546875" style="2" customWidth="1"/>
    <col min="2810" max="2812" width="18.7109375" style="2" customWidth="1"/>
    <col min="2813" max="3064" width="9.140625" style="2"/>
    <col min="3065" max="3065" width="36.85546875" style="2" customWidth="1"/>
    <col min="3066" max="3068" width="18.7109375" style="2" customWidth="1"/>
    <col min="3069" max="3320" width="9.140625" style="2"/>
    <col min="3321" max="3321" width="36.85546875" style="2" customWidth="1"/>
    <col min="3322" max="3324" width="18.7109375" style="2" customWidth="1"/>
    <col min="3325" max="3576" width="9.140625" style="2"/>
    <col min="3577" max="3577" width="36.85546875" style="2" customWidth="1"/>
    <col min="3578" max="3580" width="18.7109375" style="2" customWidth="1"/>
    <col min="3581" max="3832" width="9.140625" style="2"/>
    <col min="3833" max="3833" width="36.85546875" style="2" customWidth="1"/>
    <col min="3834" max="3836" width="18.7109375" style="2" customWidth="1"/>
    <col min="3837" max="4088" width="9.140625" style="2"/>
    <col min="4089" max="4089" width="36.85546875" style="2" customWidth="1"/>
    <col min="4090" max="4092" width="18.7109375" style="2" customWidth="1"/>
    <col min="4093" max="4344" width="9.140625" style="2"/>
    <col min="4345" max="4345" width="36.85546875" style="2" customWidth="1"/>
    <col min="4346" max="4348" width="18.7109375" style="2" customWidth="1"/>
    <col min="4349" max="4600" width="9.140625" style="2"/>
    <col min="4601" max="4601" width="36.85546875" style="2" customWidth="1"/>
    <col min="4602" max="4604" width="18.7109375" style="2" customWidth="1"/>
    <col min="4605" max="4856" width="9.140625" style="2"/>
    <col min="4857" max="4857" width="36.85546875" style="2" customWidth="1"/>
    <col min="4858" max="4860" width="18.7109375" style="2" customWidth="1"/>
    <col min="4861" max="5112" width="9.140625" style="2"/>
    <col min="5113" max="5113" width="36.85546875" style="2" customWidth="1"/>
    <col min="5114" max="5116" width="18.7109375" style="2" customWidth="1"/>
    <col min="5117" max="5368" width="9.140625" style="2"/>
    <col min="5369" max="5369" width="36.85546875" style="2" customWidth="1"/>
    <col min="5370" max="5372" width="18.7109375" style="2" customWidth="1"/>
    <col min="5373" max="5624" width="9.140625" style="2"/>
    <col min="5625" max="5625" width="36.85546875" style="2" customWidth="1"/>
    <col min="5626" max="5628" width="18.7109375" style="2" customWidth="1"/>
    <col min="5629" max="5880" width="9.140625" style="2"/>
    <col min="5881" max="5881" width="36.85546875" style="2" customWidth="1"/>
    <col min="5882" max="5884" width="18.7109375" style="2" customWidth="1"/>
    <col min="5885" max="6136" width="9.140625" style="2"/>
    <col min="6137" max="6137" width="36.85546875" style="2" customWidth="1"/>
    <col min="6138" max="6140" width="18.7109375" style="2" customWidth="1"/>
    <col min="6141" max="6392" width="9.140625" style="2"/>
    <col min="6393" max="6393" width="36.85546875" style="2" customWidth="1"/>
    <col min="6394" max="6396" width="18.7109375" style="2" customWidth="1"/>
    <col min="6397" max="6648" width="9.140625" style="2"/>
    <col min="6649" max="6649" width="36.85546875" style="2" customWidth="1"/>
    <col min="6650" max="6652" width="18.7109375" style="2" customWidth="1"/>
    <col min="6653" max="6904" width="9.140625" style="2"/>
    <col min="6905" max="6905" width="36.85546875" style="2" customWidth="1"/>
    <col min="6906" max="6908" width="18.7109375" style="2" customWidth="1"/>
    <col min="6909" max="7160" width="9.140625" style="2"/>
    <col min="7161" max="7161" width="36.85546875" style="2" customWidth="1"/>
    <col min="7162" max="7164" width="18.7109375" style="2" customWidth="1"/>
    <col min="7165" max="7416" width="9.140625" style="2"/>
    <col min="7417" max="7417" width="36.85546875" style="2" customWidth="1"/>
    <col min="7418" max="7420" width="18.7109375" style="2" customWidth="1"/>
    <col min="7421" max="7672" width="9.140625" style="2"/>
    <col min="7673" max="7673" width="36.85546875" style="2" customWidth="1"/>
    <col min="7674" max="7676" width="18.7109375" style="2" customWidth="1"/>
    <col min="7677" max="7928" width="9.140625" style="2"/>
    <col min="7929" max="7929" width="36.85546875" style="2" customWidth="1"/>
    <col min="7930" max="7932" width="18.7109375" style="2" customWidth="1"/>
    <col min="7933" max="8184" width="9.140625" style="2"/>
    <col min="8185" max="8185" width="36.85546875" style="2" customWidth="1"/>
    <col min="8186" max="8188" width="18.7109375" style="2" customWidth="1"/>
    <col min="8189" max="8440" width="9.140625" style="2"/>
    <col min="8441" max="8441" width="36.85546875" style="2" customWidth="1"/>
    <col min="8442" max="8444" width="18.7109375" style="2" customWidth="1"/>
    <col min="8445" max="8696" width="9.140625" style="2"/>
    <col min="8697" max="8697" width="36.85546875" style="2" customWidth="1"/>
    <col min="8698" max="8700" width="18.7109375" style="2" customWidth="1"/>
    <col min="8701" max="8952" width="9.140625" style="2"/>
    <col min="8953" max="8953" width="36.85546875" style="2" customWidth="1"/>
    <col min="8954" max="8956" width="18.7109375" style="2" customWidth="1"/>
    <col min="8957" max="9208" width="9.140625" style="2"/>
    <col min="9209" max="9209" width="36.85546875" style="2" customWidth="1"/>
    <col min="9210" max="9212" width="18.7109375" style="2" customWidth="1"/>
    <col min="9213" max="9464" width="9.140625" style="2"/>
    <col min="9465" max="9465" width="36.85546875" style="2" customWidth="1"/>
    <col min="9466" max="9468" width="18.7109375" style="2" customWidth="1"/>
    <col min="9469" max="9720" width="9.140625" style="2"/>
    <col min="9721" max="9721" width="36.85546875" style="2" customWidth="1"/>
    <col min="9722" max="9724" width="18.7109375" style="2" customWidth="1"/>
    <col min="9725" max="9976" width="9.140625" style="2"/>
    <col min="9977" max="9977" width="36.85546875" style="2" customWidth="1"/>
    <col min="9978" max="9980" width="18.7109375" style="2" customWidth="1"/>
    <col min="9981" max="10232" width="9.140625" style="2"/>
    <col min="10233" max="10233" width="36.85546875" style="2" customWidth="1"/>
    <col min="10234" max="10236" width="18.7109375" style="2" customWidth="1"/>
    <col min="10237" max="10488" width="9.140625" style="2"/>
    <col min="10489" max="10489" width="36.85546875" style="2" customWidth="1"/>
    <col min="10490" max="10492" width="18.7109375" style="2" customWidth="1"/>
    <col min="10493" max="10744" width="9.140625" style="2"/>
    <col min="10745" max="10745" width="36.85546875" style="2" customWidth="1"/>
    <col min="10746" max="10748" width="18.7109375" style="2" customWidth="1"/>
    <col min="10749" max="11000" width="9.140625" style="2"/>
    <col min="11001" max="11001" width="36.85546875" style="2" customWidth="1"/>
    <col min="11002" max="11004" width="18.7109375" style="2" customWidth="1"/>
    <col min="11005" max="11256" width="9.140625" style="2"/>
    <col min="11257" max="11257" width="36.85546875" style="2" customWidth="1"/>
    <col min="11258" max="11260" width="18.7109375" style="2" customWidth="1"/>
    <col min="11261" max="11512" width="9.140625" style="2"/>
    <col min="11513" max="11513" width="36.85546875" style="2" customWidth="1"/>
    <col min="11514" max="11516" width="18.7109375" style="2" customWidth="1"/>
    <col min="11517" max="11768" width="9.140625" style="2"/>
    <col min="11769" max="11769" width="36.85546875" style="2" customWidth="1"/>
    <col min="11770" max="11772" width="18.7109375" style="2" customWidth="1"/>
    <col min="11773" max="12024" width="9.140625" style="2"/>
    <col min="12025" max="12025" width="36.85546875" style="2" customWidth="1"/>
    <col min="12026" max="12028" width="18.7109375" style="2" customWidth="1"/>
    <col min="12029" max="12280" width="9.140625" style="2"/>
    <col min="12281" max="12281" width="36.85546875" style="2" customWidth="1"/>
    <col min="12282" max="12284" width="18.7109375" style="2" customWidth="1"/>
    <col min="12285" max="12536" width="9.140625" style="2"/>
    <col min="12537" max="12537" width="36.85546875" style="2" customWidth="1"/>
    <col min="12538" max="12540" width="18.7109375" style="2" customWidth="1"/>
    <col min="12541" max="12792" width="9.140625" style="2"/>
    <col min="12793" max="12793" width="36.85546875" style="2" customWidth="1"/>
    <col min="12794" max="12796" width="18.7109375" style="2" customWidth="1"/>
    <col min="12797" max="13048" width="9.140625" style="2"/>
    <col min="13049" max="13049" width="36.85546875" style="2" customWidth="1"/>
    <col min="13050" max="13052" width="18.7109375" style="2" customWidth="1"/>
    <col min="13053" max="13304" width="9.140625" style="2"/>
    <col min="13305" max="13305" width="36.85546875" style="2" customWidth="1"/>
    <col min="13306" max="13308" width="18.7109375" style="2" customWidth="1"/>
    <col min="13309" max="13560" width="9.140625" style="2"/>
    <col min="13561" max="13561" width="36.85546875" style="2" customWidth="1"/>
    <col min="13562" max="13564" width="18.7109375" style="2" customWidth="1"/>
    <col min="13565" max="13816" width="9.140625" style="2"/>
    <col min="13817" max="13817" width="36.85546875" style="2" customWidth="1"/>
    <col min="13818" max="13820" width="18.7109375" style="2" customWidth="1"/>
    <col min="13821" max="14072" width="9.140625" style="2"/>
    <col min="14073" max="14073" width="36.85546875" style="2" customWidth="1"/>
    <col min="14074" max="14076" width="18.7109375" style="2" customWidth="1"/>
    <col min="14077" max="14328" width="9.140625" style="2"/>
    <col min="14329" max="14329" width="36.85546875" style="2" customWidth="1"/>
    <col min="14330" max="14332" width="18.7109375" style="2" customWidth="1"/>
    <col min="14333" max="14584" width="9.140625" style="2"/>
    <col min="14585" max="14585" width="36.85546875" style="2" customWidth="1"/>
    <col min="14586" max="14588" width="18.7109375" style="2" customWidth="1"/>
    <col min="14589" max="14840" width="9.140625" style="2"/>
    <col min="14841" max="14841" width="36.85546875" style="2" customWidth="1"/>
    <col min="14842" max="14844" width="18.7109375" style="2" customWidth="1"/>
    <col min="14845" max="15096" width="9.140625" style="2"/>
    <col min="15097" max="15097" width="36.85546875" style="2" customWidth="1"/>
    <col min="15098" max="15100" width="18.7109375" style="2" customWidth="1"/>
    <col min="15101" max="15352" width="9.140625" style="2"/>
    <col min="15353" max="15353" width="36.85546875" style="2" customWidth="1"/>
    <col min="15354" max="15356" width="18.7109375" style="2" customWidth="1"/>
    <col min="15357" max="15608" width="9.140625" style="2"/>
    <col min="15609" max="15609" width="36.85546875" style="2" customWidth="1"/>
    <col min="15610" max="15612" width="18.7109375" style="2" customWidth="1"/>
    <col min="15613" max="15864" width="9.140625" style="2"/>
    <col min="15865" max="15865" width="36.85546875" style="2" customWidth="1"/>
    <col min="15866" max="15868" width="18.7109375" style="2" customWidth="1"/>
    <col min="15869" max="16120" width="9.140625" style="2"/>
    <col min="16121" max="16121" width="36.85546875" style="2" customWidth="1"/>
    <col min="16122" max="16124" width="18.7109375" style="2" customWidth="1"/>
    <col min="16125" max="16375" width="9.140625" style="2"/>
    <col min="16376" max="16384" width="9.140625" style="2" customWidth="1"/>
  </cols>
  <sheetData>
    <row r="1" spans="1:16" ht="21">
      <c r="A1" s="1" t="s">
        <v>21</v>
      </c>
    </row>
    <row r="2" spans="1:16" ht="21">
      <c r="A2" s="33" t="s">
        <v>19</v>
      </c>
      <c r="B2" s="3"/>
      <c r="C2" s="3"/>
      <c r="D2" s="3"/>
    </row>
    <row r="3" spans="1:16" s="6" customFormat="1">
      <c r="A3" s="4" t="s">
        <v>0</v>
      </c>
      <c r="B3" s="5" t="s">
        <v>1</v>
      </c>
      <c r="C3" s="5" t="s">
        <v>2</v>
      </c>
      <c r="D3" s="5" t="s">
        <v>3</v>
      </c>
      <c r="F3" s="27"/>
      <c r="G3" s="27"/>
      <c r="H3" s="27"/>
      <c r="I3" s="27"/>
      <c r="J3" s="27"/>
      <c r="K3" s="27"/>
      <c r="L3" s="27"/>
      <c r="M3" s="27"/>
    </row>
    <row r="4" spans="1:16" s="6" customFormat="1">
      <c r="A4" s="2"/>
      <c r="B4" s="42" t="s">
        <v>4</v>
      </c>
      <c r="C4" s="42"/>
      <c r="D4" s="42"/>
      <c r="F4" s="27"/>
      <c r="G4" s="27"/>
      <c r="H4" s="27"/>
      <c r="I4" s="27"/>
      <c r="J4" s="27"/>
      <c r="K4" s="27"/>
      <c r="L4" s="27"/>
      <c r="M4" s="27"/>
    </row>
    <row r="5" spans="1:16" s="9" customFormat="1" ht="4.5" customHeight="1">
      <c r="A5" s="7"/>
      <c r="B5" s="8"/>
      <c r="C5" s="8"/>
      <c r="D5" s="8"/>
      <c r="F5" s="28"/>
      <c r="G5" s="29"/>
      <c r="H5" s="29"/>
      <c r="I5" s="30"/>
      <c r="J5" s="28"/>
      <c r="K5" s="29"/>
      <c r="L5" s="29"/>
      <c r="M5" s="30"/>
    </row>
    <row r="6" spans="1:16" s="10" customFormat="1">
      <c r="A6" s="7" t="s">
        <v>5</v>
      </c>
      <c r="B6" s="36">
        <v>1738675</v>
      </c>
      <c r="C6" s="36">
        <v>816906</v>
      </c>
      <c r="D6" s="36">
        <v>921769</v>
      </c>
      <c r="E6" s="22"/>
      <c r="F6" s="31"/>
      <c r="G6" s="31"/>
      <c r="H6" s="39"/>
      <c r="I6" s="39"/>
      <c r="J6" s="39"/>
      <c r="K6" s="31"/>
      <c r="L6" s="31"/>
      <c r="M6" s="32"/>
      <c r="N6" s="34"/>
      <c r="O6" s="34"/>
      <c r="P6" s="34"/>
    </row>
    <row r="7" spans="1:16" s="10" customFormat="1">
      <c r="A7" s="10" t="s">
        <v>6</v>
      </c>
      <c r="B7" s="25">
        <v>1243742.55</v>
      </c>
      <c r="C7" s="18">
        <v>647227.02</v>
      </c>
      <c r="D7" s="25">
        <v>596515.53</v>
      </c>
      <c r="F7" s="37"/>
      <c r="G7" s="37"/>
      <c r="H7" s="40">
        <v>71.599999999999994</v>
      </c>
      <c r="I7" s="40">
        <f>(647227/816906)*100</f>
        <v>79.229066746969664</v>
      </c>
      <c r="J7" s="40">
        <f>(596516/921769)*100</f>
        <v>64.714261382190116</v>
      </c>
      <c r="K7" s="31"/>
      <c r="L7" s="31"/>
      <c r="M7" s="32"/>
      <c r="N7" s="20"/>
      <c r="O7" s="20"/>
      <c r="P7" s="20"/>
    </row>
    <row r="8" spans="1:16" s="10" customFormat="1">
      <c r="A8" s="10" t="s">
        <v>7</v>
      </c>
      <c r="B8" s="25">
        <v>1242010</v>
      </c>
      <c r="C8" s="25">
        <v>645493.87</v>
      </c>
      <c r="D8" s="25">
        <v>596515.53</v>
      </c>
      <c r="E8" s="11"/>
      <c r="F8" s="37"/>
      <c r="G8" s="37"/>
      <c r="H8" s="40">
        <v>71.5</v>
      </c>
      <c r="I8" s="40">
        <f>(645494/816906)*100</f>
        <v>79.016924835905229</v>
      </c>
      <c r="J8" s="40">
        <f>(596516/921769)*100</f>
        <v>64.714261382190116</v>
      </c>
      <c r="K8" s="31"/>
      <c r="L8" s="31"/>
      <c r="M8" s="32"/>
      <c r="N8" s="20"/>
      <c r="O8" s="20"/>
      <c r="P8" s="20"/>
    </row>
    <row r="9" spans="1:16" s="10" customFormat="1">
      <c r="A9" s="10" t="s">
        <v>8</v>
      </c>
      <c r="B9" s="25">
        <v>1213176.58</v>
      </c>
      <c r="C9" s="25">
        <v>627159.51</v>
      </c>
      <c r="D9" s="25">
        <v>586017.06999999995</v>
      </c>
      <c r="E9" s="11"/>
      <c r="F9" s="37"/>
      <c r="G9" s="37"/>
      <c r="H9" s="40">
        <f>(1213177/1738675)*100</f>
        <v>69.775950076926392</v>
      </c>
      <c r="I9" s="40">
        <f>(627160/816906)*100</f>
        <v>76.772602967783314</v>
      </c>
      <c r="J9" s="40">
        <f>(586017/921769)*100</f>
        <v>63.57525583958671</v>
      </c>
      <c r="K9" s="32"/>
      <c r="L9" s="32"/>
      <c r="M9" s="32"/>
      <c r="N9" s="20"/>
      <c r="O9" s="20"/>
      <c r="P9" s="20"/>
    </row>
    <row r="10" spans="1:16" s="10" customFormat="1">
      <c r="A10" s="10" t="s">
        <v>9</v>
      </c>
      <c r="B10" s="25">
        <v>28832.83</v>
      </c>
      <c r="C10" s="25">
        <v>18334.36</v>
      </c>
      <c r="D10" s="25">
        <v>10499</v>
      </c>
      <c r="E10" s="11"/>
      <c r="F10" s="37"/>
      <c r="G10" s="37"/>
      <c r="H10" s="40">
        <f>(28833/1738675)*100</f>
        <v>1.6583317756337441</v>
      </c>
      <c r="I10" s="40">
        <f>(18334/816906)*100</f>
        <v>2.2443218681219137</v>
      </c>
      <c r="J10" s="40">
        <f>(10499/921769)*100</f>
        <v>1.1390055426034071</v>
      </c>
      <c r="K10" s="32"/>
      <c r="L10" s="32"/>
      <c r="M10" s="32"/>
      <c r="N10" s="20"/>
      <c r="O10" s="20"/>
      <c r="P10" s="20"/>
    </row>
    <row r="11" spans="1:16" s="10" customFormat="1" ht="21.75">
      <c r="A11" s="10" t="s">
        <v>10</v>
      </c>
      <c r="B11" s="25">
        <v>1733.14</v>
      </c>
      <c r="C11" s="25">
        <v>1733.14</v>
      </c>
      <c r="D11" s="25" t="s">
        <v>20</v>
      </c>
      <c r="E11" s="11"/>
      <c r="F11" s="37"/>
      <c r="G11" s="37"/>
      <c r="H11" s="40">
        <f>(1733/1738675)*100</f>
        <v>9.9673602024530183E-2</v>
      </c>
      <c r="I11" s="40">
        <f>(1733/816906)*100</f>
        <v>0.21214191106443092</v>
      </c>
      <c r="J11" s="40">
        <v>0</v>
      </c>
      <c r="K11" s="32"/>
      <c r="L11" s="32"/>
      <c r="M11" s="32"/>
      <c r="N11" s="35"/>
      <c r="O11" s="35"/>
      <c r="P11" s="35"/>
    </row>
    <row r="12" spans="1:16" s="10" customFormat="1">
      <c r="A12" s="10" t="s">
        <v>11</v>
      </c>
      <c r="B12" s="25">
        <v>494932.45</v>
      </c>
      <c r="C12" s="25">
        <v>169678.98</v>
      </c>
      <c r="D12" s="25">
        <v>325253.46999999997</v>
      </c>
      <c r="F12" s="37"/>
      <c r="G12" s="37"/>
      <c r="H12" s="40">
        <v>28.4</v>
      </c>
      <c r="I12" s="40">
        <f>(169679/816906)*100</f>
        <v>20.770933253030336</v>
      </c>
      <c r="J12" s="40">
        <f>(325253/921769)*100</f>
        <v>35.285738617809884</v>
      </c>
      <c r="K12" s="31"/>
      <c r="L12" s="31"/>
      <c r="M12" s="32"/>
      <c r="N12" s="20"/>
      <c r="O12" s="20"/>
      <c r="P12" s="20"/>
    </row>
    <row r="13" spans="1:16" s="10" customFormat="1">
      <c r="A13" s="10" t="s">
        <v>12</v>
      </c>
      <c r="B13" s="25">
        <v>110915.41</v>
      </c>
      <c r="C13" s="25">
        <v>6088.99</v>
      </c>
      <c r="D13" s="25">
        <v>104826.42</v>
      </c>
      <c r="E13" s="11"/>
      <c r="F13" s="37"/>
      <c r="G13" s="37"/>
      <c r="H13" s="40">
        <f>(110915/1738675)*100</f>
        <v>6.3792830747552012</v>
      </c>
      <c r="I13" s="40">
        <v>0.8</v>
      </c>
      <c r="J13" s="40">
        <f>(104826/921769)*100</f>
        <v>11.372263549761383</v>
      </c>
      <c r="K13" s="32"/>
      <c r="L13" s="32"/>
      <c r="M13" s="32"/>
      <c r="N13" s="20"/>
      <c r="O13" s="20"/>
      <c r="P13" s="20"/>
    </row>
    <row r="14" spans="1:16" s="10" customFormat="1">
      <c r="A14" s="10" t="s">
        <v>13</v>
      </c>
      <c r="B14" s="25">
        <v>97951.360000000001</v>
      </c>
      <c r="C14" s="25">
        <v>43483.37</v>
      </c>
      <c r="D14" s="25">
        <v>54467.99</v>
      </c>
      <c r="E14" s="23"/>
      <c r="F14" s="37"/>
      <c r="G14" s="37"/>
      <c r="H14" s="40">
        <f>(97951/1738675)*100</f>
        <v>5.6336578141400775</v>
      </c>
      <c r="I14" s="40">
        <f>(43483/816906)*100</f>
        <v>5.3228890472098378</v>
      </c>
      <c r="J14" s="40">
        <f>(54468/921769)*100</f>
        <v>5.9090726635415161</v>
      </c>
      <c r="K14" s="32"/>
      <c r="L14" s="32"/>
      <c r="M14" s="32"/>
      <c r="N14" s="20"/>
      <c r="O14" s="20"/>
      <c r="P14" s="20"/>
    </row>
    <row r="15" spans="1:16" s="10" customFormat="1">
      <c r="A15" s="10" t="s">
        <v>15</v>
      </c>
      <c r="B15" s="25">
        <v>176472.12</v>
      </c>
      <c r="C15" s="25">
        <v>63027.06</v>
      </c>
      <c r="D15" s="25">
        <v>113445.06</v>
      </c>
      <c r="E15" s="11"/>
      <c r="F15" s="37"/>
      <c r="G15" s="37"/>
      <c r="H15" s="40">
        <f>(176472/1738675)*100</f>
        <v>10.149797978345578</v>
      </c>
      <c r="I15" s="40">
        <f>(63027/816906)*100</f>
        <v>7.7153307724511757</v>
      </c>
      <c r="J15" s="40">
        <f>(113445/921769)*100</f>
        <v>12.30731343753153</v>
      </c>
      <c r="K15" s="32"/>
      <c r="L15" s="32"/>
      <c r="M15" s="32"/>
      <c r="N15" s="20"/>
      <c r="O15" s="20"/>
      <c r="P15" s="20"/>
    </row>
    <row r="16" spans="1:16" s="10" customFormat="1">
      <c r="A16" s="10" t="s">
        <v>17</v>
      </c>
      <c r="B16" s="25">
        <v>19180.810000000001</v>
      </c>
      <c r="C16" s="25">
        <v>900</v>
      </c>
      <c r="D16" s="25">
        <v>18281.330000000002</v>
      </c>
      <c r="E16" s="11"/>
      <c r="F16" s="37"/>
      <c r="G16" s="37"/>
      <c r="H16" s="40">
        <f>(19181/1738675)*100</f>
        <v>1.1031963995571339</v>
      </c>
      <c r="I16" s="40">
        <f>(900/816906)*100</f>
        <v>0.11017179455163752</v>
      </c>
      <c r="J16" s="40">
        <f>(18281/921769)*100</f>
        <v>1.9832517691525751</v>
      </c>
      <c r="K16" s="32"/>
      <c r="L16" s="32"/>
      <c r="M16" s="32"/>
      <c r="N16" s="20"/>
      <c r="O16" s="20"/>
      <c r="P16" s="20"/>
    </row>
    <row r="17" spans="1:16" s="10" customFormat="1">
      <c r="A17" s="10" t="s">
        <v>16</v>
      </c>
      <c r="B17" s="25">
        <v>90412.76</v>
      </c>
      <c r="C17" s="25">
        <v>56180.1</v>
      </c>
      <c r="D17" s="25">
        <v>34232.660000000003</v>
      </c>
      <c r="E17" s="11"/>
      <c r="F17" s="37"/>
      <c r="G17" s="37"/>
      <c r="H17" s="40">
        <f>(90413/1738675)*100</f>
        <v>5.2001092786173384</v>
      </c>
      <c r="I17" s="40">
        <f>(56180/816906)*100</f>
        <v>6.8771682421233287</v>
      </c>
      <c r="J17" s="40">
        <f>(34233/921769)*100</f>
        <v>3.7138371978228819</v>
      </c>
      <c r="K17" s="32"/>
      <c r="L17" s="32"/>
      <c r="M17" s="32"/>
      <c r="N17" s="20"/>
      <c r="O17" s="20"/>
      <c r="P17" s="20"/>
    </row>
    <row r="18" spans="1:16" s="10" customFormat="1">
      <c r="A18" s="2"/>
      <c r="B18" s="43" t="s">
        <v>14</v>
      </c>
      <c r="C18" s="43"/>
      <c r="D18" s="43"/>
      <c r="E18" s="22"/>
      <c r="F18" s="32"/>
      <c r="G18" s="32"/>
      <c r="H18" s="41"/>
      <c r="I18" s="41"/>
      <c r="J18" s="41"/>
      <c r="K18" s="32"/>
      <c r="L18" s="32"/>
      <c r="M18" s="32"/>
    </row>
    <row r="19" spans="1:16" s="9" customFormat="1" ht="3.75" customHeight="1">
      <c r="A19" s="7"/>
      <c r="B19" s="12"/>
      <c r="C19" s="12"/>
      <c r="D19" s="12"/>
      <c r="F19" s="30"/>
      <c r="G19" s="30"/>
      <c r="H19" s="30"/>
      <c r="I19" s="30"/>
      <c r="J19" s="30"/>
      <c r="K19" s="30"/>
      <c r="L19" s="30"/>
      <c r="M19" s="30"/>
    </row>
    <row r="20" spans="1:16" s="9" customFormat="1">
      <c r="A20" s="7" t="s">
        <v>5</v>
      </c>
      <c r="B20" s="13">
        <v>100</v>
      </c>
      <c r="C20" s="13">
        <v>100</v>
      </c>
      <c r="D20" s="13">
        <v>100</v>
      </c>
      <c r="E20" s="24"/>
      <c r="F20" s="13"/>
      <c r="G20" s="13"/>
      <c r="H20" s="13"/>
      <c r="I20" s="30"/>
      <c r="J20" s="30"/>
      <c r="K20" s="30"/>
      <c r="L20" s="30"/>
      <c r="M20" s="30"/>
    </row>
    <row r="21" spans="1:16" s="10" customFormat="1">
      <c r="A21" s="10" t="s">
        <v>6</v>
      </c>
      <c r="B21" s="38">
        <v>71.599999999999994</v>
      </c>
      <c r="C21" s="38">
        <v>79.229066746969664</v>
      </c>
      <c r="D21" s="38">
        <v>64.714261382190116</v>
      </c>
      <c r="F21" s="21"/>
      <c r="G21" s="21"/>
      <c r="H21" s="21"/>
      <c r="I21" s="32"/>
      <c r="J21" s="32"/>
      <c r="K21" s="32"/>
      <c r="L21" s="32"/>
      <c r="M21" s="32"/>
    </row>
    <row r="22" spans="1:16" s="10" customFormat="1">
      <c r="A22" s="10" t="s">
        <v>7</v>
      </c>
      <c r="B22" s="38">
        <v>71.5</v>
      </c>
      <c r="C22" s="38">
        <v>79.016924835905229</v>
      </c>
      <c r="D22" s="38">
        <v>64.714261382190116</v>
      </c>
      <c r="E22" s="21"/>
      <c r="F22" s="21"/>
      <c r="G22" s="21"/>
      <c r="H22" s="21"/>
      <c r="I22" s="32"/>
      <c r="J22" s="32"/>
      <c r="K22" s="32"/>
      <c r="L22" s="32"/>
      <c r="M22" s="32"/>
    </row>
    <row r="23" spans="1:16" s="10" customFormat="1">
      <c r="A23" s="10" t="s">
        <v>8</v>
      </c>
      <c r="B23" s="38">
        <v>69.775950076926392</v>
      </c>
      <c r="C23" s="38">
        <v>76.772602967783314</v>
      </c>
      <c r="D23" s="38">
        <v>63.57525583958671</v>
      </c>
      <c r="E23" s="21"/>
      <c r="F23" s="21"/>
      <c r="G23" s="21"/>
      <c r="H23" s="21"/>
      <c r="I23" s="32"/>
      <c r="J23" s="32"/>
      <c r="K23" s="32"/>
      <c r="L23" s="32"/>
      <c r="M23" s="32"/>
    </row>
    <row r="24" spans="1:16" s="10" customFormat="1">
      <c r="A24" s="10" t="s">
        <v>9</v>
      </c>
      <c r="B24" s="38">
        <v>1.6583317756337441</v>
      </c>
      <c r="C24" s="38">
        <v>2.2443218681219137</v>
      </c>
      <c r="D24" s="38">
        <v>1.1390055426034071</v>
      </c>
      <c r="E24" s="21"/>
      <c r="F24" s="21"/>
      <c r="G24" s="21"/>
      <c r="H24" s="21"/>
      <c r="I24" s="31"/>
      <c r="J24" s="32"/>
      <c r="K24" s="32"/>
      <c r="L24" s="30"/>
      <c r="M24" s="32"/>
    </row>
    <row r="25" spans="1:16" s="10" customFormat="1">
      <c r="A25" s="10" t="s">
        <v>10</v>
      </c>
      <c r="B25" s="38">
        <v>9.9673602024530183E-2</v>
      </c>
      <c r="C25" s="38">
        <v>0.21214191106443092</v>
      </c>
      <c r="D25" s="19">
        <v>0</v>
      </c>
      <c r="E25" s="21"/>
      <c r="F25" s="21"/>
      <c r="G25" s="21"/>
      <c r="H25" s="21"/>
      <c r="I25" s="32"/>
      <c r="J25" s="32"/>
      <c r="K25" s="32"/>
      <c r="L25" s="32"/>
      <c r="M25" s="32"/>
    </row>
    <row r="26" spans="1:16" s="10" customFormat="1">
      <c r="A26" s="10" t="s">
        <v>11</v>
      </c>
      <c r="B26" s="38">
        <v>28.4</v>
      </c>
      <c r="C26" s="38">
        <v>20.770933253030336</v>
      </c>
      <c r="D26" s="38">
        <v>35.285738617809884</v>
      </c>
      <c r="E26" s="21"/>
      <c r="F26" s="21"/>
      <c r="G26" s="21"/>
      <c r="H26" s="21"/>
      <c r="I26" s="32"/>
      <c r="J26" s="32"/>
      <c r="K26" s="32"/>
      <c r="L26" s="32"/>
      <c r="M26" s="32"/>
    </row>
    <row r="27" spans="1:16" s="10" customFormat="1">
      <c r="A27" s="10" t="s">
        <v>12</v>
      </c>
      <c r="B27" s="38">
        <v>6.3792830747552012</v>
      </c>
      <c r="C27" s="38">
        <v>0.8</v>
      </c>
      <c r="D27" s="38">
        <v>11.372263549761383</v>
      </c>
      <c r="E27" s="11"/>
      <c r="F27" s="21"/>
      <c r="G27" s="21"/>
      <c r="H27" s="21"/>
      <c r="I27" s="32"/>
      <c r="J27" s="32"/>
      <c r="K27" s="32"/>
      <c r="L27" s="32"/>
      <c r="M27" s="32"/>
    </row>
    <row r="28" spans="1:16" s="10" customFormat="1">
      <c r="A28" s="10" t="s">
        <v>13</v>
      </c>
      <c r="B28" s="38">
        <v>5.6336578141400775</v>
      </c>
      <c r="C28" s="38">
        <v>5.3228890472098378</v>
      </c>
      <c r="D28" s="38">
        <v>5.9090726635415161</v>
      </c>
      <c r="E28" s="11"/>
      <c r="F28" s="21"/>
      <c r="G28" s="21"/>
      <c r="H28" s="21"/>
      <c r="I28" s="32"/>
      <c r="J28" s="32"/>
      <c r="K28" s="32"/>
      <c r="L28" s="32"/>
      <c r="M28" s="32"/>
    </row>
    <row r="29" spans="1:16" s="10" customFormat="1">
      <c r="A29" s="10" t="s">
        <v>15</v>
      </c>
      <c r="B29" s="38">
        <v>10.149797978345578</v>
      </c>
      <c r="C29" s="38">
        <v>7.7153307724511757</v>
      </c>
      <c r="D29" s="38">
        <v>12.30731343753153</v>
      </c>
      <c r="E29" s="11"/>
      <c r="F29" s="21"/>
      <c r="G29" s="21"/>
      <c r="H29" s="21"/>
      <c r="I29" s="32"/>
      <c r="J29" s="32"/>
      <c r="K29" s="32"/>
      <c r="L29" s="32"/>
      <c r="M29" s="32"/>
    </row>
    <row r="30" spans="1:16" s="10" customFormat="1">
      <c r="A30" s="10" t="s">
        <v>17</v>
      </c>
      <c r="B30" s="38">
        <v>1.1031963995571339</v>
      </c>
      <c r="C30" s="38">
        <v>0.11017179455163752</v>
      </c>
      <c r="D30" s="38">
        <v>1.9832517691525751</v>
      </c>
      <c r="E30" s="11"/>
      <c r="F30" s="21"/>
      <c r="G30" s="21"/>
      <c r="H30" s="21"/>
      <c r="I30" s="32"/>
      <c r="J30" s="32"/>
      <c r="K30" s="32"/>
      <c r="L30" s="32"/>
      <c r="M30" s="32"/>
    </row>
    <row r="31" spans="1:16" s="10" customFormat="1">
      <c r="A31" s="10" t="s">
        <v>16</v>
      </c>
      <c r="B31" s="38">
        <v>5.2001092786173384</v>
      </c>
      <c r="C31" s="38">
        <v>6.8771682421233287</v>
      </c>
      <c r="D31" s="38">
        <v>3.7138371978228819</v>
      </c>
      <c r="E31" s="11"/>
      <c r="F31" s="21"/>
      <c r="G31" s="21"/>
      <c r="H31" s="21"/>
      <c r="I31" s="32"/>
      <c r="J31" s="32"/>
      <c r="K31" s="32"/>
      <c r="L31" s="32"/>
      <c r="M31" s="32"/>
    </row>
    <row r="32" spans="1:16" s="9" customFormat="1">
      <c r="A32" s="7" t="s">
        <v>18</v>
      </c>
      <c r="B32" s="13">
        <v>2.3182313735266198</v>
      </c>
      <c r="C32" s="13">
        <v>2.8327556534954299</v>
      </c>
      <c r="D32" s="13">
        <v>1.75996423764525</v>
      </c>
      <c r="E32" s="17"/>
      <c r="F32" s="13"/>
      <c r="G32" s="13"/>
      <c r="H32" s="13"/>
      <c r="I32" s="30"/>
      <c r="J32" s="30"/>
      <c r="K32" s="30"/>
      <c r="L32" s="30"/>
      <c r="M32" s="30"/>
    </row>
    <row r="33" spans="1:13" s="10" customFormat="1" ht="6.75" customHeight="1">
      <c r="A33" s="14"/>
      <c r="B33" s="15"/>
      <c r="C33" s="15"/>
      <c r="D33" s="15"/>
      <c r="F33" s="32"/>
      <c r="G33" s="32"/>
      <c r="H33" s="32"/>
      <c r="I33" s="32"/>
      <c r="J33" s="32"/>
      <c r="K33" s="32"/>
      <c r="L33" s="32"/>
      <c r="M33" s="32"/>
    </row>
    <row r="34" spans="1:13" ht="21.75">
      <c r="A34" s="2" t="s">
        <v>22</v>
      </c>
      <c r="B34" s="16"/>
    </row>
  </sheetData>
  <mergeCells count="2">
    <mergeCell ref="B4:D4"/>
    <mergeCell ref="B18:D18"/>
  </mergeCells>
  <pageMargins left="0.70866141732283472" right="0.15748031496062992" top="0.74803149606299213" bottom="0.74803149606299213" header="0.31496062992125984" footer="0.31496062992125984"/>
  <pageSetup paperSize="9" orientation="portrait" r:id="rId1"/>
  <headerFooter>
    <oddHeader>&amp;R15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kobtawee@gmail.com</cp:lastModifiedBy>
  <cp:lastPrinted>2026-05-06T03:38:22Z</cp:lastPrinted>
  <dcterms:created xsi:type="dcterms:W3CDTF">2022-02-25T03:28:10Z</dcterms:created>
  <dcterms:modified xsi:type="dcterms:W3CDTF">2026-06-15T07:20:17Z</dcterms:modified>
</cp:coreProperties>
</file>