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G:\งานของแพร ปีงบ 65\4.งานวิชาการ\1.ตาราง upload\4.รายงานสถิติ\1.สถิติประชากร สาขา01\2561\"/>
    </mc:Choice>
  </mc:AlternateContent>
  <xr:revisionPtr revIDLastSave="0" documentId="13_ncr:1_{175C224F-BE4D-450F-B3B7-CF8327199F26}" xr6:coauthVersionLast="36" xr6:coauthVersionMax="36" xr10:uidLastSave="{00000000-0000-0000-0000-000000000000}"/>
  <bookViews>
    <workbookView xWindow="0" yWindow="0" windowWidth="19320" windowHeight="9735" xr2:uid="{00000000-000D-0000-FFFF-FFFF00000000}"/>
  </bookViews>
  <sheets>
    <sheet name="T-1.6" sheetId="2" r:id="rId1"/>
  </sheets>
  <definedNames>
    <definedName name="_xlnm._FilterDatabase" localSheetId="0" hidden="1">'T-1.6'!$H$23:$K$35</definedName>
    <definedName name="_xlnm.Print_Area" localSheetId="0">'T-1.6'!$A$1:$T$21</definedName>
  </definedNames>
  <calcPr calcId="181029"/>
</workbook>
</file>

<file path=xl/calcChain.xml><?xml version="1.0" encoding="utf-8"?>
<calcChain xmlns="http://schemas.openxmlformats.org/spreadsheetml/2006/main">
  <c r="P17" i="2" l="1"/>
  <c r="O17" i="2"/>
  <c r="P10" i="2"/>
  <c r="O10" i="2"/>
  <c r="P11" i="2"/>
  <c r="O11" i="2"/>
  <c r="P12" i="2"/>
  <c r="O12" i="2"/>
  <c r="M17" i="2"/>
  <c r="L17" i="2"/>
  <c r="M10" i="2"/>
  <c r="L10" i="2"/>
  <c r="M11" i="2"/>
  <c r="K11" i="2" s="1"/>
  <c r="L11" i="2"/>
  <c r="M12" i="2"/>
  <c r="L12" i="2"/>
  <c r="J17" i="2"/>
  <c r="I17" i="2"/>
  <c r="I12" i="2"/>
  <c r="I11" i="2"/>
  <c r="J10" i="2"/>
  <c r="J9" i="2" s="1"/>
  <c r="I10" i="2"/>
  <c r="N13" i="2"/>
  <c r="N14" i="2"/>
  <c r="N15" i="2"/>
  <c r="N16" i="2"/>
  <c r="N17" i="2"/>
  <c r="N18" i="2"/>
  <c r="F9" i="2"/>
  <c r="G9" i="2"/>
  <c r="E9" i="2"/>
  <c r="K13" i="2"/>
  <c r="K14" i="2"/>
  <c r="K15" i="2"/>
  <c r="K16" i="2"/>
  <c r="K17" i="2"/>
  <c r="K18" i="2"/>
  <c r="H13" i="2"/>
  <c r="H14" i="2"/>
  <c r="H15" i="2"/>
  <c r="H16" i="2"/>
  <c r="H17" i="2"/>
  <c r="H18" i="2"/>
  <c r="M9" i="2" l="1"/>
  <c r="L9" i="2"/>
  <c r="N12" i="2"/>
  <c r="N10" i="2"/>
  <c r="I9" i="2"/>
  <c r="N11" i="2"/>
  <c r="O9" i="2"/>
  <c r="P9" i="2"/>
  <c r="K10" i="2"/>
  <c r="K12" i="2"/>
  <c r="H10" i="2"/>
  <c r="N9" i="2" l="1"/>
  <c r="K9" i="2"/>
  <c r="H9" i="2"/>
</calcChain>
</file>

<file path=xl/sharedStrings.xml><?xml version="1.0" encoding="utf-8"?>
<sst xmlns="http://schemas.openxmlformats.org/spreadsheetml/2006/main" count="60" uniqueCount="41">
  <si>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</si>
  <si>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</si>
  <si>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</si>
  <si>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</si>
  <si>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</si>
  <si>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</si>
  <si>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</si>
  <si>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</si>
  <si>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</si>
  <si>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</si>
  <si>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</si>
  <si>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</si>
  <si>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</si>
  <si>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</si>
  <si>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</si>
  <si>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</si>
  <si>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</si>
  <si>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</si>
  <si>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</si>
  <si>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</si>
  <si>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</si>
  <si>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</si>
  <si>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</si>
  <si>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อำเภอเมืองอุตรดิตถ์</t>
  </si>
  <si>
    <t>อำเภอตรอน</t>
  </si>
  <si>
    <t>อำเภอท่าปลา</t>
  </si>
  <si>
    <t>อำเภอน้ำปาด</t>
  </si>
  <si>
    <t>อำเภอ ฟากท่า</t>
  </si>
  <si>
    <t>อำเภอบ้านโคก</t>
  </si>
  <si>
    <t>อำเภอพิชัย</t>
  </si>
  <si>
    <t>อำเภอลับแล</t>
  </si>
  <si>
    <t>อำเภอทองแสนขัน</t>
  </si>
  <si>
    <t>Laplae District</t>
  </si>
  <si>
    <t>Phichai District</t>
  </si>
  <si>
    <t>Tron District</t>
  </si>
  <si>
    <t>Mueang Uttaradit District</t>
  </si>
  <si>
    <t>Tha Pla District</t>
  </si>
  <si>
    <t>Num Pat District</t>
  </si>
  <si>
    <t>Thong Saen Khan District</t>
  </si>
  <si>
    <t>Ban Khok District</t>
  </si>
  <si>
    <t>Fak Tha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</si>
</sst>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rial"/>
      <family val="2"/>
    </font>
    <font>
      <b/>
      <sz val="14"/>
      <color rgb="FFFF0000"/>
      <name val="Cordia New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187" fontId="8" fillId="0" borderId="3" xfId="1" applyNumberFormat="1" applyFont="1" applyBorder="1"/>
    <xf numFmtId="187" fontId="8" fillId="0" borderId="2" xfId="1" applyNumberFormat="1" applyFont="1" applyBorder="1"/>
    <xf numFmtId="187" fontId="8" fillId="0" borderId="0" xfId="1" applyNumberFormat="1" applyFont="1"/>
    <xf numFmtId="187" fontId="4" fillId="0" borderId="2" xfId="1" applyNumberFormat="1" applyFont="1" applyBorder="1"/>
    <xf numFmtId="187" fontId="8" fillId="0" borderId="10" xfId="1" applyNumberFormat="1" applyFont="1" applyBorder="1"/>
    <xf numFmtId="0" fontId="11" fillId="0" borderId="0" xfId="0" applyFont="1"/>
    <xf numFmtId="3" fontId="5" fillId="0" borderId="0" xfId="0" applyNumberFormat="1" applyFont="1"/>
    <xf numFmtId="3" fontId="12" fillId="0" borderId="0" xfId="0" applyNumberFormat="1" applyFont="1"/>
    <xf numFmtId="0" fontId="12" fillId="0" borderId="0" xfId="0" applyFont="1"/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left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R39"/>
  <sheetViews>
    <sheetView showGridLines="0" tabSelected="1" view="pageLayout" topLeftCell="A4" zoomScale="70" zoomScaleNormal="100" zoomScaleSheetLayoutView="110" zoomScalePageLayoutView="70" workbookViewId="0">
      <selection activeCell="K13" sqref="J12:K13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5" width="8.140625" style="5" customWidth="1"/>
    <col min="6" max="6" width="7.85546875" style="5" customWidth="1"/>
    <col min="7" max="7" width="8.28515625" style="5" customWidth="1"/>
    <col min="8" max="8" width="9.7109375" style="5" customWidth="1"/>
    <col min="9" max="9" width="8.140625" style="5" customWidth="1"/>
    <col min="10" max="10" width="7.85546875" style="5" customWidth="1"/>
    <col min="11" max="11" width="8.42578125" style="5" customWidth="1"/>
    <col min="12" max="14" width="7.85546875" style="5" customWidth="1"/>
    <col min="15" max="15" width="8.140625" style="5" customWidth="1"/>
    <col min="16" max="16" width="7.85546875" style="5" customWidth="1"/>
    <col min="17" max="17" width="17.140625" style="5" customWidth="1"/>
    <col min="18" max="18" width="9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5">
      <c r="B1" s="1" t="s">
        <v>0</v>
      </c>
      <c r="C1" s="2">
        <v>1.6</v>
      </c>
      <c r="D1" s="1" t="s">
        <v>21</v>
      </c>
    </row>
    <row r="2" spans="1:18" s="3" customFormat="1" x14ac:dyDescent="0.5">
      <c r="B2" s="1" t="s">
        <v>14</v>
      </c>
      <c r="C2" s="2">
        <v>1.6</v>
      </c>
      <c r="D2" s="1" t="s">
        <v>22</v>
      </c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 x14ac:dyDescent="0.45">
      <c r="A4" s="52" t="s">
        <v>15</v>
      </c>
      <c r="B4" s="52"/>
      <c r="C4" s="52"/>
      <c r="D4" s="53"/>
      <c r="E4" s="41" t="s">
        <v>4</v>
      </c>
      <c r="F4" s="42"/>
      <c r="G4" s="43"/>
      <c r="H4" s="41" t="s">
        <v>8</v>
      </c>
      <c r="I4" s="42"/>
      <c r="J4" s="43"/>
      <c r="K4" s="42" t="s">
        <v>17</v>
      </c>
      <c r="L4" s="42"/>
      <c r="M4" s="42"/>
      <c r="N4" s="41" t="s">
        <v>18</v>
      </c>
      <c r="O4" s="42"/>
      <c r="P4" s="43"/>
      <c r="Q4" s="46" t="s">
        <v>16</v>
      </c>
      <c r="R4" s="47"/>
    </row>
    <row r="5" spans="1:18" s="6" customFormat="1" ht="19.5" x14ac:dyDescent="0.45">
      <c r="A5" s="54"/>
      <c r="B5" s="54"/>
      <c r="C5" s="54"/>
      <c r="D5" s="55"/>
      <c r="E5" s="38" t="s">
        <v>9</v>
      </c>
      <c r="F5" s="39"/>
      <c r="G5" s="40"/>
      <c r="H5" s="38" t="s">
        <v>10</v>
      </c>
      <c r="I5" s="39"/>
      <c r="J5" s="40"/>
      <c r="K5" s="38" t="s">
        <v>11</v>
      </c>
      <c r="L5" s="39"/>
      <c r="M5" s="40"/>
      <c r="N5" s="38" t="s">
        <v>12</v>
      </c>
      <c r="O5" s="39"/>
      <c r="P5" s="40"/>
      <c r="Q5" s="48"/>
      <c r="R5" s="49"/>
    </row>
    <row r="6" spans="1:18" s="6" customFormat="1" ht="19.5" x14ac:dyDescent="0.45">
      <c r="A6" s="54"/>
      <c r="B6" s="54"/>
      <c r="C6" s="54"/>
      <c r="D6" s="55"/>
      <c r="E6" s="24" t="s">
        <v>1</v>
      </c>
      <c r="F6" s="25" t="s">
        <v>2</v>
      </c>
      <c r="G6" s="9" t="s">
        <v>3</v>
      </c>
      <c r="H6" s="24" t="s">
        <v>1</v>
      </c>
      <c r="I6" s="25" t="s">
        <v>2</v>
      </c>
      <c r="J6" s="9" t="s">
        <v>3</v>
      </c>
      <c r="K6" s="20" t="s">
        <v>1</v>
      </c>
      <c r="L6" s="25" t="s">
        <v>2</v>
      </c>
      <c r="M6" s="20" t="s">
        <v>3</v>
      </c>
      <c r="N6" s="24" t="s">
        <v>1</v>
      </c>
      <c r="O6" s="25" t="s">
        <v>2</v>
      </c>
      <c r="P6" s="9" t="s">
        <v>3</v>
      </c>
      <c r="Q6" s="48"/>
      <c r="R6" s="49"/>
    </row>
    <row r="7" spans="1:18" s="6" customFormat="1" ht="19.5" x14ac:dyDescent="0.45">
      <c r="A7" s="56"/>
      <c r="B7" s="56"/>
      <c r="C7" s="56"/>
      <c r="D7" s="57"/>
      <c r="E7" s="21" t="s">
        <v>5</v>
      </c>
      <c r="F7" s="22" t="s">
        <v>6</v>
      </c>
      <c r="G7" s="19" t="s">
        <v>7</v>
      </c>
      <c r="H7" s="21" t="s">
        <v>5</v>
      </c>
      <c r="I7" s="22" t="s">
        <v>6</v>
      </c>
      <c r="J7" s="19" t="s">
        <v>7</v>
      </c>
      <c r="K7" s="18" t="s">
        <v>5</v>
      </c>
      <c r="L7" s="22" t="s">
        <v>6</v>
      </c>
      <c r="M7" s="18" t="s">
        <v>7</v>
      </c>
      <c r="N7" s="21" t="s">
        <v>5</v>
      </c>
      <c r="O7" s="22" t="s">
        <v>6</v>
      </c>
      <c r="P7" s="19" t="s">
        <v>7</v>
      </c>
      <c r="Q7" s="50"/>
      <c r="R7" s="51"/>
    </row>
    <row r="8" spans="1:18" s="6" customFormat="1" ht="6" customHeight="1" x14ac:dyDescent="0.45">
      <c r="A8" s="13"/>
      <c r="B8" s="13"/>
      <c r="C8" s="13"/>
      <c r="D8" s="13"/>
      <c r="E8" s="26"/>
      <c r="F8" s="25"/>
      <c r="G8" s="15"/>
      <c r="H8" s="26"/>
      <c r="I8" s="25"/>
      <c r="J8" s="15"/>
      <c r="K8" s="14"/>
      <c r="L8" s="25"/>
      <c r="M8" s="14"/>
      <c r="N8" s="26"/>
      <c r="O8" s="25"/>
      <c r="P8" s="15"/>
      <c r="Q8" s="16"/>
      <c r="R8" s="17"/>
    </row>
    <row r="9" spans="1:18" s="7" customFormat="1" ht="21" customHeight="1" x14ac:dyDescent="0.45">
      <c r="A9" s="45" t="s">
        <v>13</v>
      </c>
      <c r="B9" s="45"/>
      <c r="C9" s="45"/>
      <c r="D9" s="45"/>
      <c r="E9" s="32">
        <f>SUM(E10:E18)</f>
        <v>2796</v>
      </c>
      <c r="F9" s="32">
        <f t="shared" ref="F9:P9" si="0">SUM(F10:F18)</f>
        <v>1425</v>
      </c>
      <c r="G9" s="32">
        <f t="shared" si="0"/>
        <v>1371</v>
      </c>
      <c r="H9" s="32">
        <f t="shared" si="0"/>
        <v>4126</v>
      </c>
      <c r="I9" s="32">
        <f t="shared" si="0"/>
        <v>2313</v>
      </c>
      <c r="J9" s="32">
        <f t="shared" si="0"/>
        <v>1813</v>
      </c>
      <c r="K9" s="32">
        <f t="shared" si="0"/>
        <v>17892</v>
      </c>
      <c r="L9" s="32">
        <f t="shared" si="0"/>
        <v>9650</v>
      </c>
      <c r="M9" s="32">
        <f t="shared" si="0"/>
        <v>8242</v>
      </c>
      <c r="N9" s="32">
        <f t="shared" si="0"/>
        <v>18146</v>
      </c>
      <c r="O9" s="32">
        <f t="shared" si="0"/>
        <v>9913</v>
      </c>
      <c r="P9" s="32">
        <f t="shared" si="0"/>
        <v>8233</v>
      </c>
      <c r="Q9" s="44" t="s">
        <v>5</v>
      </c>
      <c r="R9" s="45"/>
    </row>
    <row r="10" spans="1:18" s="6" customFormat="1" ht="20.25" customHeight="1" x14ac:dyDescent="0.45">
      <c r="A10" s="58" t="s">
        <v>23</v>
      </c>
      <c r="B10" s="58"/>
      <c r="C10" s="58"/>
      <c r="D10" s="59"/>
      <c r="E10" s="30">
        <v>2449</v>
      </c>
      <c r="F10" s="29">
        <v>1251</v>
      </c>
      <c r="G10" s="33">
        <v>1198</v>
      </c>
      <c r="H10" s="30">
        <f>I10+J10</f>
        <v>2448</v>
      </c>
      <c r="I10" s="29">
        <f>1075+289</f>
        <v>1364</v>
      </c>
      <c r="J10" s="33">
        <f>829+255</f>
        <v>1084</v>
      </c>
      <c r="K10" s="31">
        <f>L10+M10</f>
        <v>7216</v>
      </c>
      <c r="L10" s="29">
        <f>2903+1096</f>
        <v>3999</v>
      </c>
      <c r="M10" s="31">
        <f>1958+1259</f>
        <v>3217</v>
      </c>
      <c r="N10" s="30">
        <f>O10+P10</f>
        <v>8739</v>
      </c>
      <c r="O10" s="29">
        <f>2413+2270</f>
        <v>4683</v>
      </c>
      <c r="P10" s="33">
        <f>1542+2514</f>
        <v>4056</v>
      </c>
      <c r="Q10" s="28" t="s">
        <v>35</v>
      </c>
      <c r="R10" s="27"/>
    </row>
    <row r="11" spans="1:18" s="6" customFormat="1" ht="20.25" customHeight="1" x14ac:dyDescent="0.45">
      <c r="A11" s="58" t="s">
        <v>24</v>
      </c>
      <c r="B11" s="58"/>
      <c r="C11" s="58"/>
      <c r="D11" s="59"/>
      <c r="E11" s="30">
        <v>18</v>
      </c>
      <c r="F11" s="29">
        <v>7</v>
      </c>
      <c r="G11" s="33">
        <v>11</v>
      </c>
      <c r="H11" s="30">
        <v>201</v>
      </c>
      <c r="I11" s="29">
        <f>26+80</f>
        <v>106</v>
      </c>
      <c r="J11" s="33">
        <v>95</v>
      </c>
      <c r="K11" s="31">
        <f t="shared" ref="K11:K18" si="1">L11+M11</f>
        <v>1225</v>
      </c>
      <c r="L11" s="29">
        <f>548+98</f>
        <v>646</v>
      </c>
      <c r="M11" s="31">
        <f>507+72</f>
        <v>579</v>
      </c>
      <c r="N11" s="30">
        <f t="shared" ref="N11:N18" si="2">O11+P11</f>
        <v>1036</v>
      </c>
      <c r="O11" s="29">
        <f>94+493</f>
        <v>587</v>
      </c>
      <c r="P11" s="33">
        <f>76+373</f>
        <v>449</v>
      </c>
      <c r="Q11" s="28" t="s">
        <v>34</v>
      </c>
      <c r="R11" s="27"/>
    </row>
    <row r="12" spans="1:18" s="6" customFormat="1" ht="20.25" customHeight="1" x14ac:dyDescent="0.45">
      <c r="A12" s="58" t="s">
        <v>25</v>
      </c>
      <c r="B12" s="58"/>
      <c r="C12" s="58"/>
      <c r="D12" s="59"/>
      <c r="E12" s="30">
        <v>70</v>
      </c>
      <c r="F12" s="29">
        <v>40</v>
      </c>
      <c r="G12" s="33">
        <v>30</v>
      </c>
      <c r="H12" s="30">
        <v>227</v>
      </c>
      <c r="I12" s="29">
        <f>29+108</f>
        <v>137</v>
      </c>
      <c r="J12" s="33">
        <v>90</v>
      </c>
      <c r="K12" s="31">
        <f t="shared" si="1"/>
        <v>1585</v>
      </c>
      <c r="L12" s="29">
        <f>696+122</f>
        <v>818</v>
      </c>
      <c r="M12" s="31">
        <f>622+145</f>
        <v>767</v>
      </c>
      <c r="N12" s="30">
        <f t="shared" si="2"/>
        <v>1378</v>
      </c>
      <c r="O12" s="29">
        <f>189+564</f>
        <v>753</v>
      </c>
      <c r="P12" s="33">
        <f>128+497</f>
        <v>625</v>
      </c>
      <c r="Q12" s="28" t="s">
        <v>36</v>
      </c>
      <c r="R12" s="27"/>
    </row>
    <row r="13" spans="1:18" s="6" customFormat="1" ht="20.25" customHeight="1" x14ac:dyDescent="0.45">
      <c r="A13" s="58" t="s">
        <v>26</v>
      </c>
      <c r="B13" s="58"/>
      <c r="C13" s="58"/>
      <c r="D13" s="59"/>
      <c r="E13" s="30">
        <v>90</v>
      </c>
      <c r="F13" s="29">
        <v>47</v>
      </c>
      <c r="G13" s="33">
        <v>43</v>
      </c>
      <c r="H13" s="30">
        <f t="shared" ref="H13:H18" si="3">I13+J13</f>
        <v>155</v>
      </c>
      <c r="I13" s="29">
        <v>100</v>
      </c>
      <c r="J13" s="33">
        <v>55</v>
      </c>
      <c r="K13" s="31">
        <f t="shared" si="1"/>
        <v>1130</v>
      </c>
      <c r="L13" s="29">
        <v>593</v>
      </c>
      <c r="M13" s="31">
        <v>537</v>
      </c>
      <c r="N13" s="30">
        <f t="shared" si="2"/>
        <v>1045</v>
      </c>
      <c r="O13" s="29">
        <v>569</v>
      </c>
      <c r="P13" s="33">
        <v>476</v>
      </c>
      <c r="Q13" s="28" t="s">
        <v>37</v>
      </c>
      <c r="R13" s="27"/>
    </row>
    <row r="14" spans="1:18" s="6" customFormat="1" ht="20.25" customHeight="1" x14ac:dyDescent="0.45">
      <c r="A14" s="58" t="s">
        <v>27</v>
      </c>
      <c r="B14" s="58"/>
      <c r="C14" s="58"/>
      <c r="D14" s="59"/>
      <c r="E14" s="30">
        <v>10</v>
      </c>
      <c r="F14" s="29">
        <v>5</v>
      </c>
      <c r="G14" s="33">
        <v>5</v>
      </c>
      <c r="H14" s="30">
        <f t="shared" si="3"/>
        <v>81</v>
      </c>
      <c r="I14" s="29">
        <v>45</v>
      </c>
      <c r="J14" s="33">
        <v>36</v>
      </c>
      <c r="K14" s="31">
        <f t="shared" si="1"/>
        <v>374</v>
      </c>
      <c r="L14" s="29">
        <v>204</v>
      </c>
      <c r="M14" s="31">
        <v>170</v>
      </c>
      <c r="N14" s="30">
        <f t="shared" si="2"/>
        <v>374</v>
      </c>
      <c r="O14" s="29">
        <v>222</v>
      </c>
      <c r="P14" s="33">
        <v>152</v>
      </c>
      <c r="Q14" s="28" t="s">
        <v>40</v>
      </c>
      <c r="R14" s="27"/>
    </row>
    <row r="15" spans="1:18" s="6" customFormat="1" ht="20.25" customHeight="1" x14ac:dyDescent="0.45">
      <c r="A15" s="58" t="s">
        <v>28</v>
      </c>
      <c r="B15" s="58"/>
      <c r="C15" s="58"/>
      <c r="D15" s="59"/>
      <c r="E15" s="30">
        <v>58</v>
      </c>
      <c r="F15" s="29">
        <v>27</v>
      </c>
      <c r="G15" s="33">
        <v>31</v>
      </c>
      <c r="H15" s="30">
        <f t="shared" si="3"/>
        <v>76</v>
      </c>
      <c r="I15" s="29">
        <v>48</v>
      </c>
      <c r="J15" s="33">
        <v>28</v>
      </c>
      <c r="K15" s="31">
        <f t="shared" si="1"/>
        <v>462</v>
      </c>
      <c r="L15" s="29">
        <v>236</v>
      </c>
      <c r="M15" s="31">
        <v>226</v>
      </c>
      <c r="N15" s="30">
        <f t="shared" si="2"/>
        <v>413</v>
      </c>
      <c r="O15" s="29">
        <v>215</v>
      </c>
      <c r="P15" s="33">
        <v>198</v>
      </c>
      <c r="Q15" s="28" t="s">
        <v>39</v>
      </c>
      <c r="R15" s="27"/>
    </row>
    <row r="16" spans="1:18" s="6" customFormat="1" ht="20.25" customHeight="1" x14ac:dyDescent="0.45">
      <c r="A16" s="58" t="s">
        <v>29</v>
      </c>
      <c r="B16" s="58"/>
      <c r="C16" s="58"/>
      <c r="D16" s="59"/>
      <c r="E16" s="30">
        <v>39</v>
      </c>
      <c r="F16" s="29">
        <v>16</v>
      </c>
      <c r="G16" s="33">
        <v>23</v>
      </c>
      <c r="H16" s="30">
        <f t="shared" si="3"/>
        <v>408</v>
      </c>
      <c r="I16" s="29">
        <v>209</v>
      </c>
      <c r="J16" s="33">
        <v>199</v>
      </c>
      <c r="K16" s="31">
        <f t="shared" si="1"/>
        <v>2685</v>
      </c>
      <c r="L16" s="29">
        <v>1389</v>
      </c>
      <c r="M16" s="31">
        <v>1296</v>
      </c>
      <c r="N16" s="30">
        <f t="shared" si="2"/>
        <v>2427</v>
      </c>
      <c r="O16" s="29">
        <v>1339</v>
      </c>
      <c r="P16" s="33">
        <v>1088</v>
      </c>
      <c r="Q16" s="28" t="s">
        <v>33</v>
      </c>
      <c r="R16" s="27"/>
    </row>
    <row r="17" spans="1:18" s="6" customFormat="1" ht="20.25" customHeight="1" x14ac:dyDescent="0.45">
      <c r="A17" s="58" t="s">
        <v>30</v>
      </c>
      <c r="B17" s="58"/>
      <c r="C17" s="58"/>
      <c r="D17" s="59"/>
      <c r="E17" s="30">
        <v>26</v>
      </c>
      <c r="F17" s="29">
        <v>13</v>
      </c>
      <c r="G17" s="33">
        <v>13</v>
      </c>
      <c r="H17" s="30">
        <f t="shared" si="3"/>
        <v>341</v>
      </c>
      <c r="I17" s="29">
        <f>9+181</f>
        <v>190</v>
      </c>
      <c r="J17" s="33">
        <f>148+3</f>
        <v>151</v>
      </c>
      <c r="K17" s="31">
        <f t="shared" si="1"/>
        <v>2161</v>
      </c>
      <c r="L17" s="29">
        <f>960+196+71</f>
        <v>1227</v>
      </c>
      <c r="M17" s="31">
        <f>176+678+80</f>
        <v>934</v>
      </c>
      <c r="N17" s="30">
        <f t="shared" si="2"/>
        <v>1792</v>
      </c>
      <c r="O17" s="29">
        <f>57+973</f>
        <v>1030</v>
      </c>
      <c r="P17" s="33">
        <f>57+705</f>
        <v>762</v>
      </c>
      <c r="Q17" s="28" t="s">
        <v>32</v>
      </c>
      <c r="R17" s="27"/>
    </row>
    <row r="18" spans="1:18" s="6" customFormat="1" ht="20.25" customHeight="1" x14ac:dyDescent="0.45">
      <c r="A18" s="58" t="s">
        <v>31</v>
      </c>
      <c r="B18" s="58"/>
      <c r="C18" s="58"/>
      <c r="D18" s="59"/>
      <c r="E18" s="30">
        <v>36</v>
      </c>
      <c r="F18" s="29">
        <v>19</v>
      </c>
      <c r="G18" s="33">
        <v>17</v>
      </c>
      <c r="H18" s="30">
        <f t="shared" si="3"/>
        <v>189</v>
      </c>
      <c r="I18" s="29">
        <v>114</v>
      </c>
      <c r="J18" s="33">
        <v>75</v>
      </c>
      <c r="K18" s="31">
        <f t="shared" si="1"/>
        <v>1054</v>
      </c>
      <c r="L18" s="29">
        <v>538</v>
      </c>
      <c r="M18" s="31">
        <v>516</v>
      </c>
      <c r="N18" s="30">
        <f t="shared" si="2"/>
        <v>942</v>
      </c>
      <c r="O18" s="29">
        <v>515</v>
      </c>
      <c r="P18" s="33">
        <v>427</v>
      </c>
      <c r="Q18" s="28" t="s">
        <v>38</v>
      </c>
      <c r="R18" s="27"/>
    </row>
    <row r="19" spans="1:18" s="6" customFormat="1" ht="4.5" customHeight="1" x14ac:dyDescent="0.45">
      <c r="A19" s="10"/>
      <c r="B19" s="10"/>
      <c r="C19" s="10"/>
      <c r="D19" s="10"/>
      <c r="E19" s="12"/>
      <c r="F19" s="11"/>
      <c r="G19" s="23"/>
      <c r="H19" s="12"/>
      <c r="I19" s="11"/>
      <c r="J19" s="23"/>
      <c r="K19" s="10"/>
      <c r="L19" s="11"/>
      <c r="M19" s="10"/>
      <c r="N19" s="12"/>
      <c r="O19" s="11"/>
      <c r="P19" s="23"/>
      <c r="Q19" s="10"/>
      <c r="R19" s="10"/>
    </row>
    <row r="20" spans="1:18" s="6" customFormat="1" ht="4.5" customHeight="1" x14ac:dyDescent="0.4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5" customHeight="1" x14ac:dyDescent="0.5">
      <c r="A21" s="8" t="s">
        <v>19</v>
      </c>
      <c r="B21" s="8"/>
      <c r="C21" s="8"/>
      <c r="D21" s="8"/>
      <c r="E21" s="8"/>
      <c r="K21" s="8" t="s">
        <v>20</v>
      </c>
    </row>
    <row r="22" spans="1:18" x14ac:dyDescent="0.5">
      <c r="A22" s="8"/>
      <c r="C22" s="8"/>
      <c r="D22" s="8"/>
      <c r="E22" s="8"/>
    </row>
    <row r="23" spans="1:18" x14ac:dyDescent="0.5">
      <c r="E23" s="34"/>
      <c r="F23" s="35"/>
      <c r="G23" s="35"/>
      <c r="H23" s="35"/>
      <c r="J23" s="35"/>
      <c r="K23" s="35"/>
      <c r="L23" s="35"/>
    </row>
    <row r="24" spans="1:18" x14ac:dyDescent="0.5">
      <c r="L24" s="35"/>
    </row>
    <row r="25" spans="1:18" x14ac:dyDescent="0.5">
      <c r="H25" s="35"/>
      <c r="I25" s="35"/>
      <c r="J25" s="35"/>
    </row>
    <row r="26" spans="1:18" x14ac:dyDescent="0.5">
      <c r="H26" s="36"/>
      <c r="I26" s="36"/>
      <c r="J26" s="36"/>
    </row>
    <row r="27" spans="1:18" x14ac:dyDescent="0.5">
      <c r="J27" s="35"/>
    </row>
    <row r="28" spans="1:18" x14ac:dyDescent="0.5">
      <c r="J28" s="35"/>
    </row>
    <row r="29" spans="1:18" x14ac:dyDescent="0.5">
      <c r="H29" s="37"/>
      <c r="I29" s="37"/>
      <c r="J29" s="37"/>
    </row>
    <row r="30" spans="1:18" x14ac:dyDescent="0.5">
      <c r="J30" s="35"/>
    </row>
    <row r="31" spans="1:18" x14ac:dyDescent="0.5">
      <c r="J31" s="35"/>
    </row>
    <row r="32" spans="1:18" x14ac:dyDescent="0.5">
      <c r="J32" s="35"/>
    </row>
    <row r="33" spans="8:18" x14ac:dyDescent="0.5">
      <c r="H33" s="37"/>
      <c r="I33" s="37"/>
      <c r="J33" s="37"/>
    </row>
    <row r="34" spans="8:18" x14ac:dyDescent="0.5">
      <c r="H34" s="37"/>
      <c r="I34" s="37"/>
      <c r="J34" s="36"/>
      <c r="K34" s="35"/>
      <c r="L34" s="35"/>
    </row>
    <row r="35" spans="8:18" x14ac:dyDescent="0.5">
      <c r="I35" s="35"/>
      <c r="J35" s="35"/>
      <c r="K35" s="35"/>
      <c r="L35" s="35"/>
    </row>
    <row r="36" spans="8:18" x14ac:dyDescent="0.5">
      <c r="H36" s="35"/>
      <c r="I36" s="35"/>
      <c r="J36" s="35"/>
      <c r="P36" s="35"/>
      <c r="Q36" s="35"/>
      <c r="R36" s="35"/>
    </row>
    <row r="37" spans="8:18" x14ac:dyDescent="0.5">
      <c r="J37" s="35"/>
      <c r="L37" s="35"/>
    </row>
    <row r="39" spans="8:18" x14ac:dyDescent="0.5">
      <c r="H39" s="35"/>
      <c r="J39" s="35"/>
    </row>
  </sheetData>
  <mergeCells count="21">
    <mergeCell ref="A10:D10"/>
    <mergeCell ref="A16:D16"/>
    <mergeCell ref="A17:D17"/>
    <mergeCell ref="A18:D18"/>
    <mergeCell ref="A11:D11"/>
    <mergeCell ref="A12:D12"/>
    <mergeCell ref="A13:D13"/>
    <mergeCell ref="A14:D14"/>
    <mergeCell ref="A15:D15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rowBreaks count="1" manualBreakCount="1">
    <brk id="3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COM15</cp:lastModifiedBy>
  <cp:lastPrinted>2019-07-17T03:00:09Z</cp:lastPrinted>
  <dcterms:created xsi:type="dcterms:W3CDTF">2004-08-16T17:13:42Z</dcterms:created>
  <dcterms:modified xsi:type="dcterms:W3CDTF">2022-07-11T03:53:35Z</dcterms:modified>
</cp:coreProperties>
</file>