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7" sheetId="13" r:id="rId1"/>
  </sheets>
  <definedNames>
    <definedName name="_xlnm.Print_Area" localSheetId="0">ตารางที่7!$A$1:$E$36</definedName>
  </definedNames>
  <calcPr calcId="125725"/>
</workbook>
</file>

<file path=xl/calcChain.xml><?xml version="1.0" encoding="utf-8"?>
<calcChain xmlns="http://schemas.openxmlformats.org/spreadsheetml/2006/main">
  <c r="N2" i="13"/>
  <c r="U6" l="1"/>
  <c r="U7"/>
  <c r="U5"/>
  <c r="B12"/>
  <c r="O25"/>
  <c r="O24"/>
  <c r="O23"/>
  <c r="P35"/>
  <c r="J32"/>
  <c r="K32"/>
  <c r="L32"/>
  <c r="M32"/>
  <c r="N32"/>
  <c r="O32"/>
  <c r="P32"/>
  <c r="Q32"/>
  <c r="R32"/>
  <c r="S32"/>
  <c r="T32"/>
  <c r="U32"/>
  <c r="V32"/>
  <c r="W32"/>
  <c r="I32"/>
  <c r="G29"/>
  <c r="E2"/>
  <c r="D19"/>
  <c r="C19"/>
  <c r="B19"/>
  <c r="D17"/>
  <c r="C17"/>
  <c r="B17"/>
  <c r="D16"/>
  <c r="C16"/>
  <c r="B16"/>
  <c r="D15"/>
  <c r="C15"/>
  <c r="B15"/>
  <c r="D12"/>
  <c r="C12"/>
  <c r="D11"/>
  <c r="C11"/>
  <c r="B11"/>
  <c r="D9"/>
  <c r="C9"/>
  <c r="B9"/>
  <c r="D8"/>
  <c r="C8"/>
  <c r="B8"/>
  <c r="B24" s="1"/>
  <c r="D7"/>
  <c r="C7"/>
  <c r="B7"/>
  <c r="D6"/>
  <c r="C6"/>
  <c r="H24" s="1"/>
  <c r="B6"/>
  <c r="D5"/>
  <c r="C5"/>
  <c r="B5"/>
  <c r="D33" l="1"/>
  <c r="B28"/>
  <c r="D27"/>
  <c r="D32"/>
  <c r="C29"/>
  <c r="C34"/>
  <c r="B21"/>
  <c r="B29"/>
  <c r="B34"/>
  <c r="I25"/>
  <c r="D23"/>
  <c r="N25"/>
  <c r="D35"/>
  <c r="C32"/>
  <c r="C23"/>
  <c r="D24"/>
  <c r="B27"/>
  <c r="D28"/>
  <c r="B32"/>
  <c r="C33"/>
  <c r="B35"/>
  <c r="O2"/>
  <c r="O34" s="1"/>
  <c r="O36" s="1"/>
  <c r="K23"/>
  <c r="B25"/>
  <c r="D21"/>
  <c r="D29"/>
  <c r="D34"/>
  <c r="I23"/>
  <c r="B23"/>
  <c r="J24"/>
  <c r="C24"/>
  <c r="K25"/>
  <c r="D25"/>
  <c r="C25"/>
  <c r="C31"/>
  <c r="J2"/>
  <c r="K34" s="1"/>
  <c r="K36" s="1"/>
  <c r="C27"/>
  <c r="B31"/>
  <c r="C28"/>
  <c r="D31"/>
  <c r="B33"/>
  <c r="C35"/>
  <c r="H23"/>
  <c r="I24"/>
  <c r="J25"/>
  <c r="N24"/>
  <c r="H25"/>
  <c r="J23"/>
  <c r="K24"/>
  <c r="N23"/>
  <c r="I2"/>
  <c r="K2"/>
  <c r="L34" s="1"/>
  <c r="L36" s="1"/>
  <c r="C10"/>
  <c r="C26" s="1"/>
  <c r="C14"/>
  <c r="C30" s="1"/>
  <c r="D10"/>
  <c r="D26" s="1"/>
  <c r="D22"/>
  <c r="B22"/>
  <c r="C22"/>
  <c r="D14"/>
  <c r="C21"/>
  <c r="B10"/>
  <c r="B26" s="1"/>
  <c r="B14"/>
  <c r="B30" s="1"/>
  <c r="M25" l="1"/>
  <c r="D30"/>
  <c r="J34"/>
  <c r="L25"/>
  <c r="L24"/>
  <c r="L23"/>
  <c r="L2"/>
  <c r="M34" s="1"/>
  <c r="M36" s="1"/>
  <c r="M23"/>
  <c r="P23" s="1"/>
  <c r="M2"/>
  <c r="N34" s="1"/>
  <c r="N36" s="1"/>
  <c r="M24"/>
  <c r="J36" l="1"/>
  <c r="P34"/>
  <c r="P36" s="1"/>
  <c r="P24"/>
  <c r="P25"/>
  <c r="P2"/>
</calcChain>
</file>

<file path=xl/sharedStrings.xml><?xml version="1.0" encoding="utf-8"?>
<sst xmlns="http://schemas.openxmlformats.org/spreadsheetml/2006/main" count="84" uniqueCount="39">
  <si>
    <t>รวม</t>
  </si>
  <si>
    <t>ชาย</t>
  </si>
  <si>
    <t>หญิง</t>
  </si>
  <si>
    <t>ยอดรวม</t>
  </si>
  <si>
    <t>-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</si>
  <si>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</si>
  <si>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</si>
  <si>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</si>
  <si>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</si>
  <si>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</si>
  <si>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</si>
  <si>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</si>
  <si>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</si>
  <si>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</si>
  <si>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</si>
  <si>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</si>
  <si>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</si>
  <si>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</si>
  <si>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</si>
  <si>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</si>
  <si>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</si>
  <si>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</si>
  <si>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อื่นๆ</t>
  </si>
  <si>
    <t>ตารางที่ 7  จำนวนและร้อยละของผู้มีงานทำ  จำแนกตามระดับการศึกษาที่สำเร็จและเพศ</t>
  </si>
  <si>
    <t>ปี 59</t>
  </si>
  <si>
    <t>ปี 58</t>
  </si>
  <si>
    <t>ผลต่าง</t>
  </si>
  <si>
    <t>59 - 58</t>
  </si>
  <si>
    <t>ไม่ทราบ</t>
  </si>
  <si>
    <t>ไม่มรีและต่ำกว่าประถม</t>
  </si>
  <si>
    <t>ประถม</t>
  </si>
  <si>
    <t>มอต้น</t>
  </si>
  <si>
    <t>มอปลาย</t>
  </si>
  <si>
    <t>มหาลัย</t>
  </si>
  <si>
    <t>ไม่มี</t>
  </si>
  <si>
    <t>ต่ำกว่าประถม</t>
  </si>
  <si>
    <t>มหาวิทลยลัย</t>
  </si>
  <si>
    <t>อื่นๆและไม่ทราบ</t>
  </si>
  <si>
    <t>ที่มา : การสำรวจภาวะการทำงานของประชากร จังหวัดกาญจนบุรี ไตรมาส 3 : กรกฎาคม-กันยายน 2559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</si>
</sst>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\-"/>
    <numFmt numFmtId="191" formatCode="#,###\-"/>
  </numFmts>
  <fonts count="1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 tint="0.249977111117893"/>
      <name val="TH SarabunPSK"/>
      <family val="2"/>
    </font>
    <font>
      <b/>
      <sz val="14"/>
      <color rgb="FF7030A0"/>
      <name val="TH SarabunPSK"/>
      <family val="2"/>
    </font>
    <font>
      <b/>
      <sz val="16"/>
      <color rgb="FF7030A0"/>
      <name val="TH SarabunPSK"/>
      <family val="2"/>
    </font>
    <font>
      <b/>
      <sz val="14"/>
      <color theme="9" tint="-0.499984740745262"/>
      <name val="TH SarabunPSK"/>
      <family val="2"/>
    </font>
    <font>
      <b/>
      <sz val="16"/>
      <color theme="9" tint="-0.499984740745262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7" fillId="0" borderId="0" xfId="0" applyFo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1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/>
    <xf numFmtId="3" fontId="3" fillId="0" borderId="0" xfId="0" applyNumberFormat="1" applyFont="1"/>
    <xf numFmtId="0" fontId="11" fillId="0" borderId="0" xfId="0" applyFont="1" applyBorder="1" applyAlignment="1" applyProtection="1">
      <alignment horizontal="left" vertical="center"/>
    </xf>
    <xf numFmtId="3" fontId="11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 applyProtection="1">
      <alignment horizontal="left" vertical="center"/>
    </xf>
    <xf numFmtId="3" fontId="11" fillId="0" borderId="0" xfId="0" applyNumberFormat="1" applyFont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/>
    <xf numFmtId="3" fontId="11" fillId="0" borderId="0" xfId="0" applyNumberFormat="1" applyFont="1" applyFill="1" applyBorder="1" applyAlignment="1">
      <alignment horizontal="right" vertical="center"/>
    </xf>
    <xf numFmtId="191" fontId="11" fillId="0" borderId="0" xfId="0" applyNumberFormat="1" applyFont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0" xfId="0" applyFont="1" applyFill="1"/>
    <xf numFmtId="3" fontId="3" fillId="2" borderId="0" xfId="0" applyNumberFormat="1" applyFont="1" applyFill="1" applyAlignment="1">
      <alignment horizontal="right"/>
    </xf>
    <xf numFmtId="190" fontId="3" fillId="0" borderId="0" xfId="0" applyNumberFormat="1" applyFont="1" applyBorder="1" applyAlignment="1">
      <alignment horizontal="right" vertical="center"/>
    </xf>
    <xf numFmtId="0" fontId="12" fillId="0" borderId="0" xfId="0" applyFont="1"/>
    <xf numFmtId="3" fontId="13" fillId="0" borderId="0" xfId="0" applyNumberFormat="1" applyFont="1"/>
    <xf numFmtId="0" fontId="14" fillId="0" borderId="0" xfId="0" applyFont="1"/>
    <xf numFmtId="3" fontId="15" fillId="0" borderId="0" xfId="0" applyNumberFormat="1" applyFont="1"/>
    <xf numFmtId="1" fontId="15" fillId="0" borderId="0" xfId="0" applyNumberFormat="1" applyFont="1"/>
    <xf numFmtId="0" fontId="16" fillId="0" borderId="0" xfId="0" applyFont="1"/>
    <xf numFmtId="3" fontId="16" fillId="0" borderId="0" xfId="0" applyNumberFormat="1" applyFont="1"/>
    <xf numFmtId="0" fontId="3" fillId="0" borderId="4" xfId="0" applyFont="1" applyBorder="1" applyAlignment="1" applyProtection="1">
      <alignment horizontal="left" vertical="center"/>
    </xf>
    <xf numFmtId="188" fontId="3" fillId="0" borderId="4" xfId="0" applyNumberFormat="1" applyFont="1" applyBorder="1" applyAlignment="1">
      <alignment horizontal="right" vertical="center"/>
    </xf>
    <xf numFmtId="0" fontId="3" fillId="0" borderId="4" xfId="0" applyFont="1" applyBorder="1"/>
  </cellXfs>
  <cellStyles count="7"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W39"/>
  <sheetViews>
    <sheetView tabSelected="1" view="pageBreakPreview" topLeftCell="A22" zoomScale="110" zoomScaleSheetLayoutView="110" workbookViewId="0">
      <selection activeCell="A36" sqref="A36"/>
    </sheetView>
  </sheetViews>
  <sheetFormatPr defaultRowHeight="26.25" customHeight="1"/>
  <cols>
    <col min="1" max="1" width="32.140625" style="1" customWidth="1"/>
    <col min="2" max="2" width="15.42578125" style="9" customWidth="1"/>
    <col min="3" max="3" width="17.140625" style="9" customWidth="1"/>
    <col min="4" max="4" width="16.42578125" style="9" customWidth="1"/>
    <col min="5" max="5" width="5.85546875" style="9" customWidth="1"/>
    <col min="6" max="6" width="7.5703125" style="9" customWidth="1"/>
    <col min="7" max="7" width="8.5703125" style="9" customWidth="1"/>
    <col min="8" max="8" width="6.7109375" style="9" customWidth="1"/>
    <col min="9" max="23" width="10.7109375" style="9" customWidth="1"/>
    <col min="24" max="16384" width="9.140625" style="9"/>
  </cols>
  <sheetData>
    <row r="1" spans="1:21" s="1" customFormat="1" ht="25.5" customHeight="1">
      <c r="A1" s="1" t="s">
        <v>23</v>
      </c>
      <c r="B1" s="2"/>
      <c r="C1" s="2"/>
      <c r="D1" s="2"/>
      <c r="E1" s="12"/>
      <c r="F1" s="12"/>
      <c r="I1" s="1" t="s">
        <v>29</v>
      </c>
      <c r="J1" s="1" t="s">
        <v>30</v>
      </c>
      <c r="K1" s="1" t="s">
        <v>31</v>
      </c>
      <c r="L1" s="1" t="s">
        <v>32</v>
      </c>
      <c r="M1" s="1" t="s">
        <v>33</v>
      </c>
      <c r="N1" s="1" t="s">
        <v>22</v>
      </c>
      <c r="O1" s="1" t="s">
        <v>28</v>
      </c>
    </row>
    <row r="2" spans="1:21" ht="17.25" customHeight="1">
      <c r="E2" s="31" t="e">
        <f>#REF!</f>
        <v>#REF!</v>
      </c>
      <c r="I2" s="34">
        <f>B6+B7</f>
        <v>152272.28999999998</v>
      </c>
      <c r="J2" s="34">
        <f>B8</f>
        <v>119670.62</v>
      </c>
      <c r="K2" s="34">
        <f>B9</f>
        <v>64257.34</v>
      </c>
      <c r="L2" s="34">
        <f>B10</f>
        <v>61633.08</v>
      </c>
      <c r="M2" s="34">
        <f>B14</f>
        <v>65611.210000000006</v>
      </c>
      <c r="N2" s="34">
        <f>B18</f>
        <v>0</v>
      </c>
      <c r="O2" s="34">
        <f>B19</f>
        <v>2070.98</v>
      </c>
      <c r="P2" s="34">
        <f>SUM(I2:O2)</f>
        <v>465515.52000000002</v>
      </c>
    </row>
    <row r="3" spans="1:21" s="51" customFormat="1" ht="26.25" customHeight="1">
      <c r="A3" s="49" t="s">
        <v>7</v>
      </c>
      <c r="B3" s="50" t="s">
        <v>0</v>
      </c>
      <c r="C3" s="50" t="s">
        <v>1</v>
      </c>
      <c r="D3" s="50" t="s">
        <v>2</v>
      </c>
      <c r="E3" s="49"/>
      <c r="M3" s="52" t="s">
        <v>4</v>
      </c>
    </row>
    <row r="4" spans="1:21" s="3" customFormat="1" ht="24" customHeight="1">
      <c r="B4" s="27"/>
      <c r="C4" s="28" t="s">
        <v>5</v>
      </c>
      <c r="D4" s="27"/>
      <c r="E4" s="22"/>
      <c r="M4" s="14" t="s">
        <v>4</v>
      </c>
    </row>
    <row r="5" spans="1:21" s="7" customFormat="1" ht="21" customHeight="1">
      <c r="A5" s="4" t="s">
        <v>3</v>
      </c>
      <c r="B5" s="5">
        <f>G5</f>
        <v>465515.5</v>
      </c>
      <c r="C5" s="5">
        <f>G6</f>
        <v>254834.96</v>
      </c>
      <c r="D5" s="5">
        <f>G7</f>
        <v>210680.54</v>
      </c>
      <c r="E5" s="23"/>
      <c r="F5" s="13"/>
      <c r="G5" s="13">
        <v>465515.5</v>
      </c>
      <c r="H5" s="13">
        <v>30964.89</v>
      </c>
      <c r="I5" s="13">
        <v>121307.4</v>
      </c>
      <c r="J5" s="13">
        <v>119670.62</v>
      </c>
      <c r="K5" s="13">
        <v>64257.34</v>
      </c>
      <c r="L5" s="13">
        <v>46453.42</v>
      </c>
      <c r="M5" s="13">
        <v>15179.66</v>
      </c>
      <c r="N5" s="13">
        <v>0</v>
      </c>
      <c r="O5" s="13">
        <v>41591.03</v>
      </c>
      <c r="P5" s="13">
        <v>16881.79</v>
      </c>
      <c r="Q5" s="13">
        <v>7138.39</v>
      </c>
      <c r="R5" s="13">
        <v>0</v>
      </c>
      <c r="S5" s="13">
        <v>2070.98</v>
      </c>
      <c r="U5" s="15">
        <f>SUM(H5:S5)</f>
        <v>465515.51999999996</v>
      </c>
    </row>
    <row r="6" spans="1:21" s="7" customFormat="1" ht="21" customHeight="1">
      <c r="A6" s="16" t="s">
        <v>9</v>
      </c>
      <c r="B6" s="6">
        <f>H5</f>
        <v>30964.89</v>
      </c>
      <c r="C6" s="6">
        <f>H6</f>
        <v>12535.07</v>
      </c>
      <c r="D6" s="6">
        <f>H7</f>
        <v>18429.82</v>
      </c>
      <c r="E6" s="8"/>
      <c r="F6" s="13"/>
      <c r="G6" s="14">
        <v>254834.96</v>
      </c>
      <c r="H6" s="14">
        <v>12535.07</v>
      </c>
      <c r="I6" s="14">
        <v>63628.26</v>
      </c>
      <c r="J6" s="14">
        <v>73764.479999999996</v>
      </c>
      <c r="K6" s="14">
        <v>39517.129999999997</v>
      </c>
      <c r="L6" s="14">
        <v>24325.64</v>
      </c>
      <c r="M6" s="14">
        <v>9848.93</v>
      </c>
      <c r="N6" s="14">
        <v>0</v>
      </c>
      <c r="O6" s="14">
        <v>18906.830000000002</v>
      </c>
      <c r="P6" s="14">
        <v>8489.44</v>
      </c>
      <c r="Q6" s="14">
        <v>2345.71</v>
      </c>
      <c r="R6" s="14">
        <v>0</v>
      </c>
      <c r="S6" s="14">
        <v>1473.49</v>
      </c>
      <c r="U6" s="15">
        <f t="shared" ref="U6:U7" si="0">SUM(H6:S6)</f>
        <v>254834.98</v>
      </c>
    </row>
    <row r="7" spans="1:21" s="7" customFormat="1" ht="21" customHeight="1">
      <c r="A7" s="2" t="s">
        <v>8</v>
      </c>
      <c r="B7" s="6">
        <f>I5</f>
        <v>121307.4</v>
      </c>
      <c r="C7" s="6">
        <f>I6</f>
        <v>63628.26</v>
      </c>
      <c r="D7" s="6">
        <f>I7</f>
        <v>57679.14</v>
      </c>
      <c r="E7" s="8"/>
      <c r="F7" s="13"/>
      <c r="G7" s="14">
        <v>210680.54</v>
      </c>
      <c r="H7" s="14">
        <v>18429.82</v>
      </c>
      <c r="I7" s="14">
        <v>57679.14</v>
      </c>
      <c r="J7" s="14">
        <v>45906.14</v>
      </c>
      <c r="K7" s="14">
        <v>24740.21</v>
      </c>
      <c r="L7" s="14">
        <v>22127.78</v>
      </c>
      <c r="M7" s="14">
        <v>5330.73</v>
      </c>
      <c r="N7" s="14">
        <v>0</v>
      </c>
      <c r="O7" s="14">
        <v>22684.2</v>
      </c>
      <c r="P7" s="14">
        <v>8392.34</v>
      </c>
      <c r="Q7" s="14">
        <v>4792.68</v>
      </c>
      <c r="R7" s="14">
        <v>0</v>
      </c>
      <c r="S7" s="14">
        <v>597.49</v>
      </c>
      <c r="U7" s="15">
        <f t="shared" si="0"/>
        <v>210680.53</v>
      </c>
    </row>
    <row r="8" spans="1:21" s="7" customFormat="1" ht="21" customHeight="1">
      <c r="A8" s="24" t="s">
        <v>10</v>
      </c>
      <c r="B8" s="6">
        <f>J5</f>
        <v>119670.62</v>
      </c>
      <c r="C8" s="6">
        <f>J6</f>
        <v>73764.479999999996</v>
      </c>
      <c r="D8" s="6">
        <f>J7</f>
        <v>45906.14</v>
      </c>
      <c r="E8" s="8"/>
      <c r="F8" s="13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1" s="7" customFormat="1" ht="21" customHeight="1">
      <c r="A9" s="24" t="s">
        <v>11</v>
      </c>
      <c r="B9" s="6">
        <f>K5</f>
        <v>64257.34</v>
      </c>
      <c r="C9" s="6">
        <f>K6</f>
        <v>39517.129999999997</v>
      </c>
      <c r="D9" s="6">
        <f>K7</f>
        <v>24740.21</v>
      </c>
      <c r="E9" s="8"/>
      <c r="F9" s="13"/>
      <c r="G9" s="35"/>
      <c r="H9" s="36"/>
      <c r="I9" s="36"/>
      <c r="J9" s="36"/>
      <c r="K9" s="36"/>
      <c r="L9" s="20"/>
      <c r="M9" s="20"/>
      <c r="N9" s="21"/>
      <c r="O9" s="21"/>
      <c r="P9" s="21"/>
      <c r="Q9" s="21"/>
      <c r="R9" s="21"/>
      <c r="S9" s="21"/>
    </row>
    <row r="10" spans="1:21" s="2" customFormat="1" ht="21" customHeight="1">
      <c r="A10" s="2" t="s">
        <v>12</v>
      </c>
      <c r="B10" s="39">
        <f>SUM(B11:B13)</f>
        <v>61633.08</v>
      </c>
      <c r="C10" s="39">
        <f>SUM(C11:C13)</f>
        <v>34174.57</v>
      </c>
      <c r="D10" s="39">
        <f>SUM(D11:D13)</f>
        <v>27458.51</v>
      </c>
      <c r="E10" s="25"/>
      <c r="G10" s="35"/>
      <c r="H10" s="37"/>
      <c r="I10" s="20"/>
      <c r="J10" s="20"/>
      <c r="K10" s="20"/>
      <c r="L10" s="20"/>
      <c r="M10" s="20"/>
      <c r="N10" s="19"/>
      <c r="O10" s="19"/>
      <c r="P10" s="19"/>
      <c r="Q10" s="19"/>
      <c r="R10" s="19"/>
      <c r="S10" s="19"/>
    </row>
    <row r="11" spans="1:21" s="2" customFormat="1" ht="21" customHeight="1">
      <c r="A11" s="40" t="s">
        <v>13</v>
      </c>
      <c r="B11" s="41">
        <f>L5</f>
        <v>46453.42</v>
      </c>
      <c r="C11" s="41">
        <f>L6</f>
        <v>24325.64</v>
      </c>
      <c r="D11" s="41">
        <f>L7</f>
        <v>22127.78</v>
      </c>
      <c r="E11" s="25"/>
      <c r="F11" s="13"/>
      <c r="G11" s="35"/>
      <c r="H11" s="35"/>
      <c r="I11" s="20"/>
      <c r="J11" s="20"/>
      <c r="K11" s="20"/>
      <c r="L11" s="20"/>
      <c r="M11" s="20"/>
      <c r="N11" s="19"/>
      <c r="O11" s="19"/>
      <c r="P11" s="19"/>
      <c r="Q11" s="19"/>
      <c r="R11" s="19"/>
      <c r="S11" s="19"/>
    </row>
    <row r="12" spans="1:21" s="2" customFormat="1" ht="21" customHeight="1">
      <c r="A12" s="40" t="s">
        <v>14</v>
      </c>
      <c r="B12" s="41">
        <f>M5</f>
        <v>15179.66</v>
      </c>
      <c r="C12" s="41">
        <f>M6</f>
        <v>9848.93</v>
      </c>
      <c r="D12" s="41">
        <f>M7</f>
        <v>5330.73</v>
      </c>
      <c r="F12" s="13"/>
      <c r="G12" s="35"/>
      <c r="H12" s="35"/>
      <c r="I12" s="19"/>
      <c r="J12" s="19"/>
      <c r="K12" s="21"/>
      <c r="L12" s="21"/>
      <c r="M12" s="21"/>
      <c r="N12" s="19"/>
      <c r="O12" s="19"/>
      <c r="P12" s="19"/>
      <c r="Q12" s="19"/>
      <c r="R12" s="19"/>
      <c r="S12" s="19"/>
    </row>
    <row r="13" spans="1:21" s="2" customFormat="1" ht="21" customHeight="1">
      <c r="A13" s="42" t="s">
        <v>15</v>
      </c>
      <c r="B13" s="47">
        <v>0</v>
      </c>
      <c r="C13" s="47">
        <v>0</v>
      </c>
      <c r="D13" s="47">
        <v>0</v>
      </c>
      <c r="E13" s="25"/>
      <c r="F13" s="13"/>
      <c r="G13" s="38"/>
      <c r="J13" s="35"/>
      <c r="M13" s="19"/>
      <c r="N13" s="19"/>
      <c r="O13" s="19"/>
      <c r="P13" s="19"/>
      <c r="Q13" s="19"/>
      <c r="R13" s="19"/>
      <c r="S13" s="19"/>
    </row>
    <row r="14" spans="1:21" s="2" customFormat="1" ht="21" customHeight="1">
      <c r="A14" s="2" t="s">
        <v>16</v>
      </c>
      <c r="B14" s="39">
        <f>SUM(B15:B17)</f>
        <v>65611.210000000006</v>
      </c>
      <c r="C14" s="39">
        <f>SUM(C15:C17)</f>
        <v>29741.980000000003</v>
      </c>
      <c r="D14" s="39">
        <f>SUM(D15:D17)</f>
        <v>35869.22</v>
      </c>
      <c r="E14" s="25"/>
      <c r="F14" s="25"/>
      <c r="G14" s="38"/>
      <c r="H14" s="38"/>
      <c r="I14" s="38"/>
      <c r="J14" s="35"/>
      <c r="K14" s="38"/>
      <c r="L14" s="38"/>
      <c r="M14" s="38"/>
      <c r="N14" s="19"/>
      <c r="O14" s="19"/>
      <c r="P14" s="19"/>
      <c r="Q14" s="19"/>
      <c r="R14" s="19"/>
      <c r="S14" s="19"/>
    </row>
    <row r="15" spans="1:21" s="7" customFormat="1" ht="21" customHeight="1">
      <c r="A15" s="42" t="s">
        <v>17</v>
      </c>
      <c r="B15" s="41">
        <f>O5</f>
        <v>41591.03</v>
      </c>
      <c r="C15" s="41">
        <f>O6</f>
        <v>18906.830000000002</v>
      </c>
      <c r="D15" s="41">
        <f>O7</f>
        <v>22684.2</v>
      </c>
      <c r="E15" s="23"/>
      <c r="F15" s="13"/>
      <c r="G15" s="38"/>
      <c r="J15" s="35"/>
      <c r="K15" s="19"/>
      <c r="L15" s="19"/>
      <c r="M15" s="19"/>
      <c r="N15" s="21"/>
      <c r="O15" s="21"/>
      <c r="P15" s="21"/>
      <c r="Q15" s="21"/>
      <c r="R15" s="21"/>
      <c r="S15" s="21"/>
    </row>
    <row r="16" spans="1:21" s="7" customFormat="1" ht="21" customHeight="1">
      <c r="A16" s="42" t="s">
        <v>18</v>
      </c>
      <c r="B16" s="41">
        <f>P5</f>
        <v>16881.79</v>
      </c>
      <c r="C16" s="41">
        <f>P6</f>
        <v>8489.44</v>
      </c>
      <c r="D16" s="41">
        <f>P7</f>
        <v>8392.34</v>
      </c>
      <c r="E16" s="8"/>
      <c r="F16" s="13"/>
      <c r="G16" s="14"/>
      <c r="H16" s="14"/>
    </row>
    <row r="17" spans="1:23" s="7" customFormat="1" ht="21" customHeight="1">
      <c r="A17" s="42" t="s">
        <v>19</v>
      </c>
      <c r="B17" s="41">
        <f>Q5</f>
        <v>7138.39</v>
      </c>
      <c r="C17" s="43">
        <f>Q6</f>
        <v>2345.71</v>
      </c>
      <c r="D17" s="43">
        <f>Q7</f>
        <v>4792.68</v>
      </c>
      <c r="E17" s="8"/>
      <c r="F17" s="13"/>
      <c r="G17" s="14"/>
      <c r="H17" s="14"/>
    </row>
    <row r="18" spans="1:23" s="7" customFormat="1" ht="21" customHeight="1">
      <c r="A18" s="26" t="s">
        <v>20</v>
      </c>
      <c r="B18" s="47">
        <v>0</v>
      </c>
      <c r="C18" s="47">
        <v>0</v>
      </c>
      <c r="D18" s="47">
        <v>0</v>
      </c>
      <c r="E18" s="8"/>
    </row>
    <row r="19" spans="1:23" s="7" customFormat="1" ht="21" customHeight="1">
      <c r="A19" s="26" t="s">
        <v>21</v>
      </c>
      <c r="B19" s="11">
        <f>S5</f>
        <v>2070.98</v>
      </c>
      <c r="C19" s="6">
        <f>S6</f>
        <v>1473.49</v>
      </c>
      <c r="D19" s="11">
        <f>S7</f>
        <v>597.49</v>
      </c>
      <c r="E19" s="8"/>
      <c r="G19" s="2"/>
      <c r="H19" s="2"/>
      <c r="I19" s="2"/>
      <c r="J19" s="2"/>
      <c r="M19" s="32"/>
    </row>
    <row r="20" spans="1:23" s="2" customFormat="1" ht="21" customHeight="1">
      <c r="B20" s="29"/>
      <c r="C20" s="30" t="s">
        <v>6</v>
      </c>
      <c r="D20" s="29"/>
      <c r="E20" s="25"/>
      <c r="J20" s="32"/>
      <c r="M20" s="32"/>
    </row>
    <row r="21" spans="1:23" s="2" customFormat="1" ht="21" customHeight="1">
      <c r="A21" s="10" t="s">
        <v>3</v>
      </c>
      <c r="B21" s="17">
        <f>B5*100/B$5</f>
        <v>100</v>
      </c>
      <c r="C21" s="17">
        <f>C5*100/C$5</f>
        <v>100</v>
      </c>
      <c r="D21" s="17">
        <f>D5*100/D$5</f>
        <v>100</v>
      </c>
      <c r="E21" s="25"/>
      <c r="F21" s="45"/>
      <c r="G21" s="45"/>
      <c r="H21" s="45"/>
      <c r="J21" s="32"/>
      <c r="M21" s="32"/>
    </row>
    <row r="22" spans="1:23" s="2" customFormat="1" ht="21" customHeight="1">
      <c r="A22" s="16" t="s">
        <v>9</v>
      </c>
      <c r="B22" s="18">
        <f t="shared" ref="B22:D22" si="1">B6*100/B$5</f>
        <v>6.651741993553383</v>
      </c>
      <c r="C22" s="18">
        <f t="shared" si="1"/>
        <v>4.9188973129903371</v>
      </c>
      <c r="D22" s="18">
        <f t="shared" si="1"/>
        <v>8.7477561999793618</v>
      </c>
      <c r="H22" s="2" t="s">
        <v>34</v>
      </c>
      <c r="I22" s="32" t="s">
        <v>35</v>
      </c>
      <c r="J22" s="2" t="s">
        <v>30</v>
      </c>
      <c r="K22" s="2" t="s">
        <v>31</v>
      </c>
      <c r="L22" s="32" t="s">
        <v>32</v>
      </c>
      <c r="M22" s="2" t="s">
        <v>36</v>
      </c>
      <c r="N22" s="2" t="s">
        <v>28</v>
      </c>
      <c r="O22" s="2" t="s">
        <v>22</v>
      </c>
      <c r="P22" s="2" t="s">
        <v>0</v>
      </c>
    </row>
    <row r="23" spans="1:23" s="2" customFormat="1" ht="21" customHeight="1">
      <c r="A23" s="2" t="s">
        <v>8</v>
      </c>
      <c r="B23" s="18">
        <f t="shared" ref="B23" si="2">B7*100/B$5</f>
        <v>26.058724145597729</v>
      </c>
      <c r="C23" s="18">
        <f t="shared" ref="C23" si="3">C7*100/C$5</f>
        <v>24.968418775822595</v>
      </c>
      <c r="D23" s="18">
        <f t="shared" ref="D23" si="4">D7*100/D$5</f>
        <v>27.377535675577818</v>
      </c>
      <c r="E23" s="25"/>
      <c r="F23" s="25"/>
      <c r="H23" s="39">
        <f>B6</f>
        <v>30964.89</v>
      </c>
      <c r="I23" s="39">
        <f>B7</f>
        <v>121307.4</v>
      </c>
      <c r="J23" s="32">
        <f>B8</f>
        <v>119670.62</v>
      </c>
      <c r="K23" s="39">
        <f>B9</f>
        <v>64257.34</v>
      </c>
      <c r="L23" s="39">
        <f>B10</f>
        <v>61633.08</v>
      </c>
      <c r="M23" s="48">
        <f>B14</f>
        <v>65611.210000000006</v>
      </c>
      <c r="N23" s="39">
        <f>B19</f>
        <v>2070.98</v>
      </c>
      <c r="O23" s="39">
        <f>B18</f>
        <v>0</v>
      </c>
      <c r="P23" s="39">
        <f>SUM(H23:O23)</f>
        <v>465515.52000000002</v>
      </c>
    </row>
    <row r="24" spans="1:23" s="2" customFormat="1" ht="21" customHeight="1">
      <c r="A24" s="24" t="s">
        <v>10</v>
      </c>
      <c r="B24" s="18">
        <f t="shared" ref="B24" si="5">B8*100/B$5</f>
        <v>25.707118237738595</v>
      </c>
      <c r="C24" s="18">
        <f t="shared" ref="C24" si="6">C8*100/C$5</f>
        <v>28.945981352009159</v>
      </c>
      <c r="D24" s="18">
        <f t="shared" ref="D24" si="7">D8*100/D$5</f>
        <v>21.789454308404562</v>
      </c>
      <c r="F24" s="39"/>
      <c r="G24" s="39"/>
      <c r="H24" s="39">
        <f>C6</f>
        <v>12535.07</v>
      </c>
      <c r="I24" s="39">
        <f>C7</f>
        <v>63628.26</v>
      </c>
      <c r="J24" s="32">
        <f>C8</f>
        <v>73764.479999999996</v>
      </c>
      <c r="K24" s="39">
        <f>C9</f>
        <v>39517.129999999997</v>
      </c>
      <c r="L24" s="39">
        <f>C10</f>
        <v>34174.57</v>
      </c>
      <c r="M24" s="39">
        <f>C14</f>
        <v>29741.980000000003</v>
      </c>
      <c r="N24" s="39">
        <f>C19</f>
        <v>1473.49</v>
      </c>
      <c r="O24" s="39">
        <f>C18</f>
        <v>0</v>
      </c>
      <c r="P24" s="39">
        <f t="shared" ref="P24:P25" si="8">SUM(H24:O24)</f>
        <v>254834.98</v>
      </c>
    </row>
    <row r="25" spans="1:23" s="2" customFormat="1" ht="21" customHeight="1">
      <c r="A25" s="24" t="s">
        <v>11</v>
      </c>
      <c r="B25" s="18">
        <f t="shared" ref="B25" si="9">B9*100/B$5</f>
        <v>13.803480227833445</v>
      </c>
      <c r="C25" s="18">
        <f t="shared" ref="C25" si="10">C9*100/C$5</f>
        <v>15.506950066819716</v>
      </c>
      <c r="D25" s="18">
        <f t="shared" ref="D25" si="11">D9*100/D$5</f>
        <v>11.74299724122598</v>
      </c>
      <c r="F25" s="39"/>
      <c r="G25" s="39"/>
      <c r="H25" s="39">
        <f>D6</f>
        <v>18429.82</v>
      </c>
      <c r="I25" s="39">
        <f>D7</f>
        <v>57679.14</v>
      </c>
      <c r="J25" s="32">
        <f>D8</f>
        <v>45906.14</v>
      </c>
      <c r="K25" s="39">
        <f>D9</f>
        <v>24740.21</v>
      </c>
      <c r="L25" s="39">
        <f>D10</f>
        <v>27458.51</v>
      </c>
      <c r="M25" s="39">
        <f>D14</f>
        <v>35869.22</v>
      </c>
      <c r="N25" s="39">
        <f>D19</f>
        <v>597.49</v>
      </c>
      <c r="O25" s="39">
        <f>D18</f>
        <v>0</v>
      </c>
      <c r="P25" s="39">
        <f t="shared" si="8"/>
        <v>210680.53</v>
      </c>
    </row>
    <row r="26" spans="1:23" s="2" customFormat="1" ht="21" customHeight="1">
      <c r="A26" s="2" t="s">
        <v>12</v>
      </c>
      <c r="B26" s="18">
        <f t="shared" ref="B26" si="12">B10*100/B$5</f>
        <v>13.239748193132129</v>
      </c>
      <c r="C26" s="18">
        <f t="shared" ref="C26" si="13">C10*100/C$5</f>
        <v>13.410471624458435</v>
      </c>
      <c r="D26" s="18">
        <f t="shared" ref="D26" si="14">D10*100/D$5</f>
        <v>13.033244551205346</v>
      </c>
      <c r="F26" s="39"/>
      <c r="G26" s="46"/>
      <c r="J26" s="32"/>
    </row>
    <row r="27" spans="1:23" s="2" customFormat="1" ht="21" customHeight="1">
      <c r="A27" s="40" t="s">
        <v>13</v>
      </c>
      <c r="B27" s="18">
        <f t="shared" ref="B27" si="15">B11*100/B$5</f>
        <v>9.9789201433679438</v>
      </c>
      <c r="C27" s="18">
        <f t="shared" ref="C27" si="16">C11*100/C$5</f>
        <v>9.5456447576894483</v>
      </c>
      <c r="D27" s="18">
        <f t="shared" ref="D27" si="17">D11*100/D$5</f>
        <v>10.503001368802263</v>
      </c>
      <c r="J27" s="6"/>
    </row>
    <row r="28" spans="1:23" s="2" customFormat="1" ht="21" customHeight="1">
      <c r="A28" s="40" t="s">
        <v>14</v>
      </c>
      <c r="B28" s="18">
        <f t="shared" ref="B28:B29" si="18">B12*100/B$5</f>
        <v>3.2608280497641862</v>
      </c>
      <c r="C28" s="18">
        <f t="shared" ref="C28:C29" si="19">C12*100/C$5</f>
        <v>3.8648268667689867</v>
      </c>
      <c r="D28" s="18">
        <f t="shared" ref="D28:D29" si="20">D12*100/D$5</f>
        <v>2.5302431824030829</v>
      </c>
      <c r="J28" s="33"/>
    </row>
    <row r="29" spans="1:23" s="2" customFormat="1" ht="21" customHeight="1">
      <c r="A29" s="42" t="s">
        <v>15</v>
      </c>
      <c r="B29" s="53">
        <f t="shared" si="18"/>
        <v>0</v>
      </c>
      <c r="C29" s="53">
        <f t="shared" si="19"/>
        <v>0</v>
      </c>
      <c r="D29" s="53">
        <f t="shared" si="20"/>
        <v>0</v>
      </c>
      <c r="G29" s="44">
        <f>U20</f>
        <v>0</v>
      </c>
      <c r="I29" s="4" t="s">
        <v>3</v>
      </c>
      <c r="J29" s="16" t="s">
        <v>9</v>
      </c>
      <c r="K29" s="2" t="s">
        <v>8</v>
      </c>
      <c r="L29" s="24" t="s">
        <v>10</v>
      </c>
      <c r="M29" s="24" t="s">
        <v>11</v>
      </c>
      <c r="N29" s="2" t="s">
        <v>12</v>
      </c>
      <c r="O29" s="40" t="s">
        <v>13</v>
      </c>
      <c r="P29" s="40" t="s">
        <v>14</v>
      </c>
      <c r="Q29" s="42" t="s">
        <v>15</v>
      </c>
      <c r="R29" s="2" t="s">
        <v>16</v>
      </c>
      <c r="S29" s="42" t="s">
        <v>17</v>
      </c>
      <c r="T29" s="42" t="s">
        <v>18</v>
      </c>
      <c r="U29" s="42" t="s">
        <v>19</v>
      </c>
      <c r="V29" s="26" t="s">
        <v>20</v>
      </c>
      <c r="W29" s="26" t="s">
        <v>21</v>
      </c>
    </row>
    <row r="30" spans="1:23" s="2" customFormat="1" ht="21" customHeight="1">
      <c r="A30" s="2" t="s">
        <v>16</v>
      </c>
      <c r="B30" s="18">
        <f t="shared" ref="B30" si="21">B14*100/B$5</f>
        <v>14.094312649095468</v>
      </c>
      <c r="C30" s="18">
        <f t="shared" ref="C30" si="22">C14*100/C$5</f>
        <v>11.671075271618935</v>
      </c>
      <c r="D30" s="18">
        <f t="shared" ref="D30" si="23">D14*100/D$5</f>
        <v>17.025407282514085</v>
      </c>
      <c r="H30" s="2" t="s">
        <v>24</v>
      </c>
      <c r="I30" s="13">
        <v>476088.89</v>
      </c>
      <c r="J30" s="13">
        <v>40490.400000000001</v>
      </c>
      <c r="K30" s="13">
        <v>113309.64</v>
      </c>
      <c r="L30" s="13">
        <v>128750.71</v>
      </c>
      <c r="M30" s="13">
        <v>70655.600000000006</v>
      </c>
      <c r="N30" s="13">
        <v>67825.149999999994</v>
      </c>
      <c r="O30" s="13">
        <v>55233.5</v>
      </c>
      <c r="P30" s="13">
        <v>12591.65</v>
      </c>
      <c r="Q30" s="13">
        <v>0</v>
      </c>
      <c r="R30" s="13">
        <v>53940.59</v>
      </c>
      <c r="S30" s="13">
        <v>33766.21</v>
      </c>
      <c r="T30" s="13">
        <v>15016.49</v>
      </c>
      <c r="U30" s="13">
        <v>5157.8900000000003</v>
      </c>
      <c r="V30" s="2">
        <v>0</v>
      </c>
      <c r="W30" s="2">
        <v>1116.81</v>
      </c>
    </row>
    <row r="31" spans="1:23" s="2" customFormat="1" ht="21" customHeight="1">
      <c r="A31" s="42" t="s">
        <v>17</v>
      </c>
      <c r="B31" s="18">
        <f t="shared" ref="B31" si="24">B15*100/B$5</f>
        <v>8.9344028286920629</v>
      </c>
      <c r="C31" s="18">
        <f t="shared" ref="C31" si="25">C15*100/C$5</f>
        <v>7.4192449889920926</v>
      </c>
      <c r="D31" s="18">
        <f t="shared" ref="D31" si="26">D15*100/D$5</f>
        <v>10.767107393971935</v>
      </c>
      <c r="H31" s="2" t="s">
        <v>25</v>
      </c>
      <c r="I31" s="5">
        <v>467673.04</v>
      </c>
      <c r="J31" s="6">
        <v>33003.339999999997</v>
      </c>
      <c r="K31" s="6">
        <v>119704.4</v>
      </c>
      <c r="L31" s="6">
        <v>123344.83</v>
      </c>
      <c r="M31" s="6">
        <v>68084.7</v>
      </c>
      <c r="N31" s="39">
        <v>62851.09</v>
      </c>
      <c r="O31" s="6">
        <v>51136.99</v>
      </c>
      <c r="P31" s="6">
        <v>11714.1</v>
      </c>
      <c r="Q31" s="6">
        <v>0</v>
      </c>
      <c r="R31" s="39">
        <v>59691.56</v>
      </c>
      <c r="S31" s="6">
        <v>36839.82</v>
      </c>
      <c r="T31" s="6">
        <v>15849.93</v>
      </c>
      <c r="U31" s="6">
        <v>7001.81</v>
      </c>
      <c r="V31" s="6">
        <v>0</v>
      </c>
      <c r="W31" s="11">
        <v>993.13</v>
      </c>
    </row>
    <row r="32" spans="1:23" s="2" customFormat="1" ht="21" customHeight="1">
      <c r="A32" s="42" t="s">
        <v>18</v>
      </c>
      <c r="B32" s="18">
        <f t="shared" ref="B32" si="27">B16*100/B$5</f>
        <v>3.6264721582847401</v>
      </c>
      <c r="C32" s="18">
        <f t="shared" ref="C32" si="28">C16*100/C$5</f>
        <v>3.3313482577115794</v>
      </c>
      <c r="D32" s="18">
        <f t="shared" ref="D32" si="29">D16*100/D$5</f>
        <v>3.9834433688085285</v>
      </c>
      <c r="H32" s="2" t="s">
        <v>27</v>
      </c>
      <c r="I32" s="39">
        <f>I31-I30</f>
        <v>-8415.8500000000349</v>
      </c>
      <c r="J32" s="39">
        <f t="shared" ref="J32:W32" si="30">J31-J30</f>
        <v>-7487.0600000000049</v>
      </c>
      <c r="K32" s="39">
        <f t="shared" si="30"/>
        <v>6394.7599999999948</v>
      </c>
      <c r="L32" s="39">
        <f t="shared" si="30"/>
        <v>-5405.8800000000047</v>
      </c>
      <c r="M32" s="39">
        <f t="shared" si="30"/>
        <v>-2570.9000000000087</v>
      </c>
      <c r="N32" s="39">
        <f t="shared" si="30"/>
        <v>-4974.0599999999977</v>
      </c>
      <c r="O32" s="39">
        <f t="shared" si="30"/>
        <v>-4096.510000000002</v>
      </c>
      <c r="P32" s="39">
        <f t="shared" si="30"/>
        <v>-877.54999999999927</v>
      </c>
      <c r="Q32" s="39">
        <f t="shared" si="30"/>
        <v>0</v>
      </c>
      <c r="R32" s="39">
        <f t="shared" si="30"/>
        <v>5750.9700000000012</v>
      </c>
      <c r="S32" s="39">
        <f t="shared" si="30"/>
        <v>3073.6100000000006</v>
      </c>
      <c r="T32" s="39">
        <f t="shared" si="30"/>
        <v>833.44000000000051</v>
      </c>
      <c r="U32" s="39">
        <f t="shared" si="30"/>
        <v>1843.92</v>
      </c>
      <c r="V32" s="39">
        <f t="shared" si="30"/>
        <v>0</v>
      </c>
      <c r="W32" s="39">
        <f t="shared" si="30"/>
        <v>-123.67999999999995</v>
      </c>
    </row>
    <row r="33" spans="1:23" s="2" customFormat="1" ht="21" customHeight="1">
      <c r="A33" s="42" t="s">
        <v>19</v>
      </c>
      <c r="B33" s="18">
        <f t="shared" ref="B33" si="31">B17*100/B$5</f>
        <v>1.5334376621186621</v>
      </c>
      <c r="C33" s="18">
        <f t="shared" ref="C33" si="32">C17*100/C$5</f>
        <v>0.92048202491526288</v>
      </c>
      <c r="D33" s="18">
        <f t="shared" ref="D33" si="33">D17*100/D$5</f>
        <v>2.2748565197336212</v>
      </c>
      <c r="I33" s="9"/>
      <c r="J33" s="12" t="s">
        <v>29</v>
      </c>
      <c r="K33" s="12" t="s">
        <v>30</v>
      </c>
      <c r="L33" s="12" t="s">
        <v>31</v>
      </c>
      <c r="M33" s="12" t="s">
        <v>32</v>
      </c>
      <c r="N33" s="12" t="s">
        <v>33</v>
      </c>
      <c r="O33" s="12" t="s">
        <v>37</v>
      </c>
      <c r="P33" s="12" t="s">
        <v>0</v>
      </c>
      <c r="Q33" s="9"/>
      <c r="R33" s="9"/>
      <c r="S33" s="9"/>
      <c r="T33" s="9"/>
      <c r="U33" s="9"/>
      <c r="V33" s="9"/>
      <c r="W33" s="9"/>
    </row>
    <row r="34" spans="1:23" s="2" customFormat="1" ht="21" customHeight="1">
      <c r="A34" s="26" t="s">
        <v>20</v>
      </c>
      <c r="B34" s="53">
        <f t="shared" ref="B34:D34" si="34">B18*100/B$5</f>
        <v>0</v>
      </c>
      <c r="C34" s="53">
        <f t="shared" si="34"/>
        <v>0</v>
      </c>
      <c r="D34" s="53">
        <f t="shared" si="34"/>
        <v>0</v>
      </c>
      <c r="F34" s="9"/>
      <c r="G34" s="9"/>
      <c r="I34" s="54" t="s">
        <v>24</v>
      </c>
      <c r="J34" s="55">
        <f>I2</f>
        <v>152272.28999999998</v>
      </c>
      <c r="K34" s="55">
        <f>J2</f>
        <v>119670.62</v>
      </c>
      <c r="L34" s="55">
        <f t="shared" ref="L34:N34" si="35">K2</f>
        <v>64257.34</v>
      </c>
      <c r="M34" s="55">
        <f t="shared" si="35"/>
        <v>61633.08</v>
      </c>
      <c r="N34" s="55">
        <f t="shared" si="35"/>
        <v>65611.210000000006</v>
      </c>
      <c r="O34" s="55">
        <f>N2+O2</f>
        <v>2070.98</v>
      </c>
      <c r="P34" s="55">
        <f>SUM(J34:O34)</f>
        <v>465515.52000000002</v>
      </c>
      <c r="Q34" s="9"/>
      <c r="R34" s="9"/>
      <c r="S34" s="9"/>
      <c r="T34" s="9"/>
      <c r="U34" s="9"/>
      <c r="V34" s="9"/>
      <c r="W34" s="9"/>
    </row>
    <row r="35" spans="1:23" s="2" customFormat="1" ht="21" customHeight="1" thickBot="1">
      <c r="A35" s="61" t="s">
        <v>21</v>
      </c>
      <c r="B35" s="62">
        <f t="shared" ref="B35" si="36">B19*100/B$5</f>
        <v>0.4448788493616217</v>
      </c>
      <c r="C35" s="62">
        <f t="shared" ref="C35" si="37">C19*100/C$5</f>
        <v>0.57821344449756817</v>
      </c>
      <c r="D35" s="62">
        <f t="shared" ref="D35" si="38">D19*100/D$5</f>
        <v>0.28359999456997781</v>
      </c>
      <c r="E35" s="63"/>
      <c r="F35" s="9"/>
      <c r="G35" s="9"/>
      <c r="I35" s="56" t="s">
        <v>25</v>
      </c>
      <c r="J35" s="57">
        <v>145201.79999999999</v>
      </c>
      <c r="K35" s="57">
        <v>109634.51</v>
      </c>
      <c r="L35" s="57">
        <v>56266.13</v>
      </c>
      <c r="M35" s="57">
        <v>63566.869999999995</v>
      </c>
      <c r="N35" s="57">
        <v>75496.56</v>
      </c>
      <c r="O35" s="58">
        <v>2793.47</v>
      </c>
      <c r="P35" s="57">
        <f>SUM(J35:O35)</f>
        <v>452959.33999999997</v>
      </c>
      <c r="Q35" s="9"/>
      <c r="R35" s="9"/>
      <c r="S35" s="9"/>
      <c r="T35" s="9"/>
      <c r="U35" s="9"/>
      <c r="V35" s="9"/>
      <c r="W35" s="9"/>
    </row>
    <row r="36" spans="1:23" ht="26.25" customHeight="1">
      <c r="A36" s="7" t="s">
        <v>38</v>
      </c>
      <c r="I36" s="59" t="s">
        <v>26</v>
      </c>
      <c r="J36" s="60">
        <f>J34-J35</f>
        <v>7070.4899999999907</v>
      </c>
      <c r="K36" s="60">
        <f t="shared" ref="K36:P36" si="39">K34-K35</f>
        <v>10036.11</v>
      </c>
      <c r="L36" s="60">
        <f t="shared" si="39"/>
        <v>7991.2099999999991</v>
      </c>
      <c r="M36" s="60">
        <f t="shared" si="39"/>
        <v>-1933.7899999999936</v>
      </c>
      <c r="N36" s="60">
        <f t="shared" si="39"/>
        <v>-9885.3499999999913</v>
      </c>
      <c r="O36" s="60">
        <f t="shared" si="39"/>
        <v>-722.48999999999978</v>
      </c>
      <c r="P36" s="60">
        <f t="shared" si="39"/>
        <v>12556.180000000051</v>
      </c>
    </row>
    <row r="37" spans="1:23" ht="26.25" customHeight="1">
      <c r="E37" s="34"/>
      <c r="F37" s="34"/>
      <c r="G37" s="34"/>
      <c r="H37" s="34"/>
      <c r="I37" s="34"/>
      <c r="K37" s="34"/>
    </row>
    <row r="38" spans="1:23" ht="26.25" customHeight="1">
      <c r="E38" s="34"/>
      <c r="F38" s="34"/>
      <c r="G38" s="34"/>
      <c r="H38" s="34"/>
      <c r="I38" s="34"/>
      <c r="K38" s="34"/>
    </row>
    <row r="39" spans="1:23" ht="26.25" customHeight="1">
      <c r="E39" s="34"/>
      <c r="F39" s="34"/>
      <c r="G39" s="34"/>
      <c r="H39" s="34"/>
      <c r="I39" s="34"/>
      <c r="K39" s="34"/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300" verticalDpi="300" r:id="rId1"/>
  <headerFooter alignWithMargins="0">
    <oddHeader>&amp;R&amp;"TH SarabunPSK,ตัวหนา"&amp;18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2015-07-21T07:10:48Z</cp:lastPrinted>
  <dcterms:created xsi:type="dcterms:W3CDTF">2000-11-20T04:06:35Z</dcterms:created>
  <dcterms:modified xsi:type="dcterms:W3CDTF">2017-03-03T03:19:03Z</dcterms:modified>
</cp:coreProperties>
</file>