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มุดสถิติ 2560\สมุดสถิติ59 มีเลขหน้า(คีย์ของจริง)\บทที่2\"/>
    </mc:Choice>
  </mc:AlternateContent>
  <bookViews>
    <workbookView xWindow="240" yWindow="1815" windowWidth="16755" windowHeight="9345"/>
  </bookViews>
  <sheets>
    <sheet name="T7" sheetId="1" r:id="rId1"/>
  </sheets>
  <definedNames>
    <definedName name="_xlnm.Print_Area" localSheetId="0">'T7'!$A$1:$X$21</definedName>
  </definedNames>
  <calcPr calcId="162913" calcMode="manual"/>
</workbook>
</file>

<file path=xl/calcChain.xml><?xml version="1.0" encoding="utf-8"?>
<calcChain xmlns="http://schemas.openxmlformats.org/spreadsheetml/2006/main">
  <c r="R9" i="1" l="1"/>
  <c r="S14" i="1"/>
  <c r="S13" i="1"/>
  <c r="S12" i="1"/>
  <c r="S10" i="1"/>
  <c r="R17" i="1"/>
  <c r="R16" i="1"/>
  <c r="R15" i="1"/>
  <c r="R14" i="1"/>
  <c r="R13" i="1"/>
  <c r="R12" i="1"/>
  <c r="R10" i="1"/>
  <c r="Q17" i="1"/>
  <c r="S17" i="1" s="1"/>
  <c r="Q16" i="1"/>
  <c r="S16" i="1" s="1"/>
  <c r="Q15" i="1"/>
  <c r="S15" i="1" s="1"/>
  <c r="Q14" i="1"/>
  <c r="Q9" i="1" s="1"/>
  <c r="Q13" i="1"/>
  <c r="Q12" i="1"/>
  <c r="Q10" i="1"/>
  <c r="S9" i="1" l="1"/>
  <c r="N12" i="1"/>
  <c r="O9" i="1"/>
  <c r="K9" i="1"/>
  <c r="L9" i="1"/>
  <c r="M9" i="1"/>
  <c r="M13" i="1"/>
  <c r="M14" i="1"/>
  <c r="M15" i="1"/>
  <c r="M16" i="1"/>
  <c r="M17" i="1"/>
  <c r="H9" i="1"/>
  <c r="I9" i="1"/>
  <c r="J9" i="1"/>
  <c r="J13" i="1"/>
  <c r="J14" i="1"/>
  <c r="J15" i="1"/>
  <c r="J16" i="1"/>
  <c r="J17" i="1"/>
  <c r="J12" i="1"/>
  <c r="J10" i="1"/>
  <c r="F9" i="1"/>
  <c r="G9" i="1"/>
  <c r="E9" i="1"/>
  <c r="G17" i="1"/>
  <c r="G11" i="1"/>
  <c r="G12" i="1"/>
  <c r="G13" i="1"/>
  <c r="G14" i="1"/>
  <c r="G15" i="1"/>
  <c r="G16" i="1"/>
  <c r="P9" i="1"/>
  <c r="N13" i="1"/>
  <c r="P13" i="1"/>
  <c r="N16" i="1"/>
  <c r="P16" i="1"/>
  <c r="N17" i="1"/>
  <c r="P17" i="1"/>
  <c r="P15" i="1"/>
  <c r="N15" i="1"/>
  <c r="P14" i="1"/>
  <c r="N14" i="1"/>
</calcChain>
</file>

<file path=xl/sharedStrings.xml><?xml version="1.0" encoding="utf-8"?>
<sst xmlns="http://schemas.openxmlformats.org/spreadsheetml/2006/main" count="82" uniqueCount="45">
  <si>
    <t>ตาราง</t>
  </si>
  <si>
    <t>Table</t>
  </si>
  <si>
    <t>ชั่วโมงทำงาน</t>
  </si>
  <si>
    <t>2559 (2016)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</si>
  <si>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</si>
  <si>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</si>
  <si>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</si>
  <si>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</si>
  <si>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</si>
  <si>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</si>
  <si>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</si>
  <si>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</si>
  <si>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</si>
  <si>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</si>
  <si>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</si>
  <si>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</si>
  <si>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</si>
  <si>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</si>
  <si>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</si>
  <si>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</si>
  <si>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</si>
  <si>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</si>
  <si>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</si>
  <si>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</si>
  <si>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</si>
  <si>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</si>
  <si>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</si>
  <si>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</si>
  <si>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</si>
  <si>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</si>
  <si>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</si>
  <si>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</si>
  <si>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</si>
  <si>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</si>
  <si>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</si>
  <si>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</si>
  <si>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</si>
  <si>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2558 - 2559 ระดับจังหวัด สำนักงานสถิติแห่งชาติ</t>
  </si>
  <si>
    <t>Source:</t>
  </si>
  <si>
    <t xml:space="preserve"> The  Labour Force Survey: 2015 - 2016 ,  Provincial level,  National Statistical Office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</si>
  <si>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</si>
  <si>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</si>
  <si>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>2560 (2017)</t>
  </si>
  <si>
    <t>(หน่วยเป็นพัน In thousands)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</si>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</sst>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Border="1" applyAlignment="1"/>
    <xf numFmtId="0" fontId="7" fillId="0" borderId="0" xfId="0" applyFont="1" applyAlignment="1"/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5" fillId="0" borderId="8" xfId="0" applyFont="1" applyBorder="1"/>
    <xf numFmtId="0" fontId="5" fillId="0" borderId="0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87" fontId="2" fillId="0" borderId="8" xfId="0" applyNumberFormat="1" applyFont="1" applyBorder="1" applyAlignment="1">
      <alignment horizontal="right"/>
    </xf>
    <xf numFmtId="187" fontId="2" fillId="0" borderId="12" xfId="0" applyNumberFormat="1" applyFont="1" applyBorder="1" applyAlignment="1"/>
    <xf numFmtId="187" fontId="2" fillId="0" borderId="0" xfId="0" applyNumberFormat="1" applyFont="1" applyAlignment="1"/>
    <xf numFmtId="187" fontId="5" fillId="0" borderId="8" xfId="0" applyNumberFormat="1" applyFont="1" applyBorder="1" applyAlignment="1"/>
    <xf numFmtId="187" fontId="5" fillId="0" borderId="14" xfId="0" applyNumberFormat="1" applyFont="1" applyBorder="1"/>
    <xf numFmtId="187" fontId="5" fillId="0" borderId="0" xfId="0" applyNumberFormat="1" applyFont="1"/>
    <xf numFmtId="187" fontId="5" fillId="0" borderId="8" xfId="0" quotePrefix="1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187" fontId="5" fillId="0" borderId="14" xfId="0" quotePrefix="1" applyNumberFormat="1" applyFont="1" applyBorder="1" applyAlignment="1">
      <alignment horizontal="right"/>
    </xf>
  </cellXfs>
  <cellStyles count="3">
    <cellStyle name="Comma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225134</xdr:colOff>
      <xdr:row>0</xdr:row>
      <xdr:rowOff>34640</xdr:rowOff>
    </xdr:from>
    <xdr:to>
      <xdr:col>24</xdr:col>
      <xdr:colOff>82259</xdr:colOff>
      <xdr:row>21</xdr:row>
      <xdr:rowOff>110840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421089" y="34640"/>
          <a:ext cx="593147" cy="6466609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"/>
  <sheetViews>
    <sheetView showGridLines="0" tabSelected="1" view="pageBreakPreview" zoomScale="110" zoomScaleNormal="100" zoomScaleSheetLayoutView="110" workbookViewId="0">
      <selection activeCell="R11" sqref="R11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40" s="1" customFormat="1" x14ac:dyDescent="0.3">
      <c r="B1" s="1" t="s">
        <v>0</v>
      </c>
      <c r="C1" s="2">
        <v>2.7</v>
      </c>
      <c r="D1" s="1" t="s">
        <v>40</v>
      </c>
      <c r="W1" s="3"/>
    </row>
    <row r="2" spans="1:40" s="4" customFormat="1" x14ac:dyDescent="0.3">
      <c r="B2" s="1" t="s">
        <v>1</v>
      </c>
      <c r="C2" s="2">
        <v>2.7</v>
      </c>
      <c r="D2" s="1" t="s">
        <v>41</v>
      </c>
      <c r="E2" s="1"/>
      <c r="W2" s="5"/>
    </row>
    <row r="3" spans="1:40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7" t="s">
        <v>43</v>
      </c>
      <c r="V3" s="8"/>
    </row>
    <row r="4" spans="1:40" ht="21.75" customHeight="1" x14ac:dyDescent="0.3">
      <c r="A4" s="50" t="s">
        <v>2</v>
      </c>
      <c r="B4" s="50"/>
      <c r="C4" s="50"/>
      <c r="D4" s="51"/>
      <c r="E4" s="56" t="s">
        <v>3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  <c r="Q4" s="56" t="s">
        <v>42</v>
      </c>
      <c r="R4" s="57"/>
      <c r="S4" s="58"/>
      <c r="T4" s="59" t="s">
        <v>4</v>
      </c>
      <c r="U4" s="50"/>
      <c r="V4" s="50"/>
    </row>
    <row r="5" spans="1:40" s="10" customFormat="1" ht="22.5" customHeight="1" x14ac:dyDescent="0.25">
      <c r="A5" s="52"/>
      <c r="B5" s="52"/>
      <c r="C5" s="52"/>
      <c r="D5" s="53"/>
      <c r="E5" s="59" t="s">
        <v>5</v>
      </c>
      <c r="F5" s="50"/>
      <c r="G5" s="51"/>
      <c r="H5" s="59" t="s">
        <v>6</v>
      </c>
      <c r="I5" s="50"/>
      <c r="J5" s="51"/>
      <c r="K5" s="59" t="s">
        <v>7</v>
      </c>
      <c r="L5" s="50"/>
      <c r="M5" s="51"/>
      <c r="N5" s="59" t="s">
        <v>8</v>
      </c>
      <c r="O5" s="50"/>
      <c r="P5" s="51"/>
      <c r="Q5" s="59" t="s">
        <v>5</v>
      </c>
      <c r="R5" s="50"/>
      <c r="S5" s="51"/>
      <c r="T5" s="60"/>
      <c r="U5" s="52"/>
      <c r="V5" s="52"/>
      <c r="W5" s="9"/>
    </row>
    <row r="6" spans="1:40" s="10" customFormat="1" ht="21.75" customHeight="1" x14ac:dyDescent="0.25">
      <c r="A6" s="52"/>
      <c r="B6" s="52"/>
      <c r="C6" s="52"/>
      <c r="D6" s="53"/>
      <c r="E6" s="61" t="s">
        <v>9</v>
      </c>
      <c r="F6" s="54"/>
      <c r="G6" s="55"/>
      <c r="H6" s="61" t="s">
        <v>10</v>
      </c>
      <c r="I6" s="54"/>
      <c r="J6" s="55"/>
      <c r="K6" s="61" t="s">
        <v>11</v>
      </c>
      <c r="L6" s="54"/>
      <c r="M6" s="55"/>
      <c r="N6" s="61" t="s">
        <v>12</v>
      </c>
      <c r="O6" s="54"/>
      <c r="P6" s="55"/>
      <c r="Q6" s="61" t="s">
        <v>9</v>
      </c>
      <c r="R6" s="54"/>
      <c r="S6" s="55"/>
      <c r="T6" s="60"/>
      <c r="U6" s="52"/>
      <c r="V6" s="52"/>
      <c r="W6" s="9"/>
    </row>
    <row r="7" spans="1:40" s="10" customFormat="1" ht="21.75" customHeight="1" x14ac:dyDescent="0.3">
      <c r="A7" s="52"/>
      <c r="B7" s="52"/>
      <c r="C7" s="52"/>
      <c r="D7" s="53"/>
      <c r="E7" s="11" t="s">
        <v>13</v>
      </c>
      <c r="F7" s="12" t="s">
        <v>14</v>
      </c>
      <c r="G7" s="13" t="s">
        <v>15</v>
      </c>
      <c r="H7" s="14" t="s">
        <v>13</v>
      </c>
      <c r="I7" s="12" t="s">
        <v>14</v>
      </c>
      <c r="J7" s="13" t="s">
        <v>15</v>
      </c>
      <c r="K7" s="11" t="s">
        <v>13</v>
      </c>
      <c r="L7" s="12" t="s">
        <v>14</v>
      </c>
      <c r="M7" s="13" t="s">
        <v>15</v>
      </c>
      <c r="N7" s="11" t="s">
        <v>13</v>
      </c>
      <c r="O7" s="12" t="s">
        <v>14</v>
      </c>
      <c r="P7" s="13" t="s">
        <v>15</v>
      </c>
      <c r="Q7" s="11" t="s">
        <v>13</v>
      </c>
      <c r="R7" s="12" t="s">
        <v>14</v>
      </c>
      <c r="S7" s="13" t="s">
        <v>15</v>
      </c>
      <c r="T7" s="60"/>
      <c r="U7" s="52"/>
      <c r="V7" s="52"/>
      <c r="W7" s="9"/>
    </row>
    <row r="8" spans="1:40" s="10" customFormat="1" ht="21.75" customHeight="1" x14ac:dyDescent="0.3">
      <c r="A8" s="54"/>
      <c r="B8" s="54"/>
      <c r="C8" s="54"/>
      <c r="D8" s="55"/>
      <c r="E8" s="15" t="s">
        <v>16</v>
      </c>
      <c r="F8" s="16" t="s">
        <v>17</v>
      </c>
      <c r="G8" s="17" t="s">
        <v>18</v>
      </c>
      <c r="H8" s="18" t="s">
        <v>16</v>
      </c>
      <c r="I8" s="16" t="s">
        <v>17</v>
      </c>
      <c r="J8" s="17" t="s">
        <v>18</v>
      </c>
      <c r="K8" s="15" t="s">
        <v>16</v>
      </c>
      <c r="L8" s="16" t="s">
        <v>17</v>
      </c>
      <c r="M8" s="17" t="s">
        <v>18</v>
      </c>
      <c r="N8" s="15" t="s">
        <v>16</v>
      </c>
      <c r="O8" s="16" t="s">
        <v>17</v>
      </c>
      <c r="P8" s="17" t="s">
        <v>18</v>
      </c>
      <c r="Q8" s="15" t="s">
        <v>16</v>
      </c>
      <c r="R8" s="16" t="s">
        <v>17</v>
      </c>
      <c r="S8" s="17" t="s">
        <v>18</v>
      </c>
      <c r="T8" s="61"/>
      <c r="U8" s="54"/>
      <c r="V8" s="54"/>
      <c r="W8" s="9"/>
      <c r="Z8" s="19"/>
      <c r="AA8" s="20"/>
      <c r="AB8" s="20"/>
      <c r="AC8" s="19"/>
      <c r="AD8" s="20"/>
      <c r="AE8" s="20"/>
      <c r="AF8" s="19"/>
      <c r="AG8" s="20"/>
      <c r="AH8" s="20"/>
      <c r="AI8" s="19"/>
      <c r="AJ8" s="20"/>
      <c r="AK8" s="20"/>
      <c r="AL8" s="19"/>
      <c r="AM8" s="20"/>
      <c r="AN8" s="20"/>
    </row>
    <row r="9" spans="1:40" s="22" customFormat="1" ht="36" customHeight="1" x14ac:dyDescent="0.3">
      <c r="A9" s="49" t="s">
        <v>19</v>
      </c>
      <c r="B9" s="49"/>
      <c r="C9" s="49"/>
      <c r="D9" s="62"/>
      <c r="E9" s="41">
        <f>SUM(E10:E17)</f>
        <v>501.20000000000005</v>
      </c>
      <c r="F9" s="41">
        <f t="shared" ref="F9:G9" si="0">SUM(F10:F17)</f>
        <v>263.7</v>
      </c>
      <c r="G9" s="41">
        <f t="shared" si="0"/>
        <v>237.5</v>
      </c>
      <c r="H9" s="41">
        <f t="shared" ref="H9" si="1">SUM(H10:H17)</f>
        <v>480.5</v>
      </c>
      <c r="I9" s="41">
        <f t="shared" ref="I9" si="2">SUM(I10:I17)</f>
        <v>264.2</v>
      </c>
      <c r="J9" s="41">
        <f t="shared" ref="J9" si="3">SUM(J10:J17)</f>
        <v>216.3</v>
      </c>
      <c r="K9" s="41">
        <f t="shared" ref="K9" si="4">SUM(K10:K17)</f>
        <v>493.4</v>
      </c>
      <c r="L9" s="41">
        <f t="shared" ref="L9" si="5">SUM(L10:L17)</f>
        <v>266.09999999999997</v>
      </c>
      <c r="M9" s="41">
        <f t="shared" ref="M9" si="6">SUM(M10:M17)</f>
        <v>227.3</v>
      </c>
      <c r="N9" s="41">
        <v>488.1</v>
      </c>
      <c r="O9" s="41">
        <f t="shared" ref="O9" si="7">SUM(O10:O17)</f>
        <v>259.09999999999997</v>
      </c>
      <c r="P9" s="41">
        <f t="shared" ref="P9" ca="1" si="8">SUM(P10:P17)</f>
        <v>229</v>
      </c>
      <c r="Q9" s="42">
        <f>Q10+Q12+Q13+Q14+Q15+Q16+Q17</f>
        <v>487.33000000000004</v>
      </c>
      <c r="R9" s="42">
        <f>R10+R12+R14+R13+R15+R16+R17</f>
        <v>255.57900000000001</v>
      </c>
      <c r="S9" s="43">
        <f>S10+S12+S13+S14+S15+S16+S17</f>
        <v>231.751</v>
      </c>
      <c r="T9" s="48" t="s">
        <v>16</v>
      </c>
      <c r="U9" s="49"/>
      <c r="V9" s="49"/>
      <c r="W9" s="21"/>
      <c r="Z9" s="23"/>
      <c r="AA9" s="24"/>
      <c r="AB9" s="24"/>
      <c r="AC9" s="23"/>
      <c r="AD9" s="24"/>
      <c r="AE9" s="24"/>
      <c r="AF9" s="23"/>
      <c r="AG9" s="24"/>
      <c r="AH9" s="24"/>
      <c r="AI9" s="23"/>
      <c r="AJ9" s="24"/>
      <c r="AK9" s="24"/>
      <c r="AL9" s="23"/>
      <c r="AM9" s="24"/>
      <c r="AN9" s="24"/>
    </row>
    <row r="10" spans="1:40" s="10" customFormat="1" ht="31.5" customHeight="1" x14ac:dyDescent="0.3">
      <c r="A10" s="25" t="s">
        <v>20</v>
      </c>
      <c r="B10" s="26"/>
      <c r="C10" s="26"/>
      <c r="D10" s="26"/>
      <c r="E10" s="44">
        <v>15.9</v>
      </c>
      <c r="F10" s="44">
        <v>10.1</v>
      </c>
      <c r="G10" s="44">
        <v>5.8</v>
      </c>
      <c r="H10" s="44">
        <v>31.1</v>
      </c>
      <c r="I10" s="44">
        <v>21.7</v>
      </c>
      <c r="J10" s="44">
        <f>H10-I10</f>
        <v>9.4000000000000021</v>
      </c>
      <c r="K10" s="44">
        <v>1</v>
      </c>
      <c r="L10" s="47" t="s">
        <v>44</v>
      </c>
      <c r="M10" s="44">
        <v>1</v>
      </c>
      <c r="N10" s="44">
        <v>5.4</v>
      </c>
      <c r="O10" s="44">
        <v>4.4000000000000004</v>
      </c>
      <c r="P10" s="44">
        <v>1</v>
      </c>
      <c r="Q10" s="45">
        <f>4754/1000</f>
        <v>4.7539999999999996</v>
      </c>
      <c r="R10" s="45">
        <f>2625/1000</f>
        <v>2.625</v>
      </c>
      <c r="S10" s="46">
        <f>Q10-R10</f>
        <v>2.1289999999999996</v>
      </c>
      <c r="T10" s="27" t="s">
        <v>21</v>
      </c>
      <c r="U10" s="28"/>
      <c r="V10" s="26"/>
      <c r="W10" s="9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40" s="10" customFormat="1" ht="31.5" customHeight="1" x14ac:dyDescent="0.3">
      <c r="A11" s="25" t="s">
        <v>22</v>
      </c>
      <c r="B11" s="26"/>
      <c r="C11" s="26"/>
      <c r="D11" s="26"/>
      <c r="E11" s="44">
        <v>2.9</v>
      </c>
      <c r="F11" s="44">
        <v>1.6</v>
      </c>
      <c r="G11" s="44">
        <f t="shared" ref="G11:G16" si="9">E11-F11</f>
        <v>1.2999999999999998</v>
      </c>
      <c r="H11" s="47" t="s">
        <v>44</v>
      </c>
      <c r="I11" s="47" t="s">
        <v>44</v>
      </c>
      <c r="J11" s="47" t="s">
        <v>44</v>
      </c>
      <c r="K11" s="47" t="s">
        <v>44</v>
      </c>
      <c r="L11" s="47" t="s">
        <v>44</v>
      </c>
      <c r="M11" s="47" t="s">
        <v>44</v>
      </c>
      <c r="N11" s="44">
        <v>0.5</v>
      </c>
      <c r="O11" s="47" t="s">
        <v>44</v>
      </c>
      <c r="P11" s="47">
        <v>0.5</v>
      </c>
      <c r="Q11" s="64" t="s">
        <v>44</v>
      </c>
      <c r="R11" s="64" t="s">
        <v>44</v>
      </c>
      <c r="S11" s="64" t="s">
        <v>44</v>
      </c>
      <c r="T11" s="29" t="s">
        <v>23</v>
      </c>
      <c r="U11" s="30"/>
      <c r="V11" s="26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</row>
    <row r="12" spans="1:40" s="10" customFormat="1" ht="31.5" customHeight="1" x14ac:dyDescent="0.3">
      <c r="A12" s="25" t="s">
        <v>24</v>
      </c>
      <c r="B12" s="26"/>
      <c r="C12" s="26"/>
      <c r="D12" s="26"/>
      <c r="E12" s="44">
        <v>17.5</v>
      </c>
      <c r="F12" s="44">
        <v>10.7</v>
      </c>
      <c r="G12" s="44">
        <f t="shared" si="9"/>
        <v>6.8000000000000007</v>
      </c>
      <c r="H12" s="44">
        <v>17.2</v>
      </c>
      <c r="I12" s="44">
        <v>9.6</v>
      </c>
      <c r="J12" s="44">
        <f>H12-I12</f>
        <v>7.6</v>
      </c>
      <c r="K12" s="44">
        <v>7.7</v>
      </c>
      <c r="L12" s="44">
        <v>3.2</v>
      </c>
      <c r="M12" s="44">
        <v>4.5</v>
      </c>
      <c r="N12" s="44">
        <f t="shared" ref="N12:N17" si="10">O12+P12</f>
        <v>13.2</v>
      </c>
      <c r="O12" s="44">
        <v>6.4</v>
      </c>
      <c r="P12" s="44">
        <v>6.8</v>
      </c>
      <c r="Q12" s="45">
        <f>8515/1000</f>
        <v>8.5150000000000006</v>
      </c>
      <c r="R12" s="45">
        <f>3929/1000</f>
        <v>3.9289999999999998</v>
      </c>
      <c r="S12" s="46">
        <f>Q12-R12</f>
        <v>4.5860000000000003</v>
      </c>
      <c r="T12" s="29" t="s">
        <v>25</v>
      </c>
      <c r="U12" s="63"/>
      <c r="V12" s="63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40" s="10" customFormat="1" ht="31.5" customHeight="1" x14ac:dyDescent="0.3">
      <c r="A13" s="25" t="s">
        <v>26</v>
      </c>
      <c r="B13" s="26"/>
      <c r="C13" s="26"/>
      <c r="D13" s="26"/>
      <c r="E13" s="44">
        <v>90.2</v>
      </c>
      <c r="F13" s="44">
        <v>52.7</v>
      </c>
      <c r="G13" s="44">
        <f t="shared" si="9"/>
        <v>37.5</v>
      </c>
      <c r="H13" s="44">
        <v>60.6</v>
      </c>
      <c r="I13" s="44">
        <v>35.200000000000003</v>
      </c>
      <c r="J13" s="44">
        <f t="shared" ref="J13:J17" si="11">H13-I13</f>
        <v>25.4</v>
      </c>
      <c r="K13" s="44">
        <v>61.3</v>
      </c>
      <c r="L13" s="44">
        <v>31</v>
      </c>
      <c r="M13" s="44">
        <f t="shared" ref="M13:M17" si="12">K13-L13</f>
        <v>30.299999999999997</v>
      </c>
      <c r="N13" s="44">
        <f t="shared" ca="1" si="10"/>
        <v>77.3</v>
      </c>
      <c r="O13" s="44">
        <v>42.2</v>
      </c>
      <c r="P13" s="44">
        <f t="shared" ref="P13:P17" ca="1" si="13">N13-O13</f>
        <v>35.099999999999994</v>
      </c>
      <c r="Q13" s="45">
        <f>81280/1000</f>
        <v>81.28</v>
      </c>
      <c r="R13" s="45">
        <f>41265/1000</f>
        <v>41.265000000000001</v>
      </c>
      <c r="S13" s="46">
        <f>Q13-R13</f>
        <v>40.015000000000001</v>
      </c>
      <c r="T13" s="29" t="s">
        <v>27</v>
      </c>
      <c r="U13" s="63"/>
      <c r="V13" s="63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1:40" s="10" customFormat="1" ht="31.5" customHeight="1" x14ac:dyDescent="0.3">
      <c r="A14" s="25" t="s">
        <v>28</v>
      </c>
      <c r="B14" s="26"/>
      <c r="C14" s="26"/>
      <c r="D14" s="26"/>
      <c r="E14" s="44">
        <v>44.7</v>
      </c>
      <c r="F14" s="44">
        <v>23.9</v>
      </c>
      <c r="G14" s="44">
        <f t="shared" si="9"/>
        <v>20.800000000000004</v>
      </c>
      <c r="H14" s="44">
        <v>21.8</v>
      </c>
      <c r="I14" s="44">
        <v>12.2</v>
      </c>
      <c r="J14" s="44">
        <f t="shared" si="11"/>
        <v>9.6000000000000014</v>
      </c>
      <c r="K14" s="44">
        <v>21.7</v>
      </c>
      <c r="L14" s="44">
        <v>13.7</v>
      </c>
      <c r="M14" s="44">
        <f t="shared" si="12"/>
        <v>8</v>
      </c>
      <c r="N14" s="44">
        <f t="shared" ca="1" si="10"/>
        <v>32</v>
      </c>
      <c r="O14" s="44">
        <v>19.100000000000001</v>
      </c>
      <c r="P14" s="44">
        <f t="shared" ca="1" si="13"/>
        <v>12.899999999999999</v>
      </c>
      <c r="Q14" s="45">
        <f>30480/1000</f>
        <v>30.48</v>
      </c>
      <c r="R14" s="45">
        <f>16807/1000</f>
        <v>16.806999999999999</v>
      </c>
      <c r="S14" s="46">
        <f>Q14-R14</f>
        <v>13.673000000000002</v>
      </c>
      <c r="T14" s="29" t="s">
        <v>29</v>
      </c>
      <c r="U14" s="63"/>
      <c r="V14" s="63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0" customFormat="1" ht="31.5" customHeight="1" x14ac:dyDescent="0.3">
      <c r="A15" s="25" t="s">
        <v>30</v>
      </c>
      <c r="B15" s="26"/>
      <c r="C15" s="26"/>
      <c r="D15" s="26"/>
      <c r="E15" s="44">
        <v>87.9</v>
      </c>
      <c r="F15" s="44">
        <v>42.5</v>
      </c>
      <c r="G15" s="44">
        <f t="shared" si="9"/>
        <v>45.400000000000006</v>
      </c>
      <c r="H15" s="44">
        <v>81.8</v>
      </c>
      <c r="I15" s="44">
        <v>44</v>
      </c>
      <c r="J15" s="44">
        <f t="shared" si="11"/>
        <v>37.799999999999997</v>
      </c>
      <c r="K15" s="44">
        <v>100.8</v>
      </c>
      <c r="L15" s="44">
        <v>56.1</v>
      </c>
      <c r="M15" s="44">
        <f t="shared" si="12"/>
        <v>44.699999999999996</v>
      </c>
      <c r="N15" s="44">
        <f t="shared" ca="1" si="10"/>
        <v>89.2</v>
      </c>
      <c r="O15" s="44">
        <v>45.3</v>
      </c>
      <c r="P15" s="44">
        <f t="shared" ca="1" si="13"/>
        <v>43.900000000000006</v>
      </c>
      <c r="Q15" s="45">
        <f>86410/1000</f>
        <v>86.41</v>
      </c>
      <c r="R15" s="45">
        <f>41863/1000</f>
        <v>41.863</v>
      </c>
      <c r="S15" s="46">
        <f>Q15-R15</f>
        <v>44.546999999999997</v>
      </c>
      <c r="T15" s="29" t="s">
        <v>31</v>
      </c>
      <c r="U15" s="63"/>
      <c r="V15" s="63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</row>
    <row r="16" spans="1:40" s="10" customFormat="1" ht="31.5" customHeight="1" x14ac:dyDescent="0.3">
      <c r="A16" s="25" t="s">
        <v>32</v>
      </c>
      <c r="B16" s="26"/>
      <c r="C16" s="26"/>
      <c r="D16" s="26"/>
      <c r="E16" s="44">
        <v>146.1</v>
      </c>
      <c r="F16" s="44">
        <v>78.8</v>
      </c>
      <c r="G16" s="44">
        <f t="shared" si="9"/>
        <v>67.3</v>
      </c>
      <c r="H16" s="44">
        <v>187.2</v>
      </c>
      <c r="I16" s="44">
        <v>102.5</v>
      </c>
      <c r="J16" s="44">
        <f t="shared" si="11"/>
        <v>84.699999999999989</v>
      </c>
      <c r="K16" s="44">
        <v>204.8</v>
      </c>
      <c r="L16" s="44">
        <v>113.7</v>
      </c>
      <c r="M16" s="44">
        <f t="shared" si="12"/>
        <v>91.100000000000009</v>
      </c>
      <c r="N16" s="44">
        <f t="shared" ca="1" si="10"/>
        <v>185.9</v>
      </c>
      <c r="O16" s="44">
        <v>100</v>
      </c>
      <c r="P16" s="44">
        <f t="shared" ca="1" si="13"/>
        <v>85.9</v>
      </c>
      <c r="Q16" s="45">
        <f>180491/1000</f>
        <v>180.49100000000001</v>
      </c>
      <c r="R16" s="45">
        <f>105838/1000</f>
        <v>105.83799999999999</v>
      </c>
      <c r="S16" s="46">
        <f>Q16-R16</f>
        <v>74.65300000000002</v>
      </c>
      <c r="T16" s="29" t="s">
        <v>33</v>
      </c>
      <c r="U16" s="63"/>
      <c r="V16" s="63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</row>
    <row r="17" spans="1:40" s="10" customFormat="1" ht="31.5" customHeight="1" x14ac:dyDescent="0.3">
      <c r="A17" s="31" t="s">
        <v>34</v>
      </c>
      <c r="B17" s="26"/>
      <c r="C17" s="26"/>
      <c r="D17" s="26"/>
      <c r="E17" s="44">
        <v>96</v>
      </c>
      <c r="F17" s="44">
        <v>43.4</v>
      </c>
      <c r="G17" s="44">
        <f>E17-F17</f>
        <v>52.6</v>
      </c>
      <c r="H17" s="44">
        <v>80.8</v>
      </c>
      <c r="I17" s="44">
        <v>39</v>
      </c>
      <c r="J17" s="44">
        <f t="shared" si="11"/>
        <v>41.8</v>
      </c>
      <c r="K17" s="44">
        <v>96.1</v>
      </c>
      <c r="L17" s="44">
        <v>48.4</v>
      </c>
      <c r="M17" s="44">
        <f t="shared" si="12"/>
        <v>47.699999999999996</v>
      </c>
      <c r="N17" s="44">
        <f t="shared" ca="1" si="10"/>
        <v>84.1</v>
      </c>
      <c r="O17" s="44">
        <v>41.7</v>
      </c>
      <c r="P17" s="44">
        <f t="shared" ca="1" si="13"/>
        <v>42.399999999999991</v>
      </c>
      <c r="Q17" s="45">
        <f>95400/1000</f>
        <v>95.4</v>
      </c>
      <c r="R17" s="45">
        <f>43252/1000</f>
        <v>43.252000000000002</v>
      </c>
      <c r="S17" s="46">
        <f>Q17-R17</f>
        <v>52.148000000000003</v>
      </c>
      <c r="T17" s="32" t="s">
        <v>35</v>
      </c>
      <c r="U17" s="30"/>
      <c r="V17" s="26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0" s="10" customFormat="1" ht="5.25" customHeight="1" x14ac:dyDescent="0.3">
      <c r="A18" s="33"/>
      <c r="B18" s="33"/>
      <c r="C18" s="33"/>
      <c r="D18" s="33"/>
      <c r="E18" s="34"/>
      <c r="F18" s="35"/>
      <c r="G18" s="36"/>
      <c r="H18" s="37"/>
      <c r="I18" s="35"/>
      <c r="J18" s="37"/>
      <c r="K18" s="35"/>
      <c r="L18" s="37"/>
      <c r="M18" s="35"/>
      <c r="N18" s="35"/>
      <c r="O18" s="35"/>
      <c r="P18" s="35"/>
      <c r="Q18" s="37"/>
      <c r="R18" s="35"/>
      <c r="S18" s="37"/>
      <c r="T18" s="38"/>
      <c r="U18" s="33"/>
      <c r="V18" s="33"/>
      <c r="W18" s="9"/>
    </row>
    <row r="19" spans="1:40" s="10" customFormat="1" ht="9.9499999999999993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8"/>
      <c r="T19" s="28"/>
      <c r="U19" s="28"/>
      <c r="V19" s="26"/>
      <c r="W19" s="9"/>
    </row>
    <row r="20" spans="1:40" s="10" customFormat="1" ht="17.25" x14ac:dyDescent="0.3">
      <c r="A20" s="26"/>
      <c r="B20" s="39" t="s">
        <v>36</v>
      </c>
      <c r="C20" s="31" t="s">
        <v>37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40" s="10" customFormat="1" ht="17.25" x14ac:dyDescent="0.3">
      <c r="A21" s="26"/>
      <c r="B21" s="39" t="s">
        <v>38</v>
      </c>
      <c r="C21" s="40" t="s">
        <v>39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1:40" s="10" customFormat="1" ht="15.75" x14ac:dyDescent="0.25">
      <c r="W22" s="9"/>
    </row>
    <row r="23" spans="1:40" s="10" customFormat="1" ht="15.75" x14ac:dyDescent="0.25">
      <c r="W23" s="9"/>
    </row>
    <row r="24" spans="1:40" s="10" customFormat="1" ht="15.75" x14ac:dyDescent="0.25">
      <c r="W24" s="9"/>
    </row>
  </sheetData>
  <mergeCells count="21">
    <mergeCell ref="U12:V12"/>
    <mergeCell ref="U13:V13"/>
    <mergeCell ref="U14:V14"/>
    <mergeCell ref="U15:V15"/>
    <mergeCell ref="U16:V16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2016-10-05T06:37:03Z</dcterms:created>
  <dcterms:modified xsi:type="dcterms:W3CDTF">2017-05-01T04:50:46Z</dcterms:modified>
</cp:coreProperties>
</file>