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b upweb63300863\สถิติการศึกษา63\"/>
    </mc:Choice>
  </mc:AlternateContent>
  <xr:revisionPtr revIDLastSave="0" documentId="8_{0A7C7E36-01F1-470C-9E0F-9EC5119DBFC1}" xr6:coauthVersionLast="45" xr6:coauthVersionMax="45" xr10:uidLastSave="{00000000-0000-0000-0000-000000000000}"/>
  <bookViews>
    <workbookView xWindow="-120" yWindow="-120" windowWidth="20730" windowHeight="11160" xr2:uid="{FEE587FA-0C2C-4493-8398-9E64D6263C61}"/>
  </bookViews>
  <sheets>
    <sheet name="T-3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E18" i="1" s="1"/>
  <c r="G18" i="1"/>
  <c r="F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 s="1"/>
  <c r="Q15" i="1"/>
  <c r="P15" i="1"/>
  <c r="O15" i="1"/>
  <c r="N15" i="1"/>
  <c r="M15" i="1"/>
  <c r="L15" i="1"/>
  <c r="J15" i="1"/>
  <c r="I15" i="1"/>
  <c r="H15" i="1"/>
  <c r="G15" i="1"/>
  <c r="F15" i="1"/>
  <c r="E15" i="1" s="1"/>
  <c r="Q14" i="1"/>
  <c r="P14" i="1"/>
  <c r="O14" i="1"/>
  <c r="N14" i="1"/>
  <c r="M14" i="1"/>
  <c r="L14" i="1"/>
  <c r="J14" i="1"/>
  <c r="I14" i="1"/>
  <c r="H14" i="1"/>
  <c r="G14" i="1"/>
  <c r="F14" i="1"/>
  <c r="E14" i="1" s="1"/>
  <c r="Q13" i="1"/>
  <c r="P13" i="1"/>
  <c r="O13" i="1"/>
  <c r="N13" i="1"/>
  <c r="M13" i="1"/>
  <c r="L13" i="1"/>
  <c r="I13" i="1"/>
  <c r="H13" i="1"/>
  <c r="G13" i="1"/>
  <c r="F13" i="1"/>
  <c r="E13" i="1"/>
  <c r="O12" i="1"/>
  <c r="N12" i="1"/>
  <c r="M12" i="1"/>
  <c r="L12" i="1"/>
  <c r="H12" i="1"/>
  <c r="G12" i="1"/>
  <c r="F12" i="1"/>
  <c r="E12" i="1"/>
  <c r="L11" i="1"/>
  <c r="G11" i="1"/>
  <c r="F11" i="1"/>
  <c r="E11" i="1"/>
  <c r="M10" i="1"/>
  <c r="L10" i="1"/>
  <c r="E10" i="1" s="1"/>
  <c r="L9" i="1"/>
  <c r="E9" i="1" s="1"/>
</calcChain>
</file>

<file path=xl/sharedStrings.xml><?xml version="1.0" encoding="utf-8"?>
<sst xmlns="http://schemas.openxmlformats.org/spreadsheetml/2006/main" count="39" uniqueCount="33">
  <si>
    <t xml:space="preserve">ตาราง    </t>
  </si>
  <si>
    <t>นักเรียนที่ออกกลางคัน จำแนกตามชั้นเรียน ปีการศึกษา 2553 - 2562</t>
  </si>
  <si>
    <t xml:space="preserve">Table </t>
  </si>
  <si>
    <t>Student Drop-out of School by Grade: Academic Year 2010 - 2019</t>
  </si>
  <si>
    <t>ปีการศึกษา</t>
  </si>
  <si>
    <t>ชั้นเรียน Grade</t>
  </si>
  <si>
    <t>Academic year</t>
  </si>
  <si>
    <t>รวม</t>
  </si>
  <si>
    <r>
      <t xml:space="preserve">ประถมศึกษา  </t>
    </r>
    <r>
      <rPr>
        <sz val="13"/>
        <rFont val="TH SarabunPSK"/>
        <family val="2"/>
      </rPr>
      <t>Elementary</t>
    </r>
  </si>
  <si>
    <t>มัธยมศึกษาตอนต้น Lower secondary</t>
  </si>
  <si>
    <t>มัธยมศึกษาตอนปลาย Upper secondary</t>
  </si>
  <si>
    <t>Total</t>
  </si>
  <si>
    <t>ปีที่ 1</t>
  </si>
  <si>
    <t>ปี่ที่ 2</t>
  </si>
  <si>
    <t>ปีที่ 3</t>
  </si>
  <si>
    <t>ปี่ที่ 4</t>
  </si>
  <si>
    <t>ปีที่ 5</t>
  </si>
  <si>
    <t>ปี่ที่ 6</t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</si>
  <si>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</si>
  <si>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2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</si>
  <si>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3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</si>
  <si>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4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</si>
  <si>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5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</si>
  <si>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6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</si>
  <si>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7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</si>
  <si>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8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</si>
  <si>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9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</si>
  <si>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10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</si>
  <si>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</si>
  <si>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12</t>
    </r>
  </si>
  <si>
    <t xml:space="preserve">      ที่มา:  </t>
  </si>
  <si>
    <t>สำนักงานศึกษาธิการจังหวัดระยอง</t>
  </si>
  <si>
    <t xml:space="preserve">    Source:  Rayong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</si>
</sst>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/>
    <xf numFmtId="0" fontId="4" fillId="0" borderId="7" xfId="0" applyFont="1" applyBorder="1"/>
    <xf numFmtId="41" fontId="4" fillId="0" borderId="7" xfId="0" applyNumberFormat="1" applyFont="1" applyBorder="1"/>
    <xf numFmtId="41" fontId="4" fillId="0" borderId="9" xfId="0" applyNumberFormat="1" applyFont="1" applyBorder="1"/>
    <xf numFmtId="0" fontId="4" fillId="0" borderId="8" xfId="0" applyFont="1" applyBorder="1"/>
    <xf numFmtId="0" fontId="4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0" xfId="0" applyFont="1"/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D8BA-02D2-4EB3-B162-70293292B42D}">
  <dimension ref="A1:S24"/>
  <sheetViews>
    <sheetView showGridLines="0" tabSelected="1" workbookViewId="0">
      <selection activeCell="B1" sqref="B1"/>
    </sheetView>
  </sheetViews>
  <sheetFormatPr defaultColWidth="9.140625" defaultRowHeight="21.75" x14ac:dyDescent="0.5"/>
  <cols>
    <col min="1" max="1" width="1.7109375" style="3" customWidth="1"/>
    <col min="2" max="2" width="6.42578125" style="3" customWidth="1"/>
    <col min="3" max="3" width="4.7109375" style="3" customWidth="1"/>
    <col min="4" max="4" width="1.7109375" style="3" customWidth="1"/>
    <col min="5" max="5" width="8.7109375" style="3" customWidth="1"/>
    <col min="6" max="11" width="8.28515625" style="3" customWidth="1"/>
    <col min="12" max="17" width="8.85546875" style="3" customWidth="1"/>
    <col min="18" max="18" width="1.140625" style="3" customWidth="1"/>
    <col min="19" max="19" width="15.7109375" style="3" customWidth="1"/>
    <col min="20" max="20" width="2.28515625" style="3" customWidth="1"/>
    <col min="21" max="21" width="4.140625" style="3" customWidth="1"/>
    <col min="22" max="16384" width="9.140625" style="3"/>
  </cols>
  <sheetData>
    <row r="1" spans="1:19" s="1" customFormat="1" x14ac:dyDescent="0.5">
      <c r="B1" s="1" t="s">
        <v>0</v>
      </c>
      <c r="C1" s="50">
        <v>11</v>
      </c>
      <c r="D1" s="1" t="s">
        <v>1</v>
      </c>
    </row>
    <row r="2" spans="1:19" s="2" customFormat="1" ht="18.75" customHeight="1" x14ac:dyDescent="0.5">
      <c r="B2" s="1" t="s">
        <v>2</v>
      </c>
      <c r="C2" s="50">
        <v>11</v>
      </c>
      <c r="D2" s="1" t="s">
        <v>3</v>
      </c>
      <c r="E2" s="1"/>
      <c r="F2" s="1"/>
    </row>
    <row r="3" spans="1:19" ht="5.25" customHeight="1" x14ac:dyDescent="0.5"/>
    <row r="4" spans="1:19" ht="19.5" customHeight="1" x14ac:dyDescent="0.5">
      <c r="A4" s="4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6</v>
      </c>
      <c r="S4" s="12"/>
    </row>
    <row r="5" spans="1:19" ht="19.5" customHeight="1" x14ac:dyDescent="0.5">
      <c r="A5" s="13"/>
      <c r="B5" s="14"/>
      <c r="C5" s="14"/>
      <c r="D5" s="15"/>
      <c r="E5" s="16" t="s">
        <v>7</v>
      </c>
      <c r="F5" s="8" t="s">
        <v>8</v>
      </c>
      <c r="G5" s="9"/>
      <c r="H5" s="9"/>
      <c r="I5" s="9"/>
      <c r="J5" s="9"/>
      <c r="K5" s="10"/>
      <c r="L5" s="17" t="s">
        <v>9</v>
      </c>
      <c r="M5" s="18"/>
      <c r="N5" s="19"/>
      <c r="O5" s="17" t="s">
        <v>10</v>
      </c>
      <c r="P5" s="18"/>
      <c r="Q5" s="19"/>
      <c r="R5" s="20"/>
      <c r="S5" s="21"/>
    </row>
    <row r="6" spans="1:19" ht="19.5" customHeight="1" x14ac:dyDescent="0.5">
      <c r="A6" s="13"/>
      <c r="B6" s="14"/>
      <c r="C6" s="14"/>
      <c r="D6" s="15"/>
      <c r="E6" s="22" t="s">
        <v>11</v>
      </c>
      <c r="F6" s="23" t="s">
        <v>12</v>
      </c>
      <c r="G6" s="24" t="s">
        <v>13</v>
      </c>
      <c r="H6" s="23" t="s">
        <v>14</v>
      </c>
      <c r="I6" s="24" t="s">
        <v>15</v>
      </c>
      <c r="J6" s="23" t="s">
        <v>16</v>
      </c>
      <c r="K6" s="24" t="s">
        <v>17</v>
      </c>
      <c r="L6" s="23" t="s">
        <v>12</v>
      </c>
      <c r="M6" s="24" t="s">
        <v>13</v>
      </c>
      <c r="N6" s="23" t="s">
        <v>14</v>
      </c>
      <c r="O6" s="24" t="s">
        <v>15</v>
      </c>
      <c r="P6" s="23" t="s">
        <v>16</v>
      </c>
      <c r="Q6" s="24" t="s">
        <v>17</v>
      </c>
      <c r="R6" s="20"/>
      <c r="S6" s="21"/>
    </row>
    <row r="7" spans="1:19" ht="19.5" customHeight="1" x14ac:dyDescent="0.5">
      <c r="A7" s="25"/>
      <c r="B7" s="26"/>
      <c r="C7" s="26"/>
      <c r="D7" s="27"/>
      <c r="E7" s="28"/>
      <c r="F7" s="29" t="s">
        <v>18</v>
      </c>
      <c r="G7" s="29" t="s">
        <v>19</v>
      </c>
      <c r="H7" s="29" t="s">
        <v>20</v>
      </c>
      <c r="I7" s="29" t="s">
        <v>21</v>
      </c>
      <c r="J7" s="29" t="s">
        <v>22</v>
      </c>
      <c r="K7" s="29" t="s">
        <v>23</v>
      </c>
      <c r="L7" s="29" t="s">
        <v>24</v>
      </c>
      <c r="M7" s="29" t="s">
        <v>25</v>
      </c>
      <c r="N7" s="29" t="s">
        <v>26</v>
      </c>
      <c r="O7" s="29" t="s">
        <v>27</v>
      </c>
      <c r="P7" s="29" t="s">
        <v>28</v>
      </c>
      <c r="Q7" s="29" t="s">
        <v>29</v>
      </c>
      <c r="R7" s="30"/>
      <c r="S7" s="31"/>
    </row>
    <row r="8" spans="1:19" ht="3" customHeight="1" x14ac:dyDescent="0.5">
      <c r="A8" s="32"/>
      <c r="B8" s="32"/>
      <c r="C8" s="32"/>
      <c r="D8" s="33"/>
      <c r="E8" s="33"/>
      <c r="F8" s="34"/>
      <c r="G8" s="23"/>
      <c r="H8" s="35"/>
      <c r="I8" s="36"/>
      <c r="J8" s="36"/>
      <c r="K8" s="36"/>
      <c r="L8" s="36"/>
      <c r="M8" s="23"/>
      <c r="N8" s="23"/>
      <c r="O8" s="35"/>
      <c r="P8" s="36"/>
      <c r="Q8" s="23"/>
      <c r="R8" s="37"/>
      <c r="S8" s="38"/>
    </row>
    <row r="9" spans="1:19" ht="18" customHeight="1" x14ac:dyDescent="0.5">
      <c r="A9" s="39"/>
      <c r="B9" s="39">
        <v>2553</v>
      </c>
      <c r="C9" s="39"/>
      <c r="D9" s="40"/>
      <c r="E9" s="41">
        <f>SUM(F9:Q9)</f>
        <v>29</v>
      </c>
      <c r="F9" s="41">
        <v>1</v>
      </c>
      <c r="G9" s="42">
        <v>3</v>
      </c>
      <c r="H9" s="41">
        <v>4</v>
      </c>
      <c r="I9" s="42">
        <v>1</v>
      </c>
      <c r="J9" s="41">
        <v>2</v>
      </c>
      <c r="K9" s="41">
        <v>3</v>
      </c>
      <c r="L9" s="41">
        <f>1+11</f>
        <v>12</v>
      </c>
      <c r="M9" s="41">
        <v>1</v>
      </c>
      <c r="N9" s="42">
        <v>2</v>
      </c>
      <c r="O9" s="42">
        <v>0</v>
      </c>
      <c r="P9" s="42">
        <v>0</v>
      </c>
      <c r="Q9" s="42">
        <v>0</v>
      </c>
      <c r="R9" s="43"/>
      <c r="S9" s="44">
        <v>2010</v>
      </c>
    </row>
    <row r="10" spans="1:19" ht="18" customHeight="1" x14ac:dyDescent="0.5">
      <c r="A10" s="39"/>
      <c r="B10" s="39">
        <v>2554</v>
      </c>
      <c r="C10" s="39"/>
      <c r="D10" s="40"/>
      <c r="E10" s="41">
        <f t="shared" ref="E10:E18" si="0">SUM(F10:Q10)</f>
        <v>57</v>
      </c>
      <c r="F10" s="41">
        <v>0</v>
      </c>
      <c r="G10" s="42">
        <v>1</v>
      </c>
      <c r="H10" s="41">
        <v>0</v>
      </c>
      <c r="I10" s="42">
        <v>2</v>
      </c>
      <c r="J10" s="41">
        <v>2</v>
      </c>
      <c r="K10" s="41">
        <v>4</v>
      </c>
      <c r="L10" s="41">
        <f>2+19</f>
        <v>21</v>
      </c>
      <c r="M10" s="41">
        <f>5+15</f>
        <v>20</v>
      </c>
      <c r="N10" s="42">
        <v>7</v>
      </c>
      <c r="O10" s="42">
        <v>0</v>
      </c>
      <c r="P10" s="42">
        <v>0</v>
      </c>
      <c r="Q10" s="42">
        <v>0</v>
      </c>
      <c r="R10" s="43"/>
      <c r="S10" s="44">
        <v>2011</v>
      </c>
    </row>
    <row r="11" spans="1:19" ht="18" customHeight="1" x14ac:dyDescent="0.5">
      <c r="A11" s="39"/>
      <c r="B11" s="39">
        <v>2555</v>
      </c>
      <c r="C11" s="39"/>
      <c r="D11" s="40"/>
      <c r="E11" s="41">
        <f t="shared" si="0"/>
        <v>68</v>
      </c>
      <c r="F11" s="41">
        <f>9+4</f>
        <v>13</v>
      </c>
      <c r="G11" s="42">
        <f>5+7</f>
        <v>12</v>
      </c>
      <c r="H11" s="41">
        <v>7</v>
      </c>
      <c r="I11" s="42">
        <v>4</v>
      </c>
      <c r="J11" s="41">
        <v>3</v>
      </c>
      <c r="K11" s="41">
        <v>4</v>
      </c>
      <c r="L11" s="41">
        <f>10+4</f>
        <v>14</v>
      </c>
      <c r="M11" s="41">
        <v>3</v>
      </c>
      <c r="N11" s="42">
        <v>8</v>
      </c>
      <c r="O11" s="42">
        <v>0</v>
      </c>
      <c r="P11" s="42">
        <v>0</v>
      </c>
      <c r="Q11" s="42">
        <v>0</v>
      </c>
      <c r="R11" s="43"/>
      <c r="S11" s="44">
        <v>2012</v>
      </c>
    </row>
    <row r="12" spans="1:19" ht="18" customHeight="1" x14ac:dyDescent="0.5">
      <c r="A12" s="39"/>
      <c r="B12" s="39">
        <v>2556</v>
      </c>
      <c r="C12" s="39"/>
      <c r="D12" s="40"/>
      <c r="E12" s="41">
        <f t="shared" si="0"/>
        <v>90</v>
      </c>
      <c r="F12" s="41">
        <f>1+8</f>
        <v>9</v>
      </c>
      <c r="G12" s="42">
        <f>9</f>
        <v>9</v>
      </c>
      <c r="H12" s="41">
        <f>1+10</f>
        <v>11</v>
      </c>
      <c r="I12" s="42">
        <v>2</v>
      </c>
      <c r="J12" s="41">
        <v>3</v>
      </c>
      <c r="K12" s="41">
        <v>0</v>
      </c>
      <c r="L12" s="41">
        <f>2+6</f>
        <v>8</v>
      </c>
      <c r="M12" s="41">
        <f>1+10</f>
        <v>11</v>
      </c>
      <c r="N12" s="42">
        <f>7+15</f>
        <v>22</v>
      </c>
      <c r="O12" s="42">
        <f>15</f>
        <v>15</v>
      </c>
      <c r="P12" s="42">
        <v>0</v>
      </c>
      <c r="Q12" s="42">
        <v>0</v>
      </c>
      <c r="R12" s="43"/>
      <c r="S12" s="44">
        <v>2013</v>
      </c>
    </row>
    <row r="13" spans="1:19" ht="18" customHeight="1" x14ac:dyDescent="0.5">
      <c r="A13" s="39"/>
      <c r="B13" s="39">
        <v>2557</v>
      </c>
      <c r="C13" s="39"/>
      <c r="D13" s="40"/>
      <c r="E13" s="41">
        <f t="shared" si="0"/>
        <v>84</v>
      </c>
      <c r="F13" s="41">
        <f>1+9</f>
        <v>10</v>
      </c>
      <c r="G13" s="42">
        <f>1+9</f>
        <v>10</v>
      </c>
      <c r="H13" s="41">
        <f>1+7</f>
        <v>8</v>
      </c>
      <c r="I13" s="42">
        <f>3</f>
        <v>3</v>
      </c>
      <c r="J13" s="41">
        <v>2</v>
      </c>
      <c r="K13" s="41">
        <v>0</v>
      </c>
      <c r="L13" s="41">
        <f>2+3</f>
        <v>5</v>
      </c>
      <c r="M13" s="41">
        <f>10</f>
        <v>10</v>
      </c>
      <c r="N13" s="42">
        <f>2+9</f>
        <v>11</v>
      </c>
      <c r="O13" s="42">
        <f>12</f>
        <v>12</v>
      </c>
      <c r="P13" s="42">
        <f>9</f>
        <v>9</v>
      </c>
      <c r="Q13" s="42">
        <f>4</f>
        <v>4</v>
      </c>
      <c r="R13" s="43"/>
      <c r="S13" s="44">
        <v>2014</v>
      </c>
    </row>
    <row r="14" spans="1:19" ht="18" customHeight="1" x14ac:dyDescent="0.5">
      <c r="A14" s="39"/>
      <c r="B14" s="39">
        <v>2558</v>
      </c>
      <c r="C14" s="39"/>
      <c r="D14" s="40"/>
      <c r="E14" s="41">
        <f t="shared" si="0"/>
        <v>116</v>
      </c>
      <c r="F14" s="41">
        <f>12+9</f>
        <v>21</v>
      </c>
      <c r="G14" s="42">
        <f>6+8</f>
        <v>14</v>
      </c>
      <c r="H14" s="41">
        <f>3+4</f>
        <v>7</v>
      </c>
      <c r="I14" s="42">
        <f>1+3</f>
        <v>4</v>
      </c>
      <c r="J14" s="41">
        <f>2+6</f>
        <v>8</v>
      </c>
      <c r="K14" s="41">
        <v>0</v>
      </c>
      <c r="L14" s="41">
        <f>2+6</f>
        <v>8</v>
      </c>
      <c r="M14" s="41">
        <f>13</f>
        <v>13</v>
      </c>
      <c r="N14" s="42">
        <f>5+5</f>
        <v>10</v>
      </c>
      <c r="O14" s="42">
        <f>10</f>
        <v>10</v>
      </c>
      <c r="P14" s="42">
        <f>13</f>
        <v>13</v>
      </c>
      <c r="Q14" s="42">
        <f>8</f>
        <v>8</v>
      </c>
      <c r="R14" s="43"/>
      <c r="S14" s="44">
        <v>2015</v>
      </c>
    </row>
    <row r="15" spans="1:19" ht="18" customHeight="1" x14ac:dyDescent="0.5">
      <c r="A15" s="39"/>
      <c r="B15" s="39">
        <v>2559</v>
      </c>
      <c r="C15" s="39"/>
      <c r="D15" s="40"/>
      <c r="E15" s="41">
        <f t="shared" si="0"/>
        <v>116</v>
      </c>
      <c r="F15" s="41">
        <f>1+15</f>
        <v>16</v>
      </c>
      <c r="G15" s="42">
        <f>16</f>
        <v>16</v>
      </c>
      <c r="H15" s="41">
        <f>12</f>
        <v>12</v>
      </c>
      <c r="I15" s="42">
        <f>2+10</f>
        <v>12</v>
      </c>
      <c r="J15" s="41">
        <f>5</f>
        <v>5</v>
      </c>
      <c r="K15" s="41">
        <v>1</v>
      </c>
      <c r="L15" s="41">
        <f>11</f>
        <v>11</v>
      </c>
      <c r="M15" s="41">
        <f>8</f>
        <v>8</v>
      </c>
      <c r="N15" s="42">
        <f>1+11</f>
        <v>12</v>
      </c>
      <c r="O15" s="42">
        <f>8</f>
        <v>8</v>
      </c>
      <c r="P15" s="42">
        <f>10</f>
        <v>10</v>
      </c>
      <c r="Q15" s="42">
        <f>5</f>
        <v>5</v>
      </c>
      <c r="R15" s="43"/>
      <c r="S15" s="44">
        <v>2016</v>
      </c>
    </row>
    <row r="16" spans="1:19" ht="18" customHeight="1" x14ac:dyDescent="0.5">
      <c r="A16" s="39"/>
      <c r="B16" s="39">
        <v>2560</v>
      </c>
      <c r="C16" s="39"/>
      <c r="D16" s="40"/>
      <c r="E16" s="41">
        <f t="shared" si="0"/>
        <v>211</v>
      </c>
      <c r="F16" s="41">
        <f>16+23</f>
        <v>39</v>
      </c>
      <c r="G16" s="42">
        <f>1+23</f>
        <v>24</v>
      </c>
      <c r="H16" s="41">
        <f>4+28</f>
        <v>32</v>
      </c>
      <c r="I16" s="42">
        <f>1+10</f>
        <v>11</v>
      </c>
      <c r="J16" s="41">
        <f>2+10</f>
        <v>12</v>
      </c>
      <c r="K16" s="41">
        <f>8</f>
        <v>8</v>
      </c>
      <c r="L16" s="41">
        <f>1+17</f>
        <v>18</v>
      </c>
      <c r="M16" s="41">
        <f>3+14</f>
        <v>17</v>
      </c>
      <c r="N16" s="42">
        <f>4+3+16</f>
        <v>23</v>
      </c>
      <c r="O16" s="42">
        <f>18</f>
        <v>18</v>
      </c>
      <c r="P16" s="42">
        <f>4</f>
        <v>4</v>
      </c>
      <c r="Q16" s="42">
        <f>5</f>
        <v>5</v>
      </c>
      <c r="R16" s="43"/>
      <c r="S16" s="44">
        <v>2017</v>
      </c>
    </row>
    <row r="17" spans="1:19" ht="18" customHeight="1" x14ac:dyDescent="0.5">
      <c r="A17" s="39"/>
      <c r="B17" s="39">
        <v>2561</v>
      </c>
      <c r="C17" s="39"/>
      <c r="D17" s="40"/>
      <c r="E17" s="41">
        <f t="shared" si="0"/>
        <v>242</v>
      </c>
      <c r="F17" s="41">
        <f>16+1+17</f>
        <v>34</v>
      </c>
      <c r="G17" s="42">
        <f>5+2+21</f>
        <v>28</v>
      </c>
      <c r="H17" s="41">
        <f>10+2+30</f>
        <v>42</v>
      </c>
      <c r="I17" s="42">
        <f>2+4+14</f>
        <v>20</v>
      </c>
      <c r="J17" s="41">
        <f>7+3+12</f>
        <v>22</v>
      </c>
      <c r="K17" s="41">
        <f>1+6+4</f>
        <v>11</v>
      </c>
      <c r="L17" s="41">
        <f>1+19</f>
        <v>20</v>
      </c>
      <c r="M17" s="41">
        <f>1+1+22</f>
        <v>24</v>
      </c>
      <c r="N17" s="42">
        <f>3+6</f>
        <v>9</v>
      </c>
      <c r="O17" s="42">
        <f>15</f>
        <v>15</v>
      </c>
      <c r="P17" s="42">
        <f>12</f>
        <v>12</v>
      </c>
      <c r="Q17" s="42">
        <f>5</f>
        <v>5</v>
      </c>
      <c r="R17" s="43"/>
      <c r="S17" s="44">
        <v>2018</v>
      </c>
    </row>
    <row r="18" spans="1:19" ht="18" customHeight="1" x14ac:dyDescent="0.5">
      <c r="A18" s="39"/>
      <c r="B18" s="39">
        <v>2562</v>
      </c>
      <c r="C18" s="39"/>
      <c r="D18" s="40"/>
      <c r="E18" s="41">
        <f t="shared" si="0"/>
        <v>162</v>
      </c>
      <c r="F18" s="41">
        <f>11</f>
        <v>11</v>
      </c>
      <c r="G18" s="41">
        <f>9</f>
        <v>9</v>
      </c>
      <c r="H18" s="41">
        <f>12</f>
        <v>12</v>
      </c>
      <c r="I18" s="41">
        <f>12</f>
        <v>12</v>
      </c>
      <c r="J18" s="41">
        <f>11</f>
        <v>11</v>
      </c>
      <c r="K18" s="41">
        <f>4</f>
        <v>4</v>
      </c>
      <c r="L18" s="41">
        <f>3+27</f>
        <v>30</v>
      </c>
      <c r="M18" s="41">
        <f>4+21</f>
        <v>25</v>
      </c>
      <c r="N18" s="42">
        <f>9+11</f>
        <v>20</v>
      </c>
      <c r="O18" s="42">
        <f>11</f>
        <v>11</v>
      </c>
      <c r="P18" s="42">
        <f>7</f>
        <v>7</v>
      </c>
      <c r="Q18" s="42">
        <f>10</f>
        <v>10</v>
      </c>
      <c r="R18" s="43"/>
      <c r="S18" s="44">
        <v>2019</v>
      </c>
    </row>
    <row r="19" spans="1:19" ht="3" customHeight="1" x14ac:dyDescent="0.5">
      <c r="A19" s="45"/>
      <c r="B19" s="45"/>
      <c r="C19" s="45"/>
      <c r="D19" s="46"/>
      <c r="E19" s="46"/>
      <c r="F19" s="46"/>
      <c r="G19" s="47"/>
      <c r="H19" s="46"/>
      <c r="I19" s="47"/>
      <c r="J19" s="46"/>
      <c r="K19" s="46"/>
      <c r="L19" s="46"/>
      <c r="M19" s="46"/>
      <c r="N19" s="47"/>
      <c r="O19" s="46"/>
      <c r="P19" s="45"/>
      <c r="Q19" s="47"/>
      <c r="R19" s="48"/>
      <c r="S19" s="45"/>
    </row>
    <row r="20" spans="1:19" ht="3" customHeight="1" x14ac:dyDescent="0.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x14ac:dyDescent="0.5">
      <c r="A21" s="49" t="s">
        <v>30</v>
      </c>
      <c r="B21" s="49"/>
      <c r="C21" s="49" t="s">
        <v>31</v>
      </c>
      <c r="D21" s="49"/>
      <c r="E21" s="49"/>
      <c r="F21" s="49"/>
      <c r="G21" s="49"/>
      <c r="H21" s="49"/>
      <c r="I21" s="49"/>
      <c r="J21" s="49"/>
      <c r="K21" s="49" t="s">
        <v>32</v>
      </c>
      <c r="L21" s="49"/>
      <c r="M21" s="49"/>
      <c r="N21" s="49"/>
      <c r="O21" s="49"/>
    </row>
    <row r="22" spans="1:19" x14ac:dyDescent="0.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9" x14ac:dyDescent="0.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9" x14ac:dyDescent="0.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</sheetData>
  <mergeCells count="6">
    <mergeCell ref="A4:D7"/>
    <mergeCell ref="F4:Q4"/>
    <mergeCell ref="R4:S7"/>
    <mergeCell ref="F5:K5"/>
    <mergeCell ref="L5:N5"/>
    <mergeCell ref="O5:Q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2020-08-31T09:59:32Z</dcterms:created>
  <dcterms:modified xsi:type="dcterms:W3CDTF">2020-08-31T10:00:35Z</dcterms:modified>
</cp:coreProperties>
</file>