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9720" windowHeight="5970" tabRatio="674"/>
  </bookViews>
  <sheets>
    <sheet name="T-3.8" sheetId="9" r:id="rId1"/>
  </sheets>
  <definedNames>
    <definedName name="_xlnm.Print_Area" localSheetId="0">'T-3.8'!$A$1:$V$28</definedName>
  </definedNames>
  <calcPr calcId="125725"/>
</workbook>
</file>

<file path=xl/calcChain.xml><?xml version="1.0" encoding="utf-8"?>
<calcChain xmlns="http://schemas.openxmlformats.org/spreadsheetml/2006/main">
  <c r="J13" i="9"/>
  <c r="H13" s="1"/>
  <c r="Q13"/>
  <c r="Q15"/>
  <c r="L12" l="1"/>
  <c r="M12"/>
  <c r="O12"/>
  <c r="P12"/>
  <c r="R12"/>
  <c r="S12"/>
  <c r="G15"/>
  <c r="G19"/>
  <c r="E19" s="1"/>
  <c r="F14"/>
  <c r="F16"/>
  <c r="F18"/>
  <c r="F19"/>
  <c r="F20"/>
  <c r="G13"/>
  <c r="F13"/>
  <c r="Q14"/>
  <c r="N16"/>
  <c r="N12" s="1"/>
  <c r="N17"/>
  <c r="N19"/>
  <c r="N13"/>
  <c r="K16"/>
  <c r="K17"/>
  <c r="K19"/>
  <c r="K20"/>
  <c r="K21"/>
  <c r="K13"/>
  <c r="K12" s="1"/>
  <c r="H14"/>
  <c r="H16"/>
  <c r="H18"/>
  <c r="H20"/>
  <c r="J22"/>
  <c r="G22" s="1"/>
  <c r="J21"/>
  <c r="G21" s="1"/>
  <c r="J20"/>
  <c r="G20" s="1"/>
  <c r="J19"/>
  <c r="J18"/>
  <c r="G18" s="1"/>
  <c r="J17"/>
  <c r="G17" s="1"/>
  <c r="J16"/>
  <c r="G16" s="1"/>
  <c r="J15"/>
  <c r="J14"/>
  <c r="G14" s="1"/>
  <c r="I22"/>
  <c r="H22" s="1"/>
  <c r="I21"/>
  <c r="F21" s="1"/>
  <c r="I19"/>
  <c r="H19" s="1"/>
  <c r="I18"/>
  <c r="I17"/>
  <c r="F17" s="1"/>
  <c r="E17" s="1"/>
  <c r="I15"/>
  <c r="H15" s="1"/>
  <c r="E21" l="1"/>
  <c r="E18"/>
  <c r="I12"/>
  <c r="J12"/>
  <c r="F22"/>
  <c r="E22" s="1"/>
  <c r="H21"/>
  <c r="H17"/>
  <c r="F15"/>
  <c r="E15" s="1"/>
  <c r="E20"/>
  <c r="E16"/>
  <c r="H12"/>
  <c r="E13"/>
  <c r="F12"/>
  <c r="G12"/>
  <c r="Q12"/>
  <c r="E14"/>
  <c r="E12" l="1"/>
</calcChain>
</file>

<file path=xl/sharedStrings.xml><?xml version="1.0" encoding="utf-8"?>
<sst xmlns="http://schemas.openxmlformats.org/spreadsheetml/2006/main" count="167" uniqueCount="56">
  <si>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</si>
  <si>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</si>
  <si>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</si>
  <si>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</si>
  <si>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</si>
  <si>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</si>
  <si>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</si>
  <si>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</si>
  <si>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</si>
  <si>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</si>
  <si>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Others</t>
  </si>
  <si>
    <t>Office of the Private</t>
  </si>
  <si>
    <t>ชาย</t>
  </si>
  <si>
    <t>หญิง</t>
  </si>
  <si>
    <t>Male</t>
  </si>
  <si>
    <t>Female</t>
  </si>
  <si>
    <t xml:space="preserve">ตาราง     </t>
  </si>
  <si>
    <t>รวมยอด</t>
  </si>
  <si>
    <t xml:space="preserve">Department of Local </t>
  </si>
  <si>
    <t>Administration</t>
  </si>
  <si>
    <t>กรมส่งเสริมการปกครองท้องถิ่น</t>
  </si>
  <si>
    <t>อำเภอ</t>
  </si>
  <si>
    <t>District</t>
  </si>
  <si>
    <t xml:space="preserve">Table </t>
  </si>
  <si>
    <r>
      <t xml:space="preserve">อื่น ๆ </t>
    </r>
    <r>
      <rPr>
        <vertAlign val="superscript"/>
        <sz val="12"/>
        <rFont val="TH SarabunPSK"/>
        <family val="2"/>
      </rPr>
      <t>1/</t>
    </r>
  </si>
  <si>
    <t>อำเภอเมืองราชบุรี</t>
  </si>
  <si>
    <t>อำเภอจอมบึง</t>
  </si>
  <si>
    <t>อำเภอสวนผึ้ง</t>
  </si>
  <si>
    <t>อำเภอดำเนินสะดวก</t>
  </si>
  <si>
    <t>อำเภอบ้านโป่ง</t>
  </si>
  <si>
    <t>อำเภอบางแพ</t>
  </si>
  <si>
    <t>อำเภอโพธาราม</t>
  </si>
  <si>
    <t>อำเภอปากท่อ</t>
  </si>
  <si>
    <t>อำเภอวัดเพลง</t>
  </si>
  <si>
    <t>อำเภอบ้านคา</t>
  </si>
  <si>
    <t>Mueang Ratchaburi District</t>
  </si>
  <si>
    <t>Chom Bueng District</t>
  </si>
  <si>
    <t>Suan Phueng District</t>
  </si>
  <si>
    <t>Damnoen Saduak District</t>
  </si>
  <si>
    <t>Ban Pong District</t>
  </si>
  <si>
    <t>Bang Phae District</t>
  </si>
  <si>
    <t>Photharam District</t>
  </si>
  <si>
    <t>Pak Tho District</t>
  </si>
  <si>
    <t>Wat Phleng District</t>
  </si>
  <si>
    <t>Ban Kha District</t>
  </si>
  <si>
    <t xml:space="preserve">     ที่มา:  สำนักงานศึกษาธิการจังหวัดราชบุรี</t>
  </si>
  <si>
    <t xml:space="preserve">       Note: 1/ Including Royal Thai Police(The Border Patrol Police School)and</t>
  </si>
  <si>
    <t xml:space="preserve">       Office of the National Buddhism (Scripture Schools for General Education)</t>
  </si>
  <si>
    <t xml:space="preserve">     หมายเหตุ: 1/รวม สำนักงานตำรวจแห่งชาติและ</t>
  </si>
  <si>
    <t>Source:    Ratchaburi  Provincial Educational Office</t>
  </si>
  <si>
    <t xml:space="preserve">   สำนักงานพระพุทธศาสนาแห่งชาติ(โรงเรียนปริยัติธรรม)</t>
  </si>
  <si>
    <t xml:space="preserve">             สำนักงานส่งเสริมการปกครองส่วนท้องถิ่นจังหวัดราชบุรี</t>
  </si>
  <si>
    <t xml:space="preserve">              Ratchaburi Province office for Local Administration</t>
  </si>
  <si>
    <t>นักเรียน จำแนกตามสังกัด และเพศ เป็นรายอำเภอ ปีการศึกษา 2561</t>
  </si>
  <si>
    <t>Student by Jurisdiction, Sex and District: Academic Year  2018</t>
  </si>
  <si>
    <t>-</t>
  </si>
</sst>
</file>

<file path=xl/styles.xml><?xml version="1.0" encoding="utf-8"?>
<styleSheet xmlns="http://schemas.openxmlformats.org/spreadsheetml/2006/main">
  <numFmts count="2">
    <numFmt numFmtId="187" formatCode="_-* #,##0.00_-;\-* #,##0.00_-;_-* &quot;-&quot;??_-;_-@_-"/>
    <numFmt numFmtId="189" formatCode="#,##0_ ;\-#,##0\ "/>
  </numFmts>
  <fonts count="9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vertAlign val="superscript"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0" fontId="1" fillId="0" borderId="0"/>
  </cellStyleXfs>
  <cellXfs count="8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5" fillId="0" borderId="0" xfId="0" applyFont="1" applyBorder="1"/>
    <xf numFmtId="0" fontId="5" fillId="0" borderId="8" xfId="0" applyFont="1" applyBorder="1"/>
    <xf numFmtId="0" fontId="6" fillId="0" borderId="3" xfId="0" applyFont="1" applyBorder="1"/>
    <xf numFmtId="0" fontId="6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0" fontId="6" fillId="0" borderId="2" xfId="0" applyFont="1" applyBorder="1"/>
    <xf numFmtId="0" fontId="6" fillId="0" borderId="7" xfId="0" applyFont="1" applyBorder="1"/>
    <xf numFmtId="0" fontId="6" fillId="0" borderId="6" xfId="0" applyFont="1" applyBorder="1"/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3" fillId="0" borderId="0" xfId="0" applyFont="1" applyBorder="1"/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11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49" fontId="5" fillId="0" borderId="0" xfId="0" applyNumberFormat="1" applyFont="1" applyAlignment="1">
      <alignment horizontal="left"/>
    </xf>
    <xf numFmtId="49" fontId="5" fillId="0" borderId="0" xfId="0" applyNumberFormat="1" applyFont="1"/>
    <xf numFmtId="49" fontId="5" fillId="0" borderId="0" xfId="0" applyNumberFormat="1" applyFont="1" applyBorder="1"/>
    <xf numFmtId="0" fontId="7" fillId="0" borderId="0" xfId="0" applyFont="1" applyAlignment="1">
      <alignment vertical="center"/>
    </xf>
    <xf numFmtId="189" fontId="5" fillId="0" borderId="7" xfId="1" applyNumberFormat="1" applyFont="1" applyBorder="1" applyAlignment="1">
      <alignment horizontal="center"/>
    </xf>
    <xf numFmtId="189" fontId="5" fillId="0" borderId="6" xfId="1" applyNumberFormat="1" applyFont="1" applyBorder="1" applyAlignment="1">
      <alignment horizontal="center"/>
    </xf>
    <xf numFmtId="189" fontId="7" fillId="0" borderId="0" xfId="1" applyNumberFormat="1" applyFont="1" applyBorder="1" applyAlignment="1">
      <alignment horizontal="center" vertical="center"/>
    </xf>
    <xf numFmtId="189" fontId="7" fillId="0" borderId="4" xfId="1" applyNumberFormat="1" applyFont="1" applyBorder="1" applyAlignment="1">
      <alignment horizontal="center" vertical="center"/>
    </xf>
    <xf numFmtId="189" fontId="7" fillId="0" borderId="3" xfId="1" applyNumberFormat="1" applyFont="1" applyBorder="1" applyAlignment="1">
      <alignment horizontal="center" vertical="center"/>
    </xf>
    <xf numFmtId="189" fontId="7" fillId="0" borderId="1" xfId="1" applyNumberFormat="1" applyFont="1" applyBorder="1" applyAlignment="1">
      <alignment horizontal="center" vertical="center"/>
    </xf>
    <xf numFmtId="189" fontId="7" fillId="0" borderId="2" xfId="1" applyNumberFormat="1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189" fontId="6" fillId="0" borderId="4" xfId="1" applyNumberFormat="1" applyFont="1" applyBorder="1" applyAlignment="1">
      <alignment horizontal="center"/>
    </xf>
    <xf numFmtId="189" fontId="6" fillId="0" borderId="0" xfId="1" applyNumberFormat="1" applyFont="1" applyBorder="1" applyAlignment="1">
      <alignment horizontal="center"/>
    </xf>
    <xf numFmtId="189" fontId="6" fillId="0" borderId="0" xfId="1" quotePrefix="1" applyNumberFormat="1" applyFont="1" applyBorder="1" applyAlignment="1">
      <alignment horizontal="center"/>
    </xf>
    <xf numFmtId="189" fontId="6" fillId="0" borderId="0" xfId="1" applyNumberFormat="1" applyFont="1" applyBorder="1" applyAlignment="1">
      <alignment horizontal="left"/>
    </xf>
    <xf numFmtId="189" fontId="6" fillId="0" borderId="2" xfId="1" applyNumberFormat="1" applyFont="1" applyBorder="1" applyAlignment="1">
      <alignment horizontal="center"/>
    </xf>
    <xf numFmtId="189" fontId="6" fillId="0" borderId="4" xfId="1" quotePrefix="1" applyNumberFormat="1" applyFont="1" applyBorder="1" applyAlignment="1">
      <alignment horizontal="center"/>
    </xf>
    <xf numFmtId="189" fontId="6" fillId="0" borderId="0" xfId="1" applyNumberFormat="1" applyFont="1" applyBorder="1"/>
    <xf numFmtId="189" fontId="6" fillId="0" borderId="2" xfId="1" quotePrefix="1" applyNumberFormat="1" applyFont="1" applyBorder="1" applyAlignment="1">
      <alignment horizontal="center"/>
    </xf>
    <xf numFmtId="189" fontId="6" fillId="0" borderId="3" xfId="1" quotePrefix="1" applyNumberFormat="1" applyFont="1" applyBorder="1" applyAlignment="1">
      <alignment horizontal="center"/>
    </xf>
    <xf numFmtId="0" fontId="6" fillId="0" borderId="1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Border="1" applyAlignment="1">
      <alignment horizontal="left" vertical="center"/>
    </xf>
    <xf numFmtId="189" fontId="6" fillId="0" borderId="0" xfId="1" applyNumberFormat="1" applyFont="1" applyBorder="1" applyAlignment="1">
      <alignment horizontal="left"/>
    </xf>
    <xf numFmtId="0" fontId="7" fillId="0" borderId="11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9"/>
  <sheetViews>
    <sheetView showGridLines="0" tabSelected="1" workbookViewId="0">
      <selection activeCell="H18" sqref="H17:H18"/>
    </sheetView>
  </sheetViews>
  <sheetFormatPr defaultRowHeight="18.75"/>
  <cols>
    <col min="1" max="1" width="1.7109375" style="4" customWidth="1"/>
    <col min="2" max="2" width="6.140625" style="4" customWidth="1"/>
    <col min="3" max="3" width="4.140625" style="4" customWidth="1"/>
    <col min="4" max="4" width="4.7109375" style="4" customWidth="1"/>
    <col min="5" max="5" width="8" style="4" bestFit="1" customWidth="1"/>
    <col min="6" max="7" width="7.28515625" style="4" customWidth="1"/>
    <col min="8" max="19" width="7" style="4" customWidth="1"/>
    <col min="20" max="20" width="17.7109375" style="4" customWidth="1"/>
    <col min="21" max="21" width="2.28515625" style="4" customWidth="1"/>
    <col min="22" max="22" width="3.140625" style="4" customWidth="1"/>
    <col min="23" max="16384" width="9.140625" style="4"/>
  </cols>
  <sheetData>
    <row r="1" spans="1:23" s="1" customFormat="1" ht="21.75" customHeight="1">
      <c r="B1" s="1" t="s">
        <v>16</v>
      </c>
      <c r="C1" s="2">
        <v>3.8</v>
      </c>
      <c r="D1" s="1" t="s">
        <v>53</v>
      </c>
    </row>
    <row r="2" spans="1:23" s="3" customFormat="1" ht="18.75" customHeight="1">
      <c r="B2" s="23" t="s">
        <v>23</v>
      </c>
      <c r="C2" s="2">
        <v>3.8</v>
      </c>
      <c r="D2" s="23" t="s">
        <v>54</v>
      </c>
      <c r="E2" s="23"/>
    </row>
    <row r="3" spans="1:23" ht="3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23" s="6" customFormat="1" ht="15.75">
      <c r="A4" s="54" t="s">
        <v>21</v>
      </c>
      <c r="B4" s="62"/>
      <c r="C4" s="62"/>
      <c r="D4" s="74"/>
      <c r="E4" s="30"/>
      <c r="F4" s="5"/>
      <c r="G4" s="13"/>
      <c r="H4" s="77" t="s">
        <v>0</v>
      </c>
      <c r="I4" s="78"/>
      <c r="J4" s="78"/>
      <c r="K4" s="78"/>
      <c r="L4" s="78"/>
      <c r="M4" s="78"/>
      <c r="N4" s="79"/>
      <c r="O4" s="79"/>
      <c r="P4" s="79"/>
      <c r="Q4" s="67"/>
      <c r="R4" s="67"/>
      <c r="S4" s="80"/>
      <c r="T4" s="61" t="s">
        <v>22</v>
      </c>
      <c r="U4" s="19"/>
      <c r="V4" s="19"/>
    </row>
    <row r="5" spans="1:23" s="6" customFormat="1" ht="15.75">
      <c r="A5" s="64"/>
      <c r="B5" s="64"/>
      <c r="C5" s="64"/>
      <c r="D5" s="75"/>
      <c r="E5" s="9"/>
      <c r="F5" s="5"/>
      <c r="G5" s="13"/>
      <c r="H5" s="9"/>
      <c r="I5" s="5"/>
      <c r="J5" s="16"/>
      <c r="K5" s="21"/>
      <c r="L5" s="25" t="s">
        <v>3</v>
      </c>
      <c r="M5" s="21"/>
      <c r="N5" s="27"/>
      <c r="O5" s="19"/>
      <c r="P5" s="28"/>
      <c r="Q5" s="5"/>
      <c r="R5" s="5"/>
      <c r="S5" s="16"/>
      <c r="T5" s="63"/>
    </row>
    <row r="6" spans="1:23" s="6" customFormat="1" ht="15.75">
      <c r="A6" s="64"/>
      <c r="B6" s="64"/>
      <c r="C6" s="64"/>
      <c r="D6" s="75"/>
      <c r="E6" s="55"/>
      <c r="F6" s="56"/>
      <c r="G6" s="57"/>
      <c r="H6" s="24"/>
      <c r="I6" s="25" t="s">
        <v>1</v>
      </c>
      <c r="J6" s="22"/>
      <c r="K6" s="21"/>
      <c r="L6" s="25" t="s">
        <v>4</v>
      </c>
      <c r="M6" s="21"/>
      <c r="N6" s="81"/>
      <c r="O6" s="79"/>
      <c r="P6" s="82"/>
      <c r="Q6" s="56"/>
      <c r="R6" s="56"/>
      <c r="S6" s="57"/>
      <c r="T6" s="63"/>
    </row>
    <row r="7" spans="1:23" s="6" customFormat="1" ht="15.75">
      <c r="A7" s="64"/>
      <c r="B7" s="64"/>
      <c r="C7" s="64"/>
      <c r="D7" s="75"/>
      <c r="E7" s="55"/>
      <c r="F7" s="56"/>
      <c r="G7" s="57"/>
      <c r="H7" s="24"/>
      <c r="I7" s="25" t="s">
        <v>2</v>
      </c>
      <c r="J7" s="22"/>
      <c r="K7" s="21"/>
      <c r="L7" s="25" t="s">
        <v>5</v>
      </c>
      <c r="M7" s="21"/>
      <c r="N7" s="55" t="s">
        <v>20</v>
      </c>
      <c r="O7" s="56"/>
      <c r="P7" s="57"/>
      <c r="Q7" s="56"/>
      <c r="R7" s="56"/>
      <c r="S7" s="57"/>
      <c r="T7" s="63"/>
    </row>
    <row r="8" spans="1:23" s="6" customFormat="1">
      <c r="A8" s="64"/>
      <c r="B8" s="64"/>
      <c r="C8" s="64"/>
      <c r="D8" s="75"/>
      <c r="E8" s="55" t="s">
        <v>8</v>
      </c>
      <c r="F8" s="56"/>
      <c r="G8" s="57"/>
      <c r="H8" s="24"/>
      <c r="I8" s="25" t="s">
        <v>6</v>
      </c>
      <c r="J8" s="22"/>
      <c r="K8" s="21"/>
      <c r="L8" s="25" t="s">
        <v>11</v>
      </c>
      <c r="M8" s="21"/>
      <c r="N8" s="55" t="s">
        <v>18</v>
      </c>
      <c r="O8" s="56"/>
      <c r="P8" s="57"/>
      <c r="Q8" s="56" t="s">
        <v>24</v>
      </c>
      <c r="R8" s="56"/>
      <c r="S8" s="57"/>
      <c r="T8" s="63"/>
    </row>
    <row r="9" spans="1:23" s="6" customFormat="1" ht="15.75">
      <c r="A9" s="64"/>
      <c r="B9" s="64"/>
      <c r="C9" s="64"/>
      <c r="D9" s="75"/>
      <c r="E9" s="58" t="s">
        <v>9</v>
      </c>
      <c r="F9" s="59"/>
      <c r="G9" s="60"/>
      <c r="H9" s="31"/>
      <c r="I9" s="29" t="s">
        <v>7</v>
      </c>
      <c r="J9" s="32"/>
      <c r="K9" s="15"/>
      <c r="L9" s="10" t="s">
        <v>7</v>
      </c>
      <c r="M9" s="15"/>
      <c r="N9" s="58" t="s">
        <v>19</v>
      </c>
      <c r="O9" s="59"/>
      <c r="P9" s="60"/>
      <c r="Q9" s="58" t="s">
        <v>10</v>
      </c>
      <c r="R9" s="59"/>
      <c r="S9" s="60"/>
      <c r="T9" s="63"/>
    </row>
    <row r="10" spans="1:23">
      <c r="A10" s="64"/>
      <c r="B10" s="64"/>
      <c r="C10" s="64"/>
      <c r="D10" s="75"/>
      <c r="E10" s="20" t="s">
        <v>8</v>
      </c>
      <c r="F10" s="20" t="s">
        <v>12</v>
      </c>
      <c r="G10" s="13" t="s">
        <v>13</v>
      </c>
      <c r="H10" s="12" t="s">
        <v>8</v>
      </c>
      <c r="I10" s="12" t="s">
        <v>12</v>
      </c>
      <c r="J10" s="13" t="s">
        <v>13</v>
      </c>
      <c r="K10" s="12" t="s">
        <v>8</v>
      </c>
      <c r="L10" s="12" t="s">
        <v>12</v>
      </c>
      <c r="M10" s="13" t="s">
        <v>13</v>
      </c>
      <c r="N10" s="20" t="s">
        <v>8</v>
      </c>
      <c r="O10" s="13" t="s">
        <v>12</v>
      </c>
      <c r="P10" s="13" t="s">
        <v>13</v>
      </c>
      <c r="Q10" s="20" t="s">
        <v>8</v>
      </c>
      <c r="R10" s="20" t="s">
        <v>12</v>
      </c>
      <c r="S10" s="13" t="s">
        <v>13</v>
      </c>
      <c r="T10" s="63"/>
    </row>
    <row r="11" spans="1:23">
      <c r="A11" s="66"/>
      <c r="B11" s="66"/>
      <c r="C11" s="66"/>
      <c r="D11" s="76"/>
      <c r="E11" s="14" t="s">
        <v>9</v>
      </c>
      <c r="F11" s="14" t="s">
        <v>14</v>
      </c>
      <c r="G11" s="11" t="s">
        <v>15</v>
      </c>
      <c r="H11" s="14" t="s">
        <v>9</v>
      </c>
      <c r="I11" s="14" t="s">
        <v>14</v>
      </c>
      <c r="J11" s="11" t="s">
        <v>15</v>
      </c>
      <c r="K11" s="14" t="s">
        <v>9</v>
      </c>
      <c r="L11" s="14" t="s">
        <v>14</v>
      </c>
      <c r="M11" s="11" t="s">
        <v>15</v>
      </c>
      <c r="N11" s="14" t="s">
        <v>9</v>
      </c>
      <c r="O11" s="11" t="s">
        <v>14</v>
      </c>
      <c r="P11" s="11" t="s">
        <v>15</v>
      </c>
      <c r="Q11" s="14" t="s">
        <v>9</v>
      </c>
      <c r="R11" s="14" t="s">
        <v>14</v>
      </c>
      <c r="S11" s="11" t="s">
        <v>15</v>
      </c>
      <c r="T11" s="65"/>
    </row>
    <row r="12" spans="1:23" s="36" customFormat="1" ht="22.5" customHeight="1">
      <c r="A12" s="72" t="s">
        <v>17</v>
      </c>
      <c r="B12" s="72" t="s">
        <v>17</v>
      </c>
      <c r="C12" s="72" t="s">
        <v>17</v>
      </c>
      <c r="D12" s="73" t="s">
        <v>17</v>
      </c>
      <c r="E12" s="40">
        <f>SUM(E13:E22)</f>
        <v>136076</v>
      </c>
      <c r="F12" s="41">
        <f t="shared" ref="F12:S12" si="0">SUM(F13:F22)</f>
        <v>68186</v>
      </c>
      <c r="G12" s="42">
        <f t="shared" si="0"/>
        <v>67890</v>
      </c>
      <c r="H12" s="39">
        <f t="shared" si="0"/>
        <v>85747</v>
      </c>
      <c r="I12" s="42">
        <f t="shared" si="0"/>
        <v>43204</v>
      </c>
      <c r="J12" s="39">
        <f t="shared" si="0"/>
        <v>42543</v>
      </c>
      <c r="K12" s="42">
        <f t="shared" si="0"/>
        <v>40461</v>
      </c>
      <c r="L12" s="43">
        <f t="shared" si="0"/>
        <v>19892</v>
      </c>
      <c r="M12" s="40">
        <f t="shared" si="0"/>
        <v>20569</v>
      </c>
      <c r="N12" s="40">
        <f t="shared" si="0"/>
        <v>9024</v>
      </c>
      <c r="O12" s="40">
        <f t="shared" si="0"/>
        <v>4637</v>
      </c>
      <c r="P12" s="40">
        <f t="shared" si="0"/>
        <v>4387</v>
      </c>
      <c r="Q12" s="40">
        <f t="shared" si="0"/>
        <v>844</v>
      </c>
      <c r="R12" s="40">
        <f t="shared" si="0"/>
        <v>453</v>
      </c>
      <c r="S12" s="40">
        <f t="shared" si="0"/>
        <v>391</v>
      </c>
      <c r="T12" s="39" t="s">
        <v>9</v>
      </c>
      <c r="U12" s="44"/>
      <c r="V12" s="44"/>
    </row>
    <row r="13" spans="1:23" s="6" customFormat="1" ht="22.5" customHeight="1">
      <c r="A13" s="68" t="s">
        <v>25</v>
      </c>
      <c r="B13" s="68" t="s">
        <v>25</v>
      </c>
      <c r="C13" s="68" t="s">
        <v>25</v>
      </c>
      <c r="D13" s="68" t="s">
        <v>25</v>
      </c>
      <c r="E13" s="45">
        <f>SUM(F13:G13)</f>
        <v>36696</v>
      </c>
      <c r="F13" s="46">
        <f>SUM(I13,L13,O13,R13)</f>
        <v>17635</v>
      </c>
      <c r="G13" s="45">
        <f>SUM(J13,M13,P13,S13)</f>
        <v>19061</v>
      </c>
      <c r="H13" s="46">
        <f>SUM(I13:J13)</f>
        <v>20768</v>
      </c>
      <c r="I13" s="45">
        <v>10045</v>
      </c>
      <c r="J13" s="46">
        <f>6194+4529</f>
        <v>10723</v>
      </c>
      <c r="K13" s="45">
        <f>SUM(L13:M13)</f>
        <v>10608</v>
      </c>
      <c r="L13" s="46">
        <v>4872</v>
      </c>
      <c r="M13" s="45">
        <v>5736</v>
      </c>
      <c r="N13" s="46">
        <f>SUM(O13:P13)</f>
        <v>5016</v>
      </c>
      <c r="O13" s="45">
        <v>2554</v>
      </c>
      <c r="P13" s="46">
        <v>2462</v>
      </c>
      <c r="Q13" s="50">
        <f>SUM(R13:S13)</f>
        <v>304</v>
      </c>
      <c r="R13" s="47">
        <v>164</v>
      </c>
      <c r="S13" s="50">
        <v>140</v>
      </c>
      <c r="T13" s="48" t="s">
        <v>35</v>
      </c>
      <c r="U13" s="5"/>
      <c r="V13" s="5"/>
      <c r="W13" s="5"/>
    </row>
    <row r="14" spans="1:23" s="6" customFormat="1" ht="22.5" customHeight="1">
      <c r="A14" s="68" t="s">
        <v>26</v>
      </c>
      <c r="B14" s="68" t="s">
        <v>26</v>
      </c>
      <c r="C14" s="68" t="s">
        <v>26</v>
      </c>
      <c r="D14" s="68" t="s">
        <v>26</v>
      </c>
      <c r="E14" s="45">
        <f t="shared" ref="E14:E22" si="1">SUM(F14:G14)</f>
        <v>9568</v>
      </c>
      <c r="F14" s="46">
        <f t="shared" ref="F14:F22" si="2">SUM(I14,L14,O14,R14)</f>
        <v>4874</v>
      </c>
      <c r="G14" s="45">
        <f t="shared" ref="G14:G22" si="3">SUM(J14,M14,P14,S14)</f>
        <v>4694</v>
      </c>
      <c r="H14" s="46">
        <f t="shared" ref="H14:H22" si="4">SUM(I14:J14)</f>
        <v>9450</v>
      </c>
      <c r="I14" s="45">
        <v>4814</v>
      </c>
      <c r="J14" s="46">
        <f>3338+1298</f>
        <v>4636</v>
      </c>
      <c r="K14" s="45" t="s">
        <v>55</v>
      </c>
      <c r="L14" s="46" t="s">
        <v>55</v>
      </c>
      <c r="M14" s="45" t="s">
        <v>55</v>
      </c>
      <c r="N14" s="46" t="s">
        <v>55</v>
      </c>
      <c r="O14" s="45" t="s">
        <v>55</v>
      </c>
      <c r="P14" s="46" t="s">
        <v>55</v>
      </c>
      <c r="Q14" s="50">
        <f t="shared" ref="Q14" si="5">SUM(R14:S14)</f>
        <v>118</v>
      </c>
      <c r="R14" s="47">
        <v>60</v>
      </c>
      <c r="S14" s="50">
        <v>58</v>
      </c>
      <c r="T14" s="48" t="s">
        <v>36</v>
      </c>
      <c r="U14" s="5"/>
      <c r="V14" s="5"/>
      <c r="W14" s="5"/>
    </row>
    <row r="15" spans="1:23" s="6" customFormat="1" ht="22.5" customHeight="1">
      <c r="A15" s="68" t="s">
        <v>27</v>
      </c>
      <c r="B15" s="68" t="s">
        <v>27</v>
      </c>
      <c r="C15" s="68" t="s">
        <v>27</v>
      </c>
      <c r="D15" s="68" t="s">
        <v>27</v>
      </c>
      <c r="E15" s="45">
        <f t="shared" si="1"/>
        <v>7914</v>
      </c>
      <c r="F15" s="46">
        <f t="shared" si="2"/>
        <v>4070</v>
      </c>
      <c r="G15" s="45">
        <f t="shared" si="3"/>
        <v>3844</v>
      </c>
      <c r="H15" s="46">
        <f t="shared" si="4"/>
        <v>7492</v>
      </c>
      <c r="I15" s="45">
        <f>3287+554</f>
        <v>3841</v>
      </c>
      <c r="J15" s="46">
        <f>2999+652</f>
        <v>3651</v>
      </c>
      <c r="K15" s="45" t="s">
        <v>55</v>
      </c>
      <c r="L15" s="46" t="s">
        <v>55</v>
      </c>
      <c r="M15" s="45" t="s">
        <v>55</v>
      </c>
      <c r="N15" s="46" t="s">
        <v>55</v>
      </c>
      <c r="O15" s="45" t="s">
        <v>55</v>
      </c>
      <c r="P15" s="46" t="s">
        <v>55</v>
      </c>
      <c r="Q15" s="50">
        <f>SUM(R15:S15)</f>
        <v>422</v>
      </c>
      <c r="R15" s="47">
        <v>229</v>
      </c>
      <c r="S15" s="50">
        <v>193</v>
      </c>
      <c r="T15" s="46" t="s">
        <v>37</v>
      </c>
      <c r="U15" s="5"/>
      <c r="V15" s="5"/>
      <c r="W15" s="5"/>
    </row>
    <row r="16" spans="1:23" s="6" customFormat="1" ht="22.5" customHeight="1">
      <c r="A16" s="70" t="s">
        <v>28</v>
      </c>
      <c r="B16" s="70" t="s">
        <v>28</v>
      </c>
      <c r="C16" s="70" t="s">
        <v>28</v>
      </c>
      <c r="D16" s="70" t="s">
        <v>28</v>
      </c>
      <c r="E16" s="45">
        <f t="shared" si="1"/>
        <v>13292</v>
      </c>
      <c r="F16" s="46">
        <f t="shared" si="2"/>
        <v>6855</v>
      </c>
      <c r="G16" s="45">
        <f t="shared" si="3"/>
        <v>6437</v>
      </c>
      <c r="H16" s="46">
        <f t="shared" si="4"/>
        <v>8612</v>
      </c>
      <c r="I16" s="45">
        <v>4411</v>
      </c>
      <c r="J16" s="46">
        <f>2534+1667</f>
        <v>4201</v>
      </c>
      <c r="K16" s="45">
        <f t="shared" ref="K16:K21" si="6">SUM(L16:M16)</f>
        <v>4609</v>
      </c>
      <c r="L16" s="47">
        <v>2407</v>
      </c>
      <c r="M16" s="50">
        <v>2202</v>
      </c>
      <c r="N16" s="46">
        <f t="shared" ref="N16:N19" si="7">SUM(O16:P16)</f>
        <v>71</v>
      </c>
      <c r="O16" s="45">
        <v>37</v>
      </c>
      <c r="P16" s="46">
        <v>34</v>
      </c>
      <c r="Q16" s="50" t="s">
        <v>55</v>
      </c>
      <c r="R16" s="47" t="s">
        <v>55</v>
      </c>
      <c r="S16" s="50" t="s">
        <v>55</v>
      </c>
      <c r="T16" s="71" t="s">
        <v>38</v>
      </c>
      <c r="U16" s="71"/>
      <c r="V16" s="71"/>
      <c r="W16" s="71"/>
    </row>
    <row r="17" spans="1:23" s="6" customFormat="1" ht="22.5" customHeight="1">
      <c r="A17" s="68" t="s">
        <v>29</v>
      </c>
      <c r="B17" s="68" t="s">
        <v>29</v>
      </c>
      <c r="C17" s="68" t="s">
        <v>29</v>
      </c>
      <c r="D17" s="68" t="s">
        <v>29</v>
      </c>
      <c r="E17" s="45">
        <f t="shared" si="1"/>
        <v>32838</v>
      </c>
      <c r="F17" s="46">
        <f t="shared" si="2"/>
        <v>16644</v>
      </c>
      <c r="G17" s="45">
        <f t="shared" si="3"/>
        <v>16194</v>
      </c>
      <c r="H17" s="46">
        <f t="shared" si="4"/>
        <v>11622</v>
      </c>
      <c r="I17" s="45">
        <f>3863+1893</f>
        <v>5756</v>
      </c>
      <c r="J17" s="46">
        <f>3375+2491</f>
        <v>5866</v>
      </c>
      <c r="K17" s="45">
        <f t="shared" si="6"/>
        <v>18729</v>
      </c>
      <c r="L17" s="46">
        <v>9594</v>
      </c>
      <c r="M17" s="45">
        <v>9135</v>
      </c>
      <c r="N17" s="46">
        <f t="shared" si="7"/>
        <v>2487</v>
      </c>
      <c r="O17" s="45">
        <v>1294</v>
      </c>
      <c r="P17" s="46">
        <v>1193</v>
      </c>
      <c r="Q17" s="50" t="s">
        <v>55</v>
      </c>
      <c r="R17" s="47" t="s">
        <v>55</v>
      </c>
      <c r="S17" s="50" t="s">
        <v>55</v>
      </c>
      <c r="T17" s="48" t="s">
        <v>39</v>
      </c>
      <c r="U17" s="5"/>
      <c r="V17" s="5"/>
      <c r="W17" s="5"/>
    </row>
    <row r="18" spans="1:23" s="6" customFormat="1" ht="22.5" customHeight="1">
      <c r="A18" s="68" t="s">
        <v>30</v>
      </c>
      <c r="B18" s="68" t="s">
        <v>30</v>
      </c>
      <c r="C18" s="68" t="s">
        <v>30</v>
      </c>
      <c r="D18" s="68" t="s">
        <v>30</v>
      </c>
      <c r="E18" s="45">
        <f t="shared" si="1"/>
        <v>4120</v>
      </c>
      <c r="F18" s="46">
        <f t="shared" si="2"/>
        <v>2098</v>
      </c>
      <c r="G18" s="45">
        <f t="shared" si="3"/>
        <v>2022</v>
      </c>
      <c r="H18" s="46">
        <f t="shared" si="4"/>
        <v>4120</v>
      </c>
      <c r="I18" s="45">
        <f>1480+618</f>
        <v>2098</v>
      </c>
      <c r="J18" s="46">
        <f>1355+667</f>
        <v>2022</v>
      </c>
      <c r="K18" s="50" t="s">
        <v>55</v>
      </c>
      <c r="L18" s="47" t="s">
        <v>55</v>
      </c>
      <c r="M18" s="50" t="s">
        <v>55</v>
      </c>
      <c r="N18" s="47" t="s">
        <v>55</v>
      </c>
      <c r="O18" s="50" t="s">
        <v>55</v>
      </c>
      <c r="P18" s="47" t="s">
        <v>55</v>
      </c>
      <c r="Q18" s="50" t="s">
        <v>55</v>
      </c>
      <c r="R18" s="47" t="s">
        <v>55</v>
      </c>
      <c r="S18" s="50" t="s">
        <v>55</v>
      </c>
      <c r="T18" s="48" t="s">
        <v>40</v>
      </c>
      <c r="U18" s="5"/>
      <c r="V18" s="5"/>
      <c r="W18" s="5"/>
    </row>
    <row r="19" spans="1:23" s="6" customFormat="1" ht="22.5" customHeight="1">
      <c r="A19" s="68" t="s">
        <v>31</v>
      </c>
      <c r="B19" s="68" t="s">
        <v>31</v>
      </c>
      <c r="C19" s="68" t="s">
        <v>31</v>
      </c>
      <c r="D19" s="68" t="s">
        <v>31</v>
      </c>
      <c r="E19" s="45">
        <f t="shared" si="1"/>
        <v>18623</v>
      </c>
      <c r="F19" s="46">
        <f t="shared" si="2"/>
        <v>9563</v>
      </c>
      <c r="G19" s="45">
        <f t="shared" si="3"/>
        <v>9060</v>
      </c>
      <c r="H19" s="46">
        <f t="shared" si="4"/>
        <v>11960</v>
      </c>
      <c r="I19" s="45">
        <f>4111+2018</f>
        <v>6129</v>
      </c>
      <c r="J19" s="46">
        <f>3699+2132</f>
        <v>5831</v>
      </c>
      <c r="K19" s="45">
        <f t="shared" si="6"/>
        <v>5213</v>
      </c>
      <c r="L19" s="47">
        <v>2682</v>
      </c>
      <c r="M19" s="50">
        <v>2531</v>
      </c>
      <c r="N19" s="46">
        <f t="shared" si="7"/>
        <v>1450</v>
      </c>
      <c r="O19" s="45">
        <v>752</v>
      </c>
      <c r="P19" s="46">
        <v>698</v>
      </c>
      <c r="Q19" s="50" t="s">
        <v>55</v>
      </c>
      <c r="R19" s="47" t="s">
        <v>55</v>
      </c>
      <c r="S19" s="50" t="s">
        <v>55</v>
      </c>
      <c r="T19" s="48" t="s">
        <v>41</v>
      </c>
      <c r="U19" s="5"/>
      <c r="V19" s="5"/>
      <c r="W19" s="5"/>
    </row>
    <row r="20" spans="1:23" s="6" customFormat="1" ht="22.5" customHeight="1">
      <c r="A20" s="68" t="s">
        <v>32</v>
      </c>
      <c r="B20" s="68" t="s">
        <v>32</v>
      </c>
      <c r="C20" s="68" t="s">
        <v>32</v>
      </c>
      <c r="D20" s="68" t="s">
        <v>32</v>
      </c>
      <c r="E20" s="45">
        <f t="shared" si="1"/>
        <v>7734</v>
      </c>
      <c r="F20" s="46">
        <f t="shared" si="2"/>
        <v>3710</v>
      </c>
      <c r="G20" s="45">
        <f t="shared" si="3"/>
        <v>4024</v>
      </c>
      <c r="H20" s="46">
        <f t="shared" si="4"/>
        <v>6914</v>
      </c>
      <c r="I20" s="45">
        <v>3629</v>
      </c>
      <c r="J20" s="46">
        <f>2469+816</f>
        <v>3285</v>
      </c>
      <c r="K20" s="45">
        <f t="shared" si="6"/>
        <v>820</v>
      </c>
      <c r="L20" s="47">
        <v>81</v>
      </c>
      <c r="M20" s="50">
        <v>739</v>
      </c>
      <c r="N20" s="47" t="s">
        <v>55</v>
      </c>
      <c r="O20" s="50" t="s">
        <v>55</v>
      </c>
      <c r="P20" s="47" t="s">
        <v>55</v>
      </c>
      <c r="Q20" s="50" t="s">
        <v>55</v>
      </c>
      <c r="R20" s="47" t="s">
        <v>55</v>
      </c>
      <c r="S20" s="50" t="s">
        <v>55</v>
      </c>
      <c r="T20" s="48" t="s">
        <v>42</v>
      </c>
      <c r="U20" s="5"/>
      <c r="V20" s="5"/>
      <c r="W20" s="5"/>
    </row>
    <row r="21" spans="1:23" s="6" customFormat="1" ht="22.5" customHeight="1">
      <c r="A21" s="68" t="s">
        <v>33</v>
      </c>
      <c r="B21" s="68" t="s">
        <v>33</v>
      </c>
      <c r="C21" s="68" t="s">
        <v>33</v>
      </c>
      <c r="D21" s="68" t="s">
        <v>33</v>
      </c>
      <c r="E21" s="45">
        <f t="shared" si="1"/>
        <v>1753</v>
      </c>
      <c r="F21" s="46">
        <f t="shared" si="2"/>
        <v>932</v>
      </c>
      <c r="G21" s="45">
        <f t="shared" si="3"/>
        <v>821</v>
      </c>
      <c r="H21" s="46">
        <f t="shared" si="4"/>
        <v>1271</v>
      </c>
      <c r="I21" s="45">
        <f>398+278</f>
        <v>676</v>
      </c>
      <c r="J21" s="46">
        <f>347+248</f>
        <v>595</v>
      </c>
      <c r="K21" s="45">
        <f t="shared" si="6"/>
        <v>482</v>
      </c>
      <c r="L21" s="47">
        <v>256</v>
      </c>
      <c r="M21" s="50">
        <v>226</v>
      </c>
      <c r="N21" s="47" t="s">
        <v>55</v>
      </c>
      <c r="O21" s="50" t="s">
        <v>55</v>
      </c>
      <c r="P21" s="47" t="s">
        <v>55</v>
      </c>
      <c r="Q21" s="50" t="s">
        <v>55</v>
      </c>
      <c r="R21" s="47" t="s">
        <v>55</v>
      </c>
      <c r="S21" s="50" t="s">
        <v>55</v>
      </c>
      <c r="T21" s="48" t="s">
        <v>43</v>
      </c>
      <c r="U21" s="5"/>
      <c r="V21" s="5"/>
      <c r="W21" s="5"/>
    </row>
    <row r="22" spans="1:23" s="6" customFormat="1" ht="20.25" customHeight="1">
      <c r="A22" s="68" t="s">
        <v>34</v>
      </c>
      <c r="B22" s="68" t="s">
        <v>34</v>
      </c>
      <c r="C22" s="68" t="s">
        <v>34</v>
      </c>
      <c r="D22" s="69" t="s">
        <v>34</v>
      </c>
      <c r="E22" s="45">
        <f t="shared" si="1"/>
        <v>3538</v>
      </c>
      <c r="F22" s="45">
        <f t="shared" si="2"/>
        <v>1805</v>
      </c>
      <c r="G22" s="45">
        <f t="shared" si="3"/>
        <v>1733</v>
      </c>
      <c r="H22" s="45">
        <f t="shared" si="4"/>
        <v>3538</v>
      </c>
      <c r="I22" s="45">
        <f>1417+388</f>
        <v>1805</v>
      </c>
      <c r="J22" s="49">
        <f>1297+436</f>
        <v>1733</v>
      </c>
      <c r="K22" s="50" t="s">
        <v>55</v>
      </c>
      <c r="L22" s="53" t="s">
        <v>55</v>
      </c>
      <c r="M22" s="50" t="s">
        <v>55</v>
      </c>
      <c r="N22" s="52" t="s">
        <v>55</v>
      </c>
      <c r="O22" s="50" t="s">
        <v>55</v>
      </c>
      <c r="P22" s="50" t="s">
        <v>55</v>
      </c>
      <c r="Q22" s="50" t="s">
        <v>55</v>
      </c>
      <c r="R22" s="50" t="s">
        <v>55</v>
      </c>
      <c r="S22" s="50" t="s">
        <v>55</v>
      </c>
      <c r="T22" s="51" t="s">
        <v>44</v>
      </c>
    </row>
    <row r="23" spans="1:23" ht="3" customHeight="1">
      <c r="A23" s="15"/>
      <c r="B23" s="15"/>
      <c r="C23" s="15"/>
      <c r="D23" s="18"/>
      <c r="E23" s="37"/>
      <c r="F23" s="17"/>
      <c r="G23" s="38"/>
      <c r="H23" s="17"/>
      <c r="I23" s="17"/>
      <c r="J23" s="18"/>
      <c r="K23" s="17"/>
      <c r="L23" s="17"/>
      <c r="M23" s="18"/>
      <c r="N23" s="17"/>
      <c r="O23" s="18"/>
      <c r="P23" s="18"/>
      <c r="Q23" s="17"/>
      <c r="R23" s="17"/>
      <c r="S23" s="18"/>
      <c r="T23" s="5"/>
    </row>
    <row r="24" spans="1:23" ht="3.7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19"/>
      <c r="U24" s="26"/>
      <c r="V24" s="26"/>
    </row>
    <row r="25" spans="1:23" s="6" customFormat="1">
      <c r="A25" s="5"/>
      <c r="B25" s="4" t="s">
        <v>48</v>
      </c>
      <c r="C25" s="5"/>
      <c r="D25" s="5"/>
      <c r="E25" s="5"/>
      <c r="F25" s="5"/>
      <c r="G25" s="5"/>
      <c r="K25" s="7" t="s">
        <v>46</v>
      </c>
      <c r="N25" s="5"/>
      <c r="O25" s="5"/>
      <c r="T25" s="5"/>
      <c r="U25" s="5"/>
      <c r="V25" s="5"/>
    </row>
    <row r="26" spans="1:23" s="6" customFormat="1" ht="19.5" customHeight="1">
      <c r="B26" s="35" t="s">
        <v>50</v>
      </c>
      <c r="K26" s="33" t="s">
        <v>47</v>
      </c>
    </row>
    <row r="27" spans="1:23">
      <c r="B27" s="34" t="s">
        <v>45</v>
      </c>
      <c r="C27" s="6"/>
      <c r="D27" s="6"/>
      <c r="E27" s="6"/>
      <c r="F27" s="6"/>
      <c r="G27" s="6"/>
      <c r="H27" s="6"/>
      <c r="I27" s="6"/>
      <c r="J27" s="6"/>
      <c r="K27" s="34" t="s">
        <v>49</v>
      </c>
      <c r="L27" s="6"/>
      <c r="M27" s="6"/>
      <c r="N27" s="6"/>
      <c r="O27" s="6"/>
    </row>
    <row r="28" spans="1:23">
      <c r="B28" s="34" t="s">
        <v>51</v>
      </c>
      <c r="C28" s="6"/>
      <c r="D28" s="6"/>
      <c r="E28" s="6"/>
      <c r="F28" s="6"/>
      <c r="G28" s="6"/>
      <c r="H28" s="6"/>
      <c r="I28" s="6"/>
      <c r="J28" s="6"/>
      <c r="K28" s="34" t="s">
        <v>52</v>
      </c>
      <c r="L28" s="6"/>
      <c r="M28" s="6"/>
      <c r="N28" s="6"/>
    </row>
    <row r="29" spans="1:23"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</sheetData>
  <mergeCells count="27">
    <mergeCell ref="T16:W16"/>
    <mergeCell ref="E6:G6"/>
    <mergeCell ref="E7:G7"/>
    <mergeCell ref="A12:D12"/>
    <mergeCell ref="A4:D11"/>
    <mergeCell ref="T4:T11"/>
    <mergeCell ref="H4:S4"/>
    <mergeCell ref="Q6:S6"/>
    <mergeCell ref="Q7:S7"/>
    <mergeCell ref="N6:P6"/>
    <mergeCell ref="N7:P7"/>
    <mergeCell ref="N9:P9"/>
    <mergeCell ref="N8:P8"/>
    <mergeCell ref="Q8:S8"/>
    <mergeCell ref="E8:G8"/>
    <mergeCell ref="E9:G9"/>
    <mergeCell ref="Q9:S9"/>
    <mergeCell ref="A13:D13"/>
    <mergeCell ref="A14:D14"/>
    <mergeCell ref="A15:D15"/>
    <mergeCell ref="A16:D16"/>
    <mergeCell ref="A22:D22"/>
    <mergeCell ref="A17:D17"/>
    <mergeCell ref="A18:D18"/>
    <mergeCell ref="A19:D19"/>
    <mergeCell ref="A20:D20"/>
    <mergeCell ref="A21:D21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T-3.8</vt:lpstr>
      <vt:lpstr>'T-3.8'!Print_Area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2019-10-22T02:38:56Z</cp:lastPrinted>
  <dcterms:created xsi:type="dcterms:W3CDTF">1997-06-13T10:07:54Z</dcterms:created>
  <dcterms:modified xsi:type="dcterms:W3CDTF">2019-10-22T03:03:15Z</dcterms:modified>
</cp:coreProperties>
</file>