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8" sheetId="34" r:id="rId1"/>
  </sheets>
  <definedNames>
    <definedName name="_xlnm.Print_Area" localSheetId="0">'T-3.8'!$A$1:$M$24</definedName>
  </definedNames>
  <calcPr calcId="125725"/>
</workbook>
</file>

<file path=xl/calcChain.xml><?xml version="1.0" encoding="utf-8"?>
<calcChain xmlns="http://schemas.openxmlformats.org/spreadsheetml/2006/main">
  <c r="I17" i="34"/>
  <c r="I16" s="1"/>
  <c r="I15" s="1"/>
  <c r="I14" s="1"/>
  <c r="I13" s="1"/>
  <c r="I12" s="1"/>
  <c r="I11" s="1"/>
  <c r="I18"/>
  <c r="I19"/>
  <c r="H19" l="1"/>
  <c r="H18" l="1"/>
  <c r="H17"/>
  <c r="H16" l="1"/>
  <c r="H15"/>
  <c r="H14"/>
  <c r="H13"/>
  <c r="H12" l="1"/>
  <c r="H11"/>
  <c r="E15" l="1"/>
  <c r="G10"/>
  <c r="E12"/>
  <c r="E11"/>
  <c r="G19"/>
  <c r="G18"/>
  <c r="G17"/>
  <c r="G16"/>
  <c r="G15"/>
  <c r="G14"/>
  <c r="G13"/>
  <c r="G12"/>
  <c r="G11"/>
  <c r="F19"/>
  <c r="F18"/>
  <c r="F17"/>
  <c r="F16"/>
  <c r="F15"/>
  <c r="F14"/>
  <c r="F13"/>
  <c r="F12"/>
  <c r="F11"/>
  <c r="E13" l="1"/>
  <c r="E14"/>
  <c r="E16"/>
  <c r="E17"/>
  <c r="E18"/>
  <c r="E19"/>
  <c r="H10"/>
  <c r="I10"/>
  <c r="F10"/>
  <c r="E10" l="1"/>
</calcChain>
</file>

<file path=xl/sharedStrings.xml><?xml version="1.0" encoding="utf-8"?>
<sst xmlns="http://schemas.openxmlformats.org/spreadsheetml/2006/main" count="53" uniqueCount="51">
  <si>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</si>
  <si>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</si>
  <si>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</si>
  <si>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</si>
  <si>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</si>
  <si>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</si>
  <si>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</si>
  <si>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</si>
  <si>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</si>
  <si>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</si>
  <si>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</si>
  <si>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</si>
  <si>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</si>
  <si>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</si>
  <si>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</si>
  <si>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</si>
  <si>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</si>
  <si>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</si>
  <si>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</si>
  <si>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</si>
  <si>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</si>
  <si>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</si>
  <si>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</si>
  <si>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</si>
  <si>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</si>
  <si>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</si>
  <si>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</si>
  <si>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</si>
  <si>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</si>
  <si>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</si>
  <si>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</si>
  <si>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</si>
  <si>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</si>
  <si>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</si>
  <si>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</si>
  <si>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</si>
  <si>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</si>
  <si>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</si>
  <si>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 xml:space="preserve">                   Source</t>
  </si>
  <si>
    <t>:  1. Sukhothai Primary Educational Service Area Office, Area 1,2</t>
  </si>
  <si>
    <t xml:space="preserve">   2. Sukhothai Seconary Educational Service Area Office, Area 38</t>
  </si>
  <si>
    <t>:  1. สำนักงานเขตพื้นที่การศึกษาประถมศึกษาสุโขทัย เขต 1 และ 2</t>
  </si>
  <si>
    <t xml:space="preserve">   2. สำนักงานเขตพื้นที่การศึกษามัธยมศึกษาเขต 38 (สุโขทัย)</t>
  </si>
  <si>
    <t>ส่วนราชการอื่น</t>
  </si>
  <si>
    <t>Other organizations</t>
  </si>
  <si>
    <t>นักเรียน จำแนกตามสังกัด และเพศ เป็นรายอำเภอ ปีการศึกษา 2561</t>
  </si>
  <si>
    <t>Student by Jurisdiction, Sex and District: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</si>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</sst>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3" formatCode="_(* #,##0_);_(* \(#,##0\);_(* &quot;-&quot;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7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Alignment="1"/>
    <xf numFmtId="0" fontId="7" fillId="0" borderId="0" xfId="0" applyFont="1" applyBorder="1" applyAlignment="1"/>
    <xf numFmtId="0" fontId="7" fillId="0" borderId="7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8" fillId="0" borderId="0" xfId="0" applyFont="1" applyAlignment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8" fillId="0" borderId="0" xfId="0" applyFont="1" applyAlignment="1">
      <alignment horizontal="right"/>
    </xf>
    <xf numFmtId="193" fontId="7" fillId="0" borderId="4" xfId="1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6" applyFont="1" applyAlignment="1"/>
    <xf numFmtId="0" fontId="6" fillId="0" borderId="0" xfId="6" applyFont="1"/>
    <xf numFmtId="0" fontId="8" fillId="0" borderId="0" xfId="6" applyFont="1" applyAlignment="1">
      <alignment horizontal="left"/>
    </xf>
    <xf numFmtId="0" fontId="8" fillId="0" borderId="0" xfId="6" applyFont="1"/>
    <xf numFmtId="187" fontId="7" fillId="0" borderId="2" xfId="1" applyNumberFormat="1" applyFont="1" applyBorder="1" applyAlignment="1"/>
    <xf numFmtId="187" fontId="5" fillId="0" borderId="4" xfId="1" applyNumberFormat="1" applyFont="1" applyBorder="1" applyAlignment="1"/>
    <xf numFmtId="187" fontId="7" fillId="0" borderId="4" xfId="1" applyNumberFormat="1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19050</xdr:rowOff>
    </xdr:from>
    <xdr:to>
      <xdr:col>12</xdr:col>
      <xdr:colOff>438155</xdr:colOff>
      <xdr:row>14</xdr:row>
      <xdr:rowOff>54891</xdr:rowOff>
    </xdr:to>
    <xdr:grpSp>
      <xdr:nvGrpSpPr>
        <xdr:cNvPr id="6" name="Group 5"/>
        <xdr:cNvGrpSpPr/>
      </xdr:nvGrpSpPr>
      <xdr:grpSpPr>
        <a:xfrm>
          <a:off x="9477375" y="19050"/>
          <a:ext cx="361955" cy="3588666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56134"/>
            <a:chOff x="9677398" y="9524"/>
            <a:chExt cx="355276" cy="456134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72259" y="141435"/>
              <a:ext cx="38135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6"/>
  <sheetViews>
    <sheetView showGridLines="0" tabSelected="1" view="pageLayout" topLeftCell="A8" zoomScaleNormal="100" workbookViewId="0">
      <selection activeCell="I17" sqref="I17"/>
    </sheetView>
  </sheetViews>
  <sheetFormatPr defaultColWidth="9.140625" defaultRowHeight="18.75"/>
  <cols>
    <col min="1" max="1" width="1.7109375" style="4" customWidth="1"/>
    <col min="2" max="2" width="6" style="4" customWidth="1"/>
    <col min="3" max="3" width="4.85546875" style="4" customWidth="1"/>
    <col min="4" max="4" width="8.140625" style="4" customWidth="1"/>
    <col min="5" max="5" width="13.85546875" style="4" customWidth="1"/>
    <col min="6" max="9" width="21.85546875" style="4" customWidth="1"/>
    <col min="10" max="10" width="1.140625" style="4" customWidth="1"/>
    <col min="11" max="11" width="18.42578125" style="4" customWidth="1"/>
    <col min="12" max="12" width="0.42578125" style="4" customWidth="1"/>
    <col min="13" max="13" width="7.5703125" style="4" customWidth="1"/>
    <col min="14" max="16384" width="9.140625" style="4"/>
  </cols>
  <sheetData>
    <row r="1" spans="1:12" s="1" customFormat="1" ht="19.5" customHeight="1">
      <c r="B1" s="1" t="s">
        <v>11</v>
      </c>
      <c r="C1" s="2">
        <v>3.8</v>
      </c>
      <c r="D1" s="1" t="s">
        <v>45</v>
      </c>
    </row>
    <row r="2" spans="1:12" s="3" customFormat="1" ht="18.75" customHeight="1">
      <c r="B2" s="20" t="s">
        <v>18</v>
      </c>
      <c r="C2" s="2">
        <v>3.8</v>
      </c>
      <c r="D2" s="20" t="s">
        <v>46</v>
      </c>
      <c r="E2" s="20"/>
    </row>
    <row r="3" spans="1:12" ht="3.75" customHeight="1">
      <c r="A3" s="15"/>
      <c r="B3" s="15"/>
      <c r="C3" s="15"/>
      <c r="D3" s="15"/>
      <c r="E3" s="15"/>
      <c r="F3" s="15"/>
      <c r="G3" s="15"/>
      <c r="H3" s="15"/>
      <c r="J3" s="15"/>
      <c r="L3" s="15"/>
    </row>
    <row r="4" spans="1:12" s="6" customFormat="1" ht="19.5" customHeight="1">
      <c r="A4" s="46" t="s">
        <v>16</v>
      </c>
      <c r="B4" s="46"/>
      <c r="C4" s="46"/>
      <c r="D4" s="47"/>
      <c r="E4" s="26"/>
      <c r="F4" s="57" t="s">
        <v>0</v>
      </c>
      <c r="G4" s="58"/>
      <c r="H4" s="59"/>
      <c r="I4" s="56"/>
      <c r="J4" s="52" t="s">
        <v>17</v>
      </c>
      <c r="K4" s="46"/>
      <c r="L4" s="46"/>
    </row>
    <row r="5" spans="1:12" s="6" customFormat="1" ht="17.25">
      <c r="A5" s="48"/>
      <c r="B5" s="48"/>
      <c r="C5" s="48"/>
      <c r="D5" s="49"/>
      <c r="E5" s="7"/>
      <c r="F5" s="24"/>
      <c r="G5" s="18" t="s">
        <v>3</v>
      </c>
      <c r="H5" s="24"/>
      <c r="I5" s="5"/>
      <c r="J5" s="53"/>
      <c r="K5" s="48"/>
      <c r="L5" s="48"/>
    </row>
    <row r="6" spans="1:12" s="6" customFormat="1" ht="19.5" customHeight="1">
      <c r="A6" s="48"/>
      <c r="B6" s="48"/>
      <c r="C6" s="48"/>
      <c r="D6" s="49"/>
      <c r="E6" s="42" t="s">
        <v>8</v>
      </c>
      <c r="F6" s="43" t="s">
        <v>1</v>
      </c>
      <c r="G6" s="9" t="s">
        <v>4</v>
      </c>
      <c r="H6" s="43"/>
      <c r="I6" s="8"/>
      <c r="J6" s="53"/>
      <c r="K6" s="48"/>
      <c r="L6" s="48"/>
    </row>
    <row r="7" spans="1:12" s="6" customFormat="1" ht="21" customHeight="1">
      <c r="A7" s="48"/>
      <c r="B7" s="48"/>
      <c r="C7" s="48"/>
      <c r="D7" s="49"/>
      <c r="E7" s="42" t="s">
        <v>9</v>
      </c>
      <c r="F7" s="43" t="s">
        <v>2</v>
      </c>
      <c r="G7" s="9" t="s">
        <v>5</v>
      </c>
      <c r="H7" s="42" t="s">
        <v>15</v>
      </c>
      <c r="I7" s="8" t="s">
        <v>43</v>
      </c>
      <c r="J7" s="53"/>
      <c r="K7" s="48"/>
      <c r="L7" s="48"/>
    </row>
    <row r="8" spans="1:12" s="6" customFormat="1" ht="17.25">
      <c r="A8" s="48"/>
      <c r="B8" s="48"/>
      <c r="C8" s="48"/>
      <c r="D8" s="49"/>
      <c r="E8" s="7"/>
      <c r="F8" s="43" t="s">
        <v>6</v>
      </c>
      <c r="G8" s="9" t="s">
        <v>10</v>
      </c>
      <c r="H8" s="42" t="s">
        <v>13</v>
      </c>
      <c r="I8" s="8" t="s">
        <v>44</v>
      </c>
      <c r="J8" s="53"/>
      <c r="K8" s="48"/>
      <c r="L8" s="48"/>
    </row>
    <row r="9" spans="1:12" s="6" customFormat="1" ht="17.25">
      <c r="A9" s="50"/>
      <c r="B9" s="50"/>
      <c r="C9" s="50"/>
      <c r="D9" s="51"/>
      <c r="E9" s="10"/>
      <c r="F9" s="45" t="s">
        <v>7</v>
      </c>
      <c r="G9" s="23" t="s">
        <v>7</v>
      </c>
      <c r="H9" s="44" t="s">
        <v>14</v>
      </c>
      <c r="I9" s="11"/>
      <c r="J9" s="53"/>
      <c r="K9" s="48"/>
      <c r="L9" s="48"/>
    </row>
    <row r="10" spans="1:12" s="19" customFormat="1" ht="27" customHeight="1">
      <c r="A10" s="54" t="s">
        <v>12</v>
      </c>
      <c r="B10" s="54"/>
      <c r="C10" s="54"/>
      <c r="D10" s="55"/>
      <c r="E10" s="40">
        <f>SUM(E11:E19)</f>
        <v>76455</v>
      </c>
      <c r="F10" s="40">
        <f>SUM(F11:F19)</f>
        <v>60923</v>
      </c>
      <c r="G10" s="40">
        <f>SUM(G11:G19)</f>
        <v>3750</v>
      </c>
      <c r="H10" s="40">
        <f t="shared" ref="H10:I10" si="0">SUM(H11:H19)</f>
        <v>11782</v>
      </c>
      <c r="I10" s="40">
        <f t="shared" si="0"/>
        <v>0</v>
      </c>
      <c r="J10" s="60" t="s">
        <v>9</v>
      </c>
      <c r="K10" s="61"/>
      <c r="L10" s="61"/>
    </row>
    <row r="11" spans="1:12" s="6" customFormat="1" ht="24.75" customHeight="1">
      <c r="A11" s="17"/>
      <c r="B11" s="22" t="s">
        <v>19</v>
      </c>
      <c r="C11" s="33"/>
      <c r="D11" s="34"/>
      <c r="E11" s="41">
        <f>SUM(F11:I11)</f>
        <v>17579</v>
      </c>
      <c r="F11" s="41">
        <f>6718+5350</f>
        <v>12068</v>
      </c>
      <c r="G11" s="39">
        <f>1544</f>
        <v>1544</v>
      </c>
      <c r="H11" s="41">
        <f>320+277+3066+144+160</f>
        <v>3967</v>
      </c>
      <c r="I11" s="40">
        <f t="shared" ref="I11" si="1">SUM(I12:I20)</f>
        <v>0</v>
      </c>
      <c r="K11" s="17" t="s">
        <v>28</v>
      </c>
    </row>
    <row r="12" spans="1:12" s="6" customFormat="1" ht="24.75" customHeight="1">
      <c r="A12" s="33"/>
      <c r="B12" s="16" t="s">
        <v>20</v>
      </c>
      <c r="C12" s="33"/>
      <c r="D12" s="34"/>
      <c r="E12" s="41">
        <f>SUM(F12:I12)</f>
        <v>6293</v>
      </c>
      <c r="F12" s="41">
        <f>4874+1216</f>
        <v>6090</v>
      </c>
      <c r="G12" s="32">
        <f>0</f>
        <v>0</v>
      </c>
      <c r="H12" s="41">
        <f>79+124</f>
        <v>203</v>
      </c>
      <c r="I12" s="40">
        <f t="shared" ref="I12" si="2">SUM(I13:I21)</f>
        <v>0</v>
      </c>
      <c r="K12" s="17" t="s">
        <v>29</v>
      </c>
    </row>
    <row r="13" spans="1:12" s="6" customFormat="1" ht="24.75" customHeight="1">
      <c r="A13" s="33"/>
      <c r="B13" s="16" t="s">
        <v>21</v>
      </c>
      <c r="C13" s="33"/>
      <c r="D13" s="34"/>
      <c r="E13" s="41">
        <f t="shared" ref="E13:E19" si="3">SUM(F13:I13)</f>
        <v>6324</v>
      </c>
      <c r="F13" s="41">
        <f>4356+1275</f>
        <v>5631</v>
      </c>
      <c r="G13" s="32">
        <f>0</f>
        <v>0</v>
      </c>
      <c r="H13" s="41">
        <f>354+282+57</f>
        <v>693</v>
      </c>
      <c r="I13" s="40">
        <f t="shared" ref="I13" si="4">SUM(I14:I22)</f>
        <v>0</v>
      </c>
      <c r="K13" s="17" t="s">
        <v>30</v>
      </c>
    </row>
    <row r="14" spans="1:12" s="6" customFormat="1" ht="24.75" customHeight="1">
      <c r="A14" s="33"/>
      <c r="B14" s="16" t="s">
        <v>22</v>
      </c>
      <c r="C14" s="33"/>
      <c r="D14" s="34"/>
      <c r="E14" s="41">
        <f t="shared" si="3"/>
        <v>6138</v>
      </c>
      <c r="F14" s="41">
        <f>4468+1558</f>
        <v>6026</v>
      </c>
      <c r="G14" s="32">
        <f>0</f>
        <v>0</v>
      </c>
      <c r="H14" s="41">
        <f>112</f>
        <v>112</v>
      </c>
      <c r="I14" s="40">
        <f t="shared" ref="I14" si="5">SUM(I15:I23)</f>
        <v>0</v>
      </c>
      <c r="K14" s="17" t="s">
        <v>31</v>
      </c>
    </row>
    <row r="15" spans="1:12" s="6" customFormat="1" ht="24.75" customHeight="1">
      <c r="A15" s="33"/>
      <c r="B15" s="16" t="s">
        <v>23</v>
      </c>
      <c r="C15" s="33"/>
      <c r="D15" s="34"/>
      <c r="E15" s="41">
        <f>SUM(F15:I15)</f>
        <v>9942</v>
      </c>
      <c r="F15" s="41">
        <f>7171+2402</f>
        <v>9573</v>
      </c>
      <c r="G15" s="39">
        <f>198</f>
        <v>198</v>
      </c>
      <c r="H15" s="41">
        <f>74+97</f>
        <v>171</v>
      </c>
      <c r="I15" s="40">
        <f t="shared" ref="I15" si="6">SUM(I16:I24)</f>
        <v>0</v>
      </c>
      <c r="K15" s="17" t="s">
        <v>32</v>
      </c>
    </row>
    <row r="16" spans="1:12" s="6" customFormat="1" ht="24.75" customHeight="1">
      <c r="A16" s="33"/>
      <c r="B16" s="16" t="s">
        <v>24</v>
      </c>
      <c r="C16" s="33"/>
      <c r="D16" s="34"/>
      <c r="E16" s="41">
        <f t="shared" si="3"/>
        <v>8417</v>
      </c>
      <c r="F16" s="41">
        <f>4998+2438</f>
        <v>7436</v>
      </c>
      <c r="G16" s="39">
        <f>520</f>
        <v>520</v>
      </c>
      <c r="H16" s="41">
        <f>218+135+108</f>
        <v>461</v>
      </c>
      <c r="I16" s="40">
        <f t="shared" ref="I16" si="7">SUM(I17:I25)</f>
        <v>0</v>
      </c>
      <c r="K16" s="17" t="s">
        <v>33</v>
      </c>
    </row>
    <row r="17" spans="1:12" s="6" customFormat="1" ht="24.75" customHeight="1">
      <c r="A17" s="33"/>
      <c r="B17" s="16" t="s">
        <v>25</v>
      </c>
      <c r="C17" s="33"/>
      <c r="D17" s="34"/>
      <c r="E17" s="41">
        <f t="shared" si="3"/>
        <v>12911</v>
      </c>
      <c r="F17" s="41">
        <f>2704+2860</f>
        <v>5564</v>
      </c>
      <c r="G17" s="39">
        <f>1488</f>
        <v>1488</v>
      </c>
      <c r="H17" s="41">
        <f>5456+99+173+118+13</f>
        <v>5859</v>
      </c>
      <c r="I17" s="40">
        <f t="shared" ref="I17" si="8">SUM(I18:I26)</f>
        <v>0</v>
      </c>
      <c r="K17" s="17" t="s">
        <v>34</v>
      </c>
    </row>
    <row r="18" spans="1:12" s="6" customFormat="1" ht="24.75" customHeight="1">
      <c r="A18" s="33"/>
      <c r="B18" s="16" t="s">
        <v>26</v>
      </c>
      <c r="C18" s="33"/>
      <c r="D18" s="34"/>
      <c r="E18" s="41">
        <f t="shared" si="3"/>
        <v>3034</v>
      </c>
      <c r="F18" s="41">
        <f>2170+740</f>
        <v>2910</v>
      </c>
      <c r="G18" s="32">
        <f>0</f>
        <v>0</v>
      </c>
      <c r="H18" s="41">
        <f>81+43</f>
        <v>124</v>
      </c>
      <c r="I18" s="40">
        <f t="shared" ref="I18" si="9">SUM(I19:I27)</f>
        <v>0</v>
      </c>
      <c r="K18" s="17" t="s">
        <v>35</v>
      </c>
    </row>
    <row r="19" spans="1:12" s="6" customFormat="1" ht="24.75" customHeight="1">
      <c r="A19" s="33"/>
      <c r="B19" s="16" t="s">
        <v>27</v>
      </c>
      <c r="C19" s="33"/>
      <c r="D19" s="34"/>
      <c r="E19" s="41">
        <f t="shared" si="3"/>
        <v>5817</v>
      </c>
      <c r="F19" s="41">
        <f>3679+1946</f>
        <v>5625</v>
      </c>
      <c r="G19" s="32">
        <f>0</f>
        <v>0</v>
      </c>
      <c r="H19" s="41">
        <f>140+52</f>
        <v>192</v>
      </c>
      <c r="I19" s="40">
        <f t="shared" ref="I19" si="10">SUM(I20:I28)</f>
        <v>0</v>
      </c>
      <c r="J19" s="16"/>
      <c r="K19" s="17" t="s">
        <v>36</v>
      </c>
      <c r="L19" s="16"/>
    </row>
    <row r="20" spans="1:12" s="14" customFormat="1" ht="6" customHeight="1">
      <c r="A20" s="15"/>
      <c r="B20" s="15"/>
      <c r="C20" s="15"/>
      <c r="D20" s="28"/>
      <c r="E20" s="29"/>
      <c r="F20" s="30"/>
      <c r="G20" s="15"/>
      <c r="H20" s="30"/>
      <c r="I20" s="30"/>
      <c r="J20" s="29"/>
      <c r="K20" s="15"/>
    </row>
    <row r="21" spans="1:12" s="14" customFormat="1" ht="6" customHeight="1"/>
    <row r="22" spans="1:12" s="13" customFormat="1" ht="17.25" customHeight="1">
      <c r="A22" s="12"/>
      <c r="B22" s="31" t="s">
        <v>37</v>
      </c>
      <c r="C22" s="37" t="s">
        <v>41</v>
      </c>
      <c r="E22" s="38"/>
      <c r="F22" s="12"/>
      <c r="G22" s="25" t="s">
        <v>38</v>
      </c>
      <c r="H22" s="35" t="s">
        <v>39</v>
      </c>
      <c r="I22" s="12"/>
      <c r="K22" s="12"/>
    </row>
    <row r="23" spans="1:12" s="13" customFormat="1" ht="17.25" customHeight="1">
      <c r="A23" s="12"/>
      <c r="C23" s="37" t="s">
        <v>42</v>
      </c>
      <c r="E23" s="38"/>
      <c r="F23" s="27"/>
      <c r="G23" s="35"/>
      <c r="H23" s="35" t="s">
        <v>40</v>
      </c>
    </row>
    <row r="24" spans="1:12" s="13" customFormat="1" ht="17.25" customHeight="1">
      <c r="C24" s="21" t="s">
        <v>48</v>
      </c>
      <c r="F24" s="38"/>
      <c r="G24" s="35"/>
      <c r="H24" s="21" t="s">
        <v>50</v>
      </c>
    </row>
    <row r="25" spans="1:12">
      <c r="C25" s="21" t="s">
        <v>47</v>
      </c>
      <c r="F25" s="36"/>
      <c r="G25" s="21"/>
      <c r="H25" s="21" t="s">
        <v>49</v>
      </c>
    </row>
    <row r="26" spans="1:12">
      <c r="G26" s="13"/>
      <c r="H26" s="13"/>
    </row>
  </sheetData>
  <mergeCells count="5">
    <mergeCell ref="A10:D10"/>
    <mergeCell ref="J10:L10"/>
    <mergeCell ref="A4:D9"/>
    <mergeCell ref="F4:I4"/>
    <mergeCell ref="J4:L9"/>
  </mergeCells>
  <pageMargins left="0.55118110236220474" right="0.23" top="0.65" bottom="0.24" header="0.4" footer="0.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2020-01-21T03:27:19Z</dcterms:modified>
</cp:coreProperties>
</file>