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45" windowWidth="11715" windowHeight="5625" tabRatio="665"/>
  </bookViews>
  <sheets>
    <sheet name="T-2.8" sheetId="16" r:id="rId1"/>
  </sheets>
  <definedNames>
    <definedName name="_xlnm.Print_Area" localSheetId="0">'T-2.8'!$A$1:$N$32</definedName>
  </definedNames>
  <calcPr calcId="162913"/>
</workbook>
</file>

<file path=xl/calcChain.xml><?xml version="1.0" encoding="utf-8"?>
<calcChain xmlns="http://schemas.openxmlformats.org/spreadsheetml/2006/main">
  <c r="I28" i="16"/>
  <c r="J28"/>
  <c r="H28"/>
  <c r="H26"/>
  <c r="I26" l="1"/>
  <c r="J26"/>
  <c r="E26"/>
  <c r="I25" l="1"/>
  <c r="J25"/>
  <c r="H25"/>
  <c r="E25"/>
  <c r="I20" l="1"/>
  <c r="I24"/>
  <c r="J24"/>
  <c r="H24"/>
  <c r="I23"/>
  <c r="J23"/>
  <c r="H23"/>
  <c r="H20"/>
  <c r="E23" l="1"/>
  <c r="J20"/>
  <c r="E20"/>
  <c r="J19"/>
  <c r="I19"/>
  <c r="E19"/>
  <c r="H19" s="1"/>
  <c r="J18"/>
  <c r="I18"/>
  <c r="E18"/>
  <c r="H18" s="1"/>
  <c r="J17"/>
  <c r="I17"/>
  <c r="E17"/>
  <c r="H17" s="1"/>
  <c r="J14"/>
  <c r="I14"/>
  <c r="E14"/>
  <c r="H14" s="1"/>
  <c r="J13"/>
  <c r="I13"/>
  <c r="E13"/>
  <c r="H13" s="1"/>
  <c r="J12"/>
  <c r="I12"/>
  <c r="E12"/>
  <c r="H12" s="1"/>
  <c r="J11"/>
  <c r="I11"/>
  <c r="E11"/>
  <c r="H11" s="1"/>
</calcChain>
</file>

<file path=xl/sharedStrings.xml><?xml version="1.0" encoding="utf-8"?>
<sst xmlns="http://schemas.openxmlformats.org/spreadsheetml/2006/main" count="60" uniqueCount="38">
  <si>
    <t>ตาราง</t>
  </si>
  <si>
    <t>รวม</t>
  </si>
  <si>
    <t>ชาย</t>
  </si>
  <si>
    <t>หญิง</t>
  </si>
  <si>
    <t>Total</t>
  </si>
  <si>
    <t>Male</t>
  </si>
  <si>
    <t>Female</t>
  </si>
  <si>
    <t>ที่มา:</t>
  </si>
  <si>
    <t>Source:</t>
  </si>
  <si>
    <t>หมายเหตุ: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</si>
  <si>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</si>
  <si>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</si>
  <si>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</si>
  <si>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</si>
  <si>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</si>
  <si>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</si>
  <si>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</si>
  <si>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</si>
  <si>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</si>
  <si>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</si>
  <si>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</si>
  <si>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</si>
  <si>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>Unemployed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</si>
  <si>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</si>
  <si>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</si>
  <si>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Table</t>
  </si>
  <si>
    <t xml:space="preserve">     Note:   </t>
  </si>
  <si>
    <t xml:space="preserve">ผู้ว่างงาน  </t>
  </si>
  <si>
    <t>2015</t>
  </si>
  <si>
    <t>อัตราการว่างงาน</t>
  </si>
  <si>
    <r>
      <t xml:space="preserve">Unemployment rate </t>
    </r>
    <r>
      <rPr>
        <sz val="11"/>
        <rFont val="TH SarabunPSK"/>
        <family val="2"/>
      </rPr>
      <t>(%)</t>
    </r>
  </si>
  <si>
    <t>2016</t>
  </si>
  <si>
    <t>2017</t>
  </si>
  <si>
    <t>2018</t>
  </si>
  <si>
    <t xml:space="preserve">ผู้ว่างงาน และอัตราการว่างงาน จำแนกตามเพศ เป็นรายไตรมาส พ.ศ. 2558 - 2561   </t>
  </si>
  <si>
    <t>Unemployed and Unemployment Rate by Sex and Quarterly: 2015 - 2018</t>
  </si>
  <si>
    <t xml:space="preserve">  การสำรวจภาวะการทำงานของประชากร 2558 - 2561  ระดับจังหวัด</t>
  </si>
  <si>
    <t xml:space="preserve">  The Labour Force Survey 2015 - 2018, Province level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</si>
</sst>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4" formatCode="#,##0\ \ "/>
    <numFmt numFmtId="195" formatCode="#,##0.0\ \ 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3" fillId="0" borderId="0" xfId="0" applyFont="1" applyBorder="1"/>
    <xf numFmtId="0" fontId="4" fillId="0" borderId="0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0" xfId="0" applyFont="1" applyBorder="1"/>
    <xf numFmtId="0" fontId="8" fillId="0" borderId="4" xfId="0" applyFont="1" applyBorder="1"/>
    <xf numFmtId="0" fontId="8" fillId="0" borderId="7" xfId="0" applyFont="1" applyBorder="1"/>
    <xf numFmtId="0" fontId="8" fillId="0" borderId="0" xfId="0" applyFont="1" applyBorder="1" applyAlignment="1">
      <alignment horizontal="left"/>
    </xf>
    <xf numFmtId="0" fontId="4" fillId="0" borderId="4" xfId="0" applyFont="1" applyBorder="1"/>
    <xf numFmtId="0" fontId="4" fillId="0" borderId="7" xfId="0" applyFont="1" applyBorder="1"/>
    <xf numFmtId="0" fontId="9" fillId="0" borderId="0" xfId="0" applyFont="1" applyBorder="1"/>
    <xf numFmtId="0" fontId="8" fillId="0" borderId="1" xfId="0" applyFont="1" applyBorder="1" applyAlignment="1">
      <alignment horizontal="left"/>
    </xf>
    <xf numFmtId="0" fontId="8" fillId="0" borderId="5" xfId="0" applyFont="1" applyBorder="1"/>
    <xf numFmtId="0" fontId="8" fillId="0" borderId="8" xfId="0" applyFont="1" applyBorder="1"/>
    <xf numFmtId="0" fontId="7" fillId="0" borderId="1" xfId="0" applyFont="1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94" fontId="8" fillId="0" borderId="4" xfId="0" applyNumberFormat="1" applyFont="1" applyBorder="1" applyAlignment="1">
      <alignment horizontal="right" indent="2"/>
    </xf>
    <xf numFmtId="194" fontId="8" fillId="0" borderId="4" xfId="1" applyNumberFormat="1" applyFont="1" applyBorder="1" applyAlignment="1">
      <alignment horizontal="right" indent="2"/>
    </xf>
    <xf numFmtId="195" fontId="8" fillId="0" borderId="4" xfId="0" applyNumberFormat="1" applyFont="1" applyBorder="1" applyAlignment="1">
      <alignment horizontal="right" indent="2"/>
    </xf>
    <xf numFmtId="195" fontId="8" fillId="0" borderId="4" xfId="1" applyNumberFormat="1" applyFont="1" applyBorder="1" applyAlignment="1">
      <alignment horizontal="right" indent="2"/>
    </xf>
    <xf numFmtId="0" fontId="3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60</xdr:row>
      <xdr:rowOff>38100</xdr:rowOff>
    </xdr:from>
    <xdr:to>
      <xdr:col>12</xdr:col>
      <xdr:colOff>0</xdr:colOff>
      <xdr:row>60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60</xdr:row>
      <xdr:rowOff>190500</xdr:rowOff>
    </xdr:from>
    <xdr:to>
      <xdr:col>13</xdr:col>
      <xdr:colOff>0</xdr:colOff>
      <xdr:row>60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19050</xdr:colOff>
      <xdr:row>0</xdr:row>
      <xdr:rowOff>19050</xdr:rowOff>
    </xdr:from>
    <xdr:to>
      <xdr:col>13</xdr:col>
      <xdr:colOff>228605</xdr:colOff>
      <xdr:row>21</xdr:row>
      <xdr:rowOff>45366</xdr:rowOff>
    </xdr:to>
    <xdr:grpSp>
      <xdr:nvGrpSpPr>
        <xdr:cNvPr id="14" name="Group 13"/>
        <xdr:cNvGrpSpPr/>
      </xdr:nvGrpSpPr>
      <xdr:grpSpPr>
        <a:xfrm>
          <a:off x="9477375" y="19050"/>
          <a:ext cx="352430" cy="4093491"/>
          <a:chOff x="9677398" y="9524"/>
          <a:chExt cx="355288" cy="4092075"/>
        </a:xfrm>
      </xdr:grpSpPr>
      <xdr:grpSp>
        <xdr:nvGrpSpPr>
          <xdr:cNvPr id="15" name="Group 14"/>
          <xdr:cNvGrpSpPr/>
        </xdr:nvGrpSpPr>
        <xdr:grpSpPr>
          <a:xfrm>
            <a:off x="9677398" y="9524"/>
            <a:ext cx="355276" cy="392609"/>
            <a:chOff x="9677398" y="9524"/>
            <a:chExt cx="355276" cy="392609"/>
          </a:xfrm>
        </xdr:grpSpPr>
        <xdr:sp macro="" textlink="">
          <xdr:nvSpPr>
            <xdr:cNvPr id="17" name="Flowchart: Delay 16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94673" y="100324"/>
              <a:ext cx="336522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28</a:t>
              </a:r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>
    <tabColor rgb="FF00B050"/>
  </sheetPr>
  <dimension ref="A1:M35"/>
  <sheetViews>
    <sheetView showGridLines="0" tabSelected="1" view="pageLayout" topLeftCell="A7" workbookViewId="0">
      <selection activeCell="K4" sqref="K4:L7"/>
    </sheetView>
  </sheetViews>
  <sheetFormatPr defaultColWidth="9.140625" defaultRowHeight="18.600000000000001" customHeight="1"/>
  <cols>
    <col min="1" max="1" width="1.28515625" style="6" customWidth="1"/>
    <col min="2" max="2" width="5.7109375" style="6" customWidth="1"/>
    <col min="3" max="3" width="5.5703125" style="6" customWidth="1"/>
    <col min="4" max="4" width="9.7109375" style="6" customWidth="1"/>
    <col min="5" max="10" width="16.140625" style="6" customWidth="1"/>
    <col min="11" max="11" width="4.140625" style="6" customWidth="1"/>
    <col min="12" max="12" width="19.7109375" style="5" customWidth="1"/>
    <col min="13" max="13" width="2.140625" style="6" customWidth="1"/>
    <col min="14" max="14" width="3.5703125" style="6" customWidth="1"/>
    <col min="15" max="16384" width="9.140625" style="6"/>
  </cols>
  <sheetData>
    <row r="1" spans="1:13" s="1" customFormat="1" ht="18.75">
      <c r="B1" s="41" t="s">
        <v>0</v>
      </c>
      <c r="C1" s="2">
        <v>2.8</v>
      </c>
      <c r="D1" s="1" t="s">
        <v>34</v>
      </c>
      <c r="L1" s="8"/>
      <c r="M1" s="8"/>
    </row>
    <row r="2" spans="1:13" s="3" customFormat="1" ht="18.75">
      <c r="B2" s="41" t="s">
        <v>25</v>
      </c>
      <c r="C2" s="2">
        <v>2.8</v>
      </c>
      <c r="D2" s="1" t="s">
        <v>35</v>
      </c>
      <c r="E2" s="1"/>
      <c r="L2" s="9"/>
      <c r="M2" s="9"/>
    </row>
    <row r="3" spans="1:13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4"/>
      <c r="M3" s="5"/>
    </row>
    <row r="4" spans="1:13" s="11" customFormat="1" ht="19.5" customHeight="1">
      <c r="A4" s="58" t="s">
        <v>10</v>
      </c>
      <c r="B4" s="58"/>
      <c r="C4" s="58"/>
      <c r="D4" s="58"/>
      <c r="E4" s="50" t="s">
        <v>27</v>
      </c>
      <c r="F4" s="51"/>
      <c r="G4" s="53"/>
      <c r="H4" s="50" t="s">
        <v>29</v>
      </c>
      <c r="I4" s="51"/>
      <c r="J4" s="51"/>
      <c r="K4" s="50" t="s">
        <v>11</v>
      </c>
      <c r="L4" s="51"/>
      <c r="M4" s="10"/>
    </row>
    <row r="5" spans="1:13" s="11" customFormat="1" ht="18" customHeight="1">
      <c r="A5" s="59"/>
      <c r="B5" s="59"/>
      <c r="C5" s="59"/>
      <c r="D5" s="59"/>
      <c r="E5" s="47" t="s">
        <v>22</v>
      </c>
      <c r="F5" s="48"/>
      <c r="G5" s="49"/>
      <c r="H5" s="47" t="s">
        <v>30</v>
      </c>
      <c r="I5" s="48"/>
      <c r="J5" s="48"/>
      <c r="K5" s="52"/>
      <c r="L5" s="57"/>
    </row>
    <row r="6" spans="1:13" s="11" customFormat="1" ht="18" customHeight="1">
      <c r="A6" s="59"/>
      <c r="B6" s="59"/>
      <c r="C6" s="59"/>
      <c r="D6" s="59"/>
      <c r="E6" s="13" t="s">
        <v>1</v>
      </c>
      <c r="F6" s="14" t="s">
        <v>2</v>
      </c>
      <c r="G6" s="15" t="s">
        <v>3</v>
      </c>
      <c r="H6" s="16" t="s">
        <v>1</v>
      </c>
      <c r="I6" s="14" t="s">
        <v>2</v>
      </c>
      <c r="J6" s="16" t="s">
        <v>3</v>
      </c>
      <c r="K6" s="52"/>
      <c r="L6" s="57"/>
    </row>
    <row r="7" spans="1:13" s="11" customFormat="1" ht="18" customHeight="1">
      <c r="A7" s="60"/>
      <c r="B7" s="60"/>
      <c r="C7" s="60"/>
      <c r="D7" s="60"/>
      <c r="E7" s="17" t="s">
        <v>4</v>
      </c>
      <c r="F7" s="18" t="s">
        <v>5</v>
      </c>
      <c r="G7" s="19" t="s">
        <v>6</v>
      </c>
      <c r="H7" s="20" t="s">
        <v>4</v>
      </c>
      <c r="I7" s="18" t="s">
        <v>5</v>
      </c>
      <c r="J7" s="20" t="s">
        <v>6</v>
      </c>
      <c r="K7" s="47"/>
      <c r="L7" s="48"/>
      <c r="M7" s="10"/>
    </row>
    <row r="8" spans="1:13" s="7" customFormat="1" ht="6" customHeight="1">
      <c r="A8" s="12"/>
      <c r="B8" s="12"/>
      <c r="C8" s="12"/>
      <c r="D8" s="12"/>
      <c r="E8" s="21"/>
      <c r="F8" s="21"/>
      <c r="G8" s="21"/>
      <c r="H8" s="21"/>
      <c r="I8" s="21"/>
      <c r="J8" s="13"/>
      <c r="K8" s="13"/>
      <c r="L8" s="22"/>
      <c r="M8" s="22"/>
    </row>
    <row r="9" spans="1:13" s="7" customFormat="1" ht="4.5" customHeight="1">
      <c r="A9" s="61"/>
      <c r="B9" s="61"/>
      <c r="C9" s="61"/>
      <c r="D9" s="61"/>
      <c r="E9" s="23"/>
      <c r="F9" s="23"/>
      <c r="G9" s="23"/>
      <c r="H9" s="23"/>
      <c r="I9" s="23"/>
      <c r="J9" s="24"/>
      <c r="K9" s="24"/>
      <c r="L9" s="22"/>
    </row>
    <row r="10" spans="1:13" s="7" customFormat="1" ht="19.5" customHeight="1">
      <c r="A10" s="54">
        <v>2558</v>
      </c>
      <c r="B10" s="55"/>
      <c r="C10" s="55"/>
      <c r="D10" s="56"/>
      <c r="E10" s="23"/>
      <c r="F10" s="23"/>
      <c r="G10" s="23"/>
      <c r="H10" s="23"/>
      <c r="I10" s="23"/>
      <c r="J10" s="24"/>
      <c r="K10" s="45" t="s">
        <v>28</v>
      </c>
      <c r="L10" s="46"/>
    </row>
    <row r="11" spans="1:13" s="7" customFormat="1" ht="18" customHeight="1">
      <c r="A11" s="42" t="s">
        <v>20</v>
      </c>
      <c r="B11" s="43"/>
      <c r="C11" s="44"/>
      <c r="D11" s="42"/>
      <c r="E11" s="37">
        <f>SUM(F11:G11)</f>
        <v>3936</v>
      </c>
      <c r="F11" s="38">
        <v>1501</v>
      </c>
      <c r="G11" s="38">
        <v>2435</v>
      </c>
      <c r="H11" s="39">
        <f>E11*100/354520</f>
        <v>1.1102335552296063</v>
      </c>
      <c r="I11" s="39">
        <f>F11*100/354520</f>
        <v>0.42338937154462369</v>
      </c>
      <c r="J11" s="39">
        <f>G11*100/354520</f>
        <v>0.68684418368498246</v>
      </c>
      <c r="K11" s="24"/>
      <c r="L11" s="22" t="s">
        <v>13</v>
      </c>
    </row>
    <row r="12" spans="1:13" s="7" customFormat="1" ht="18" customHeight="1">
      <c r="A12" s="42" t="s">
        <v>17</v>
      </c>
      <c r="B12" s="43"/>
      <c r="C12" s="44"/>
      <c r="D12" s="42"/>
      <c r="E12" s="37">
        <f>SUM(F12:G12)</f>
        <v>2639</v>
      </c>
      <c r="F12" s="38">
        <v>1492</v>
      </c>
      <c r="G12" s="38">
        <v>1147</v>
      </c>
      <c r="H12" s="39">
        <f>E12*100/358839</f>
        <v>0.73542730862587402</v>
      </c>
      <c r="I12" s="39">
        <f>F12*100/358839</f>
        <v>0.41578535220530655</v>
      </c>
      <c r="J12" s="39">
        <f>G12*100/358839</f>
        <v>0.31964195642056742</v>
      </c>
      <c r="K12" s="24"/>
      <c r="L12" s="22" t="s">
        <v>14</v>
      </c>
    </row>
    <row r="13" spans="1:13" s="7" customFormat="1" ht="18" customHeight="1">
      <c r="A13" s="42" t="s">
        <v>18</v>
      </c>
      <c r="B13" s="43"/>
      <c r="C13" s="44"/>
      <c r="D13" s="42"/>
      <c r="E13" s="38">
        <f>SUM(F13:G13)</f>
        <v>8630</v>
      </c>
      <c r="F13" s="38">
        <v>4495</v>
      </c>
      <c r="G13" s="38">
        <v>4135</v>
      </c>
      <c r="H13" s="40">
        <f>E13*100/362723</f>
        <v>2.3792260209581415</v>
      </c>
      <c r="I13" s="40">
        <f>F13*100/362723</f>
        <v>1.2392376551803994</v>
      </c>
      <c r="J13" s="40">
        <f>G13*100/362723</f>
        <v>1.1399883657777423</v>
      </c>
      <c r="K13" s="24"/>
      <c r="L13" s="22" t="s">
        <v>15</v>
      </c>
    </row>
    <row r="14" spans="1:13" s="7" customFormat="1" ht="18" customHeight="1">
      <c r="A14" s="42" t="s">
        <v>21</v>
      </c>
      <c r="B14" s="43"/>
      <c r="C14" s="44"/>
      <c r="D14" s="42"/>
      <c r="E14" s="38">
        <f>SUM(F14:G14)</f>
        <v>10392</v>
      </c>
      <c r="F14" s="38">
        <v>5299</v>
      </c>
      <c r="G14" s="38">
        <v>5093</v>
      </c>
      <c r="H14" s="40">
        <f>E14*100/368758</f>
        <v>2.81810835290353</v>
      </c>
      <c r="I14" s="40">
        <f>F14*100/368758</f>
        <v>1.4369857738679568</v>
      </c>
      <c r="J14" s="40">
        <f>G14*100/368758</f>
        <v>1.3811225790355734</v>
      </c>
      <c r="K14" s="24"/>
      <c r="L14" s="22" t="s">
        <v>16</v>
      </c>
      <c r="M14" s="22"/>
    </row>
    <row r="15" spans="1:13" s="7" customFormat="1" ht="4.5" customHeight="1">
      <c r="A15" s="46"/>
      <c r="B15" s="46"/>
      <c r="C15" s="46"/>
      <c r="D15" s="46"/>
      <c r="E15" s="23"/>
      <c r="F15" s="23"/>
      <c r="G15" s="23"/>
      <c r="H15" s="23"/>
      <c r="I15" s="23"/>
      <c r="J15" s="24"/>
      <c r="K15" s="24"/>
      <c r="L15" s="22"/>
      <c r="M15" s="22"/>
    </row>
    <row r="16" spans="1:13" s="7" customFormat="1" ht="20.25" customHeight="1">
      <c r="A16" s="54">
        <v>2559</v>
      </c>
      <c r="B16" s="55"/>
      <c r="C16" s="55"/>
      <c r="D16" s="56"/>
      <c r="E16" s="23"/>
      <c r="F16" s="23"/>
      <c r="G16" s="23"/>
      <c r="H16" s="23"/>
      <c r="I16" s="23"/>
      <c r="J16" s="24"/>
      <c r="K16" s="62" t="s">
        <v>31</v>
      </c>
      <c r="L16" s="63"/>
      <c r="M16" s="22"/>
    </row>
    <row r="17" spans="1:13" s="7" customFormat="1" ht="18" customHeight="1">
      <c r="A17" s="54" t="s">
        <v>12</v>
      </c>
      <c r="B17" s="55"/>
      <c r="C17" s="55"/>
      <c r="D17" s="56"/>
      <c r="E17" s="38">
        <f>SUM(F17:G17)</f>
        <v>11860</v>
      </c>
      <c r="F17" s="38">
        <v>4154</v>
      </c>
      <c r="G17" s="38">
        <v>7706</v>
      </c>
      <c r="H17" s="40">
        <f>E17*100/351016</f>
        <v>3.3787633612143035</v>
      </c>
      <c r="I17" s="40">
        <f>F17*100/351016</f>
        <v>1.1834218383207602</v>
      </c>
      <c r="J17" s="40">
        <f>G17*100/351016</f>
        <v>2.1953415228935431</v>
      </c>
      <c r="K17" s="24"/>
      <c r="L17" s="22" t="s">
        <v>13</v>
      </c>
      <c r="M17" s="22"/>
    </row>
    <row r="18" spans="1:13" s="7" customFormat="1" ht="18" customHeight="1">
      <c r="A18" s="54" t="s">
        <v>17</v>
      </c>
      <c r="B18" s="55"/>
      <c r="C18" s="55"/>
      <c r="D18" s="56"/>
      <c r="E18" s="38">
        <f>SUM(F18:G18)</f>
        <v>8478</v>
      </c>
      <c r="F18" s="38">
        <v>5789</v>
      </c>
      <c r="G18" s="38">
        <v>2689</v>
      </c>
      <c r="H18" s="40">
        <f>E18*100/349459</f>
        <v>2.4260356722820129</v>
      </c>
      <c r="I18" s="40">
        <f>F18*100/349459</f>
        <v>1.6565605693371754</v>
      </c>
      <c r="J18" s="40">
        <f>G18*100/349459</f>
        <v>0.76947510294483756</v>
      </c>
      <c r="K18" s="24"/>
      <c r="L18" s="22" t="s">
        <v>14</v>
      </c>
      <c r="M18" s="22"/>
    </row>
    <row r="19" spans="1:13" s="7" customFormat="1" ht="18" customHeight="1">
      <c r="A19" s="54" t="s">
        <v>18</v>
      </c>
      <c r="B19" s="55"/>
      <c r="C19" s="55"/>
      <c r="D19" s="56"/>
      <c r="E19" s="38">
        <f>SUM(F19:G19)</f>
        <v>8174</v>
      </c>
      <c r="F19" s="38">
        <v>4541</v>
      </c>
      <c r="G19" s="38">
        <v>3633</v>
      </c>
      <c r="H19" s="40">
        <f>E19*100/347363</f>
        <v>2.3531579356465713</v>
      </c>
      <c r="I19" s="40">
        <f t="shared" ref="I19" si="0">F19*100/347363</f>
        <v>1.3072779772169172</v>
      </c>
      <c r="J19" s="40">
        <f t="shared" ref="J19" si="1">G19*100/347363</f>
        <v>1.0458799584296543</v>
      </c>
      <c r="K19" s="24"/>
      <c r="L19" s="22" t="s">
        <v>15</v>
      </c>
      <c r="M19" s="22"/>
    </row>
    <row r="20" spans="1:13" s="7" customFormat="1" ht="18" customHeight="1">
      <c r="A20" s="54" t="s">
        <v>19</v>
      </c>
      <c r="B20" s="55"/>
      <c r="C20" s="55"/>
      <c r="D20" s="56"/>
      <c r="E20" s="38">
        <f>SUM(F20:G20)</f>
        <v>7869</v>
      </c>
      <c r="F20" s="38">
        <v>4463</v>
      </c>
      <c r="G20" s="38">
        <v>3406</v>
      </c>
      <c r="H20" s="40">
        <f>E20*100/344410</f>
        <v>2.2847768647832525</v>
      </c>
      <c r="I20" s="40">
        <f>F20*100/344410</f>
        <v>1.2958392613454894</v>
      </c>
      <c r="J20" s="40">
        <f t="shared" ref="J20" si="2">G20*100/344410</f>
        <v>0.98893760343776316</v>
      </c>
      <c r="K20" s="24"/>
      <c r="L20" s="22" t="s">
        <v>16</v>
      </c>
      <c r="M20" s="22"/>
    </row>
    <row r="21" spans="1:13" s="7" customFormat="1" ht="4.5" customHeight="1">
      <c r="A21" s="25"/>
      <c r="B21" s="25"/>
      <c r="C21" s="25"/>
      <c r="D21" s="25"/>
      <c r="E21" s="23"/>
      <c r="F21" s="23"/>
      <c r="G21" s="23"/>
      <c r="H21" s="23"/>
      <c r="I21" s="23"/>
      <c r="J21" s="24"/>
      <c r="K21" s="24"/>
      <c r="L21" s="22"/>
      <c r="M21" s="22"/>
    </row>
    <row r="22" spans="1:13" s="7" customFormat="1" ht="18.75" customHeight="1">
      <c r="A22" s="63">
        <v>2560</v>
      </c>
      <c r="B22" s="63"/>
      <c r="C22" s="63"/>
      <c r="D22" s="63"/>
      <c r="E22" s="26"/>
      <c r="F22" s="26"/>
      <c r="G22" s="26"/>
      <c r="H22" s="26"/>
      <c r="I22" s="26"/>
      <c r="J22" s="27"/>
      <c r="K22" s="45" t="s">
        <v>32</v>
      </c>
      <c r="L22" s="46"/>
      <c r="M22" s="22"/>
    </row>
    <row r="23" spans="1:13" s="7" customFormat="1" ht="18" customHeight="1">
      <c r="A23" s="54" t="s">
        <v>12</v>
      </c>
      <c r="B23" s="55"/>
      <c r="C23" s="55"/>
      <c r="D23" s="56"/>
      <c r="E23" s="38">
        <f>SUM(F23:G23)</f>
        <v>2778</v>
      </c>
      <c r="F23" s="38">
        <v>1829</v>
      </c>
      <c r="G23" s="38">
        <v>949</v>
      </c>
      <c r="H23" s="40">
        <f>E23*100/344204</f>
        <v>0.80707952260868554</v>
      </c>
      <c r="I23" s="40">
        <f>F23*100/344204</f>
        <v>0.53137093119196754</v>
      </c>
      <c r="J23" s="40">
        <f>G23*100/344204</f>
        <v>0.275708591416718</v>
      </c>
      <c r="K23" s="24"/>
      <c r="L23" s="22" t="s">
        <v>13</v>
      </c>
    </row>
    <row r="24" spans="1:13" s="7" customFormat="1" ht="18" customHeight="1">
      <c r="A24" s="54" t="s">
        <v>17</v>
      </c>
      <c r="B24" s="55"/>
      <c r="C24" s="55"/>
      <c r="D24" s="56"/>
      <c r="E24" s="38">
        <v>5282</v>
      </c>
      <c r="F24" s="38">
        <v>3261</v>
      </c>
      <c r="G24" s="38">
        <v>2021</v>
      </c>
      <c r="H24" s="40">
        <f>E24*100/335788</f>
        <v>1.5730163079085613</v>
      </c>
      <c r="I24" s="40">
        <f t="shared" ref="I24:J24" si="3">F24*100/335788</f>
        <v>0.97114846272052602</v>
      </c>
      <c r="J24" s="40">
        <f t="shared" si="3"/>
        <v>0.60186784518803527</v>
      </c>
      <c r="K24" s="24"/>
      <c r="L24" s="22" t="s">
        <v>14</v>
      </c>
    </row>
    <row r="25" spans="1:13" s="7" customFormat="1" ht="18" customHeight="1">
      <c r="A25" s="54" t="s">
        <v>18</v>
      </c>
      <c r="B25" s="55"/>
      <c r="C25" s="55"/>
      <c r="D25" s="56"/>
      <c r="E25" s="38">
        <f>SUM(F25:G25)</f>
        <v>6204</v>
      </c>
      <c r="F25" s="38">
        <v>3826</v>
      </c>
      <c r="G25" s="38">
        <v>2378</v>
      </c>
      <c r="H25" s="40">
        <f>E25*100/342518</f>
        <v>1.8112916693429251</v>
      </c>
      <c r="I25" s="40">
        <f t="shared" ref="I25:J25" si="4">F25*100/342518</f>
        <v>1.1170215871866589</v>
      </c>
      <c r="J25" s="40">
        <f t="shared" si="4"/>
        <v>0.69427008215626629</v>
      </c>
      <c r="K25" s="24"/>
      <c r="L25" s="22" t="s">
        <v>15</v>
      </c>
    </row>
    <row r="26" spans="1:13" s="7" customFormat="1" ht="18" customHeight="1">
      <c r="A26" s="54" t="s">
        <v>19</v>
      </c>
      <c r="B26" s="55"/>
      <c r="C26" s="55"/>
      <c r="D26" s="56"/>
      <c r="E26" s="38">
        <f>SUM(F26:G26)</f>
        <v>9423</v>
      </c>
      <c r="F26" s="38">
        <v>5344</v>
      </c>
      <c r="G26" s="38">
        <v>4079</v>
      </c>
      <c r="H26" s="40">
        <f>E26*100/340320</f>
        <v>2.7688645980253881</v>
      </c>
      <c r="I26" s="40">
        <f t="shared" ref="I26:J26" si="5">F26*100/340320</f>
        <v>1.5702867889045604</v>
      </c>
      <c r="J26" s="40">
        <f t="shared" si="5"/>
        <v>1.1985778091208275</v>
      </c>
      <c r="K26" s="24"/>
      <c r="L26" s="22" t="s">
        <v>16</v>
      </c>
    </row>
    <row r="27" spans="1:13" s="28" customFormat="1" ht="19.5" customHeight="1">
      <c r="A27" s="63">
        <v>2561</v>
      </c>
      <c r="B27" s="63"/>
      <c r="C27" s="63"/>
      <c r="D27" s="63"/>
      <c r="E27" s="26"/>
      <c r="F27" s="26"/>
      <c r="G27" s="26"/>
      <c r="H27" s="40"/>
      <c r="I27" s="26"/>
      <c r="J27" s="27"/>
      <c r="K27" s="45" t="s">
        <v>33</v>
      </c>
      <c r="L27" s="25"/>
    </row>
    <row r="28" spans="1:13" s="7" customFormat="1" ht="18.75" customHeight="1">
      <c r="A28" s="54" t="s">
        <v>12</v>
      </c>
      <c r="B28" s="55"/>
      <c r="C28" s="55"/>
      <c r="D28" s="56"/>
      <c r="E28" s="38">
        <v>8325</v>
      </c>
      <c r="F28" s="38">
        <v>6382</v>
      </c>
      <c r="G28" s="38">
        <v>1942</v>
      </c>
      <c r="H28" s="40">
        <f t="shared" ref="H28" si="6">E28*100/340320</f>
        <v>2.4462270803949222</v>
      </c>
      <c r="I28" s="40">
        <f t="shared" ref="I28" si="7">F28*100/340320</f>
        <v>1.875293841090738</v>
      </c>
      <c r="J28" s="40">
        <f t="shared" ref="J28" si="8">G28*100/340320</f>
        <v>0.57063939821344611</v>
      </c>
      <c r="K28" s="24"/>
      <c r="L28" s="22" t="s">
        <v>13</v>
      </c>
      <c r="M28" s="22"/>
    </row>
    <row r="29" spans="1:13" s="7" customFormat="1" ht="3" customHeight="1">
      <c r="A29" s="29"/>
      <c r="B29" s="29"/>
      <c r="C29" s="29"/>
      <c r="D29" s="29"/>
      <c r="E29" s="30"/>
      <c r="F29" s="30"/>
      <c r="G29" s="30"/>
      <c r="H29" s="30"/>
      <c r="I29" s="30"/>
      <c r="J29" s="31"/>
      <c r="K29" s="31"/>
      <c r="L29" s="32"/>
      <c r="M29" s="22"/>
    </row>
    <row r="30" spans="1:13" s="7" customFormat="1" ht="3" customHeight="1">
      <c r="A30" s="25"/>
      <c r="B30" s="25"/>
      <c r="C30" s="25"/>
      <c r="D30" s="25"/>
      <c r="E30" s="10"/>
      <c r="F30" s="10"/>
      <c r="G30" s="10"/>
      <c r="H30" s="10"/>
      <c r="I30" s="10"/>
      <c r="J30" s="10"/>
      <c r="K30" s="10"/>
      <c r="L30" s="22"/>
      <c r="M30" s="22"/>
    </row>
    <row r="31" spans="1:13" s="33" customFormat="1" ht="17.25" customHeight="1">
      <c r="B31" s="36" t="s">
        <v>9</v>
      </c>
      <c r="C31" s="33" t="s">
        <v>23</v>
      </c>
      <c r="H31" s="35" t="s">
        <v>7</v>
      </c>
      <c r="I31" s="36" t="s">
        <v>36</v>
      </c>
    </row>
    <row r="32" spans="1:13" s="34" customFormat="1" ht="17.25" customHeight="1">
      <c r="B32" s="33" t="s">
        <v>26</v>
      </c>
      <c r="C32" s="33" t="s">
        <v>24</v>
      </c>
      <c r="H32" s="35" t="s">
        <v>8</v>
      </c>
      <c r="I32" s="36" t="s">
        <v>37</v>
      </c>
    </row>
    <row r="33" spans="12:12" s="7" customFormat="1" ht="18.600000000000001" customHeight="1">
      <c r="L33" s="22"/>
    </row>
    <row r="34" spans="12:12" s="7" customFormat="1" ht="18.600000000000001" customHeight="1">
      <c r="L34" s="22"/>
    </row>
    <row r="35" spans="12:12" s="7" customFormat="1" ht="18.600000000000001" customHeight="1">
      <c r="L35" s="22"/>
    </row>
  </sheetData>
  <mergeCells count="21">
    <mergeCell ref="A17:D17"/>
    <mergeCell ref="A18:D18"/>
    <mergeCell ref="K16:L16"/>
    <mergeCell ref="A28:D28"/>
    <mergeCell ref="A19:D19"/>
    <mergeCell ref="A20:D20"/>
    <mergeCell ref="A27:D27"/>
    <mergeCell ref="A25:D25"/>
    <mergeCell ref="A26:D26"/>
    <mergeCell ref="A23:D23"/>
    <mergeCell ref="A24:D24"/>
    <mergeCell ref="A22:D22"/>
    <mergeCell ref="A16:D16"/>
    <mergeCell ref="A10:D10"/>
    <mergeCell ref="K4:L7"/>
    <mergeCell ref="A4:D7"/>
    <mergeCell ref="E4:G4"/>
    <mergeCell ref="E5:G5"/>
    <mergeCell ref="A9:D9"/>
    <mergeCell ref="H4:J4"/>
    <mergeCell ref="H5:J5"/>
  </mergeCells>
  <phoneticPr fontId="2" type="noConversion"/>
  <pageMargins left="0.55118110236220474" right="0.32291666666666669" top="0.71" bottom="0.30208333333333331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NSO07</cp:lastModifiedBy>
  <cp:lastPrinted>2018-07-26T06:35:44Z</cp:lastPrinted>
  <dcterms:created xsi:type="dcterms:W3CDTF">2004-08-16T17:13:42Z</dcterms:created>
  <dcterms:modified xsi:type="dcterms:W3CDTF">2018-09-18T03:17:53Z</dcterms:modified>
</cp:coreProperties>
</file>