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2.8" sheetId="1" r:id="rId1"/>
  </sheets>
  <definedNames>
    <definedName name="_xlnm.Print_Area" localSheetId="0">'T-2.8'!$A$1:$N$32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E27" i="1"/>
  <c r="H27" i="1" s="1"/>
  <c r="I25" i="1"/>
  <c r="E25" i="1"/>
  <c r="H25" i="1" s="1"/>
  <c r="J24" i="1"/>
  <c r="I24" i="1"/>
  <c r="E24" i="1"/>
  <c r="H24" i="1" s="1"/>
  <c r="J23" i="1"/>
  <c r="I23" i="1"/>
  <c r="E23" i="1"/>
  <c r="H23" i="1" s="1"/>
  <c r="J22" i="1"/>
  <c r="I22" i="1"/>
  <c r="E22" i="1"/>
  <c r="H22" i="1" s="1"/>
  <c r="J19" i="1"/>
  <c r="I19" i="1"/>
  <c r="H19" i="1"/>
  <c r="J18" i="1"/>
  <c r="I18" i="1"/>
  <c r="H18" i="1"/>
  <c r="J17" i="1"/>
  <c r="I17" i="1"/>
  <c r="H17" i="1"/>
</calcChain>
</file>

<file path=xl/sharedStrings.xml><?xml version="1.0" encoding="utf-8"?>
<sst xmlns="http://schemas.openxmlformats.org/spreadsheetml/2006/main" count="61" uniqueCount="39">
  <si>
    <t xml:space="preserve">ตาราง  </t>
  </si>
  <si>
    <t xml:space="preserve">ผู้ว่างงาน และอัตราการว่างงาน จำแนกตามเพศ เป็นรายไตรมาส พ.ศ. 2557 - 2560   </t>
  </si>
  <si>
    <t>Table</t>
  </si>
  <si>
    <t>Unemployed and Unemployment Rate by Sex and Quarterly: 2014 - 2017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</si>
  <si>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</si>
  <si>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</si>
  <si>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</si>
  <si>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</si>
  <si>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</si>
  <si>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</si>
  <si>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</si>
  <si>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</si>
  <si>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</si>
  <si>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</si>
  <si>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</si>
  <si>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</si>
  <si>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2014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</si>
  <si>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</si>
  <si>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</si>
  <si>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</si>
  <si>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</si>
  <si>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</si>
  <si>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</si>
  <si>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</si>
  <si>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</si>
  <si>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2015</t>
  </si>
  <si>
    <t xml:space="preserve">           ไตรมาสที่ 1</t>
  </si>
  <si>
    <t xml:space="preserve">           ไตรมาสที่ 4</t>
  </si>
  <si>
    <t>2016</t>
  </si>
  <si>
    <t>-</t>
  </si>
  <si>
    <t>2017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</si>
  <si>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</si>
  <si>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</si>
  <si>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  Note:   </t>
  </si>
  <si>
    <t xml:space="preserve">  Unemployment rate = (Unemployment /total labour force) x 100.</t>
  </si>
  <si>
    <t>ที่มา:</t>
  </si>
  <si>
    <t xml:space="preserve">  การสำรวจภาวะการทำงานของประชากร 2557 - 2560, ระดับจังหวัด</t>
  </si>
  <si>
    <t>Source:</t>
  </si>
  <si>
    <t xml:space="preserve">  The Labour Force Survey 2014 - 2017,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</si>
</sst>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.0_-;\-* #,##0.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7" xfId="0" applyFont="1" applyBorder="1"/>
    <xf numFmtId="0" fontId="6" fillId="0" borderId="0" xfId="0" applyFont="1" applyBorder="1"/>
    <xf numFmtId="0" fontId="6" fillId="0" borderId="0" xfId="0" applyFont="1"/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11" xfId="1" applyNumberFormat="1" applyFont="1" applyBorder="1"/>
    <xf numFmtId="0" fontId="4" fillId="0" borderId="0" xfId="0" applyFont="1" applyBorder="1" applyAlignment="1">
      <alignment horizontal="left"/>
    </xf>
    <xf numFmtId="187" fontId="4" fillId="0" borderId="7" xfId="1" applyNumberFormat="1" applyFont="1" applyBorder="1"/>
    <xf numFmtId="187" fontId="4" fillId="0" borderId="11" xfId="1" applyNumberFormat="1" applyFont="1" applyBorder="1" applyAlignment="1">
      <alignment horizontal="right"/>
    </xf>
    <xf numFmtId="187" fontId="2" fillId="0" borderId="11" xfId="1" applyNumberFormat="1" applyFont="1" applyBorder="1"/>
    <xf numFmtId="187" fontId="2" fillId="0" borderId="7" xfId="1" applyNumberFormat="1" applyFont="1" applyBorder="1"/>
    <xf numFmtId="0" fontId="4" fillId="0" borderId="7" xfId="0" quotePrefix="1" applyFont="1" applyBorder="1" applyAlignment="1">
      <alignment horizontal="left"/>
    </xf>
    <xf numFmtId="0" fontId="8" fillId="0" borderId="0" xfId="0" applyFont="1" applyBorder="1"/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0" fontId="4" fillId="0" borderId="5" xfId="0" applyFont="1" applyBorder="1"/>
    <xf numFmtId="0" fontId="6" fillId="0" borderId="1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60</xdr:row>
      <xdr:rowOff>38100</xdr:rowOff>
    </xdr:from>
    <xdr:to>
      <xdr:col>12</xdr:col>
      <xdr:colOff>0</xdr:colOff>
      <xdr:row>60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9382125" y="13058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60</xdr:row>
      <xdr:rowOff>190500</xdr:rowOff>
    </xdr:from>
    <xdr:to>
      <xdr:col>13</xdr:col>
      <xdr:colOff>0</xdr:colOff>
      <xdr:row>60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9534525" y="13211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M35"/>
  <sheetViews>
    <sheetView showGridLines="0" tabSelected="1" zoomScale="80" zoomScaleNormal="80" workbookViewId="0">
      <selection activeCell="J25" sqref="J25"/>
    </sheetView>
  </sheetViews>
  <sheetFormatPr defaultRowHeight="18.600000000000001" customHeight="1" x14ac:dyDescent="0.3"/>
  <cols>
    <col min="1" max="1" width="1.28515625" style="9" customWidth="1"/>
    <col min="2" max="2" width="7.28515625" style="9" customWidth="1"/>
    <col min="3" max="3" width="4.140625" style="9" customWidth="1"/>
    <col min="4" max="4" width="10.140625" style="9" customWidth="1"/>
    <col min="5" max="7" width="16.7109375" style="9" customWidth="1"/>
    <col min="8" max="10" width="15.7109375" style="9" customWidth="1"/>
    <col min="11" max="11" width="7.140625" style="9" customWidth="1"/>
    <col min="12" max="12" width="13.42578125" style="7" customWidth="1"/>
    <col min="13" max="13" width="2.28515625" style="9" customWidth="1"/>
    <col min="14" max="14" width="4.7109375" style="9" customWidth="1"/>
    <col min="15" max="16384" width="9.140625" style="9"/>
  </cols>
  <sheetData>
    <row r="1" spans="1:13" s="1" customFormat="1" ht="18.75" x14ac:dyDescent="0.3">
      <c r="B1" s="2" t="s">
        <v>0</v>
      </c>
      <c r="C1" s="3">
        <v>2.8</v>
      </c>
      <c r="D1" s="1" t="s">
        <v>1</v>
      </c>
      <c r="L1" s="4"/>
      <c r="M1" s="4"/>
    </row>
    <row r="2" spans="1:13" s="5" customFormat="1" ht="18.75" x14ac:dyDescent="0.3">
      <c r="B2" s="2" t="s">
        <v>2</v>
      </c>
      <c r="C2" s="3">
        <v>2.8</v>
      </c>
      <c r="D2" s="1" t="s">
        <v>3</v>
      </c>
      <c r="E2" s="1"/>
      <c r="L2" s="6"/>
      <c r="M2" s="6"/>
    </row>
    <row r="3" spans="1:13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8"/>
      <c r="M3" s="7"/>
    </row>
    <row r="4" spans="1:13" s="15" customFormat="1" ht="19.5" customHeight="1" x14ac:dyDescent="0.3">
      <c r="A4" s="10" t="s">
        <v>4</v>
      </c>
      <c r="B4" s="10"/>
      <c r="C4" s="10"/>
      <c r="D4" s="10"/>
      <c r="E4" s="11" t="s">
        <v>5</v>
      </c>
      <c r="F4" s="12"/>
      <c r="G4" s="13"/>
      <c r="H4" s="11" t="s">
        <v>6</v>
      </c>
      <c r="I4" s="12"/>
      <c r="J4" s="12"/>
      <c r="K4" s="11" t="s">
        <v>7</v>
      </c>
      <c r="L4" s="12"/>
      <c r="M4" s="14"/>
    </row>
    <row r="5" spans="1:13" s="15" customFormat="1" ht="18" customHeight="1" x14ac:dyDescent="0.3">
      <c r="A5" s="16"/>
      <c r="B5" s="16"/>
      <c r="C5" s="16"/>
      <c r="D5" s="16"/>
      <c r="E5" s="17" t="s">
        <v>8</v>
      </c>
      <c r="F5" s="18"/>
      <c r="G5" s="19"/>
      <c r="H5" s="17" t="s">
        <v>9</v>
      </c>
      <c r="I5" s="18"/>
      <c r="J5" s="18"/>
      <c r="K5" s="20"/>
      <c r="L5" s="21"/>
    </row>
    <row r="6" spans="1:13" s="15" customFormat="1" ht="18" customHeight="1" x14ac:dyDescent="0.3">
      <c r="A6" s="16"/>
      <c r="B6" s="16"/>
      <c r="C6" s="16"/>
      <c r="D6" s="16"/>
      <c r="E6" s="22" t="s">
        <v>10</v>
      </c>
      <c r="F6" s="23" t="s">
        <v>11</v>
      </c>
      <c r="G6" s="24" t="s">
        <v>12</v>
      </c>
      <c r="H6" s="25" t="s">
        <v>10</v>
      </c>
      <c r="I6" s="23" t="s">
        <v>11</v>
      </c>
      <c r="J6" s="25" t="s">
        <v>12</v>
      </c>
      <c r="K6" s="20"/>
      <c r="L6" s="21"/>
    </row>
    <row r="7" spans="1:13" s="15" customFormat="1" ht="18" customHeight="1" x14ac:dyDescent="0.3">
      <c r="A7" s="26"/>
      <c r="B7" s="26"/>
      <c r="C7" s="26"/>
      <c r="D7" s="26"/>
      <c r="E7" s="27" t="s">
        <v>13</v>
      </c>
      <c r="F7" s="28" t="s">
        <v>14</v>
      </c>
      <c r="G7" s="29" t="s">
        <v>15</v>
      </c>
      <c r="H7" s="30" t="s">
        <v>13</v>
      </c>
      <c r="I7" s="28" t="s">
        <v>14</v>
      </c>
      <c r="J7" s="30" t="s">
        <v>15</v>
      </c>
      <c r="K7" s="17"/>
      <c r="L7" s="18"/>
      <c r="M7" s="14"/>
    </row>
    <row r="8" spans="1:13" s="35" customFormat="1" ht="4.5" customHeight="1" x14ac:dyDescent="0.3">
      <c r="A8" s="31"/>
      <c r="B8" s="31"/>
      <c r="C8" s="31"/>
      <c r="D8" s="31"/>
      <c r="E8" s="32"/>
      <c r="F8" s="32"/>
      <c r="G8" s="32"/>
      <c r="H8" s="32"/>
      <c r="I8" s="32"/>
      <c r="J8" s="33"/>
      <c r="K8" s="33"/>
      <c r="L8" s="34"/>
    </row>
    <row r="9" spans="1:13" s="35" customFormat="1" ht="19.5" customHeight="1" x14ac:dyDescent="0.3">
      <c r="A9" s="36">
        <v>2557</v>
      </c>
      <c r="B9" s="37"/>
      <c r="C9" s="37"/>
      <c r="D9" s="38"/>
      <c r="E9" s="32"/>
      <c r="F9" s="32"/>
      <c r="G9" s="32"/>
      <c r="H9" s="32"/>
      <c r="I9" s="32"/>
      <c r="J9" s="33"/>
      <c r="K9" s="39" t="s">
        <v>16</v>
      </c>
      <c r="L9" s="40"/>
    </row>
    <row r="10" spans="1:13" s="35" customFormat="1" ht="18" customHeight="1" x14ac:dyDescent="0.3">
      <c r="A10" s="36" t="s">
        <v>17</v>
      </c>
      <c r="B10" s="37"/>
      <c r="C10" s="37"/>
      <c r="D10" s="38"/>
      <c r="E10" s="41">
        <v>13681.49</v>
      </c>
      <c r="F10" s="41">
        <v>6354.74</v>
      </c>
      <c r="G10" s="41">
        <v>7326.75</v>
      </c>
      <c r="H10" s="41">
        <v>1.6017524166500421</v>
      </c>
      <c r="I10" s="41">
        <v>1.359367661748107</v>
      </c>
      <c r="J10" s="41">
        <v>1.8947840455653311</v>
      </c>
      <c r="K10" s="33"/>
      <c r="L10" s="34" t="s">
        <v>18</v>
      </c>
    </row>
    <row r="11" spans="1:13" s="35" customFormat="1" ht="18" customHeight="1" x14ac:dyDescent="0.3">
      <c r="A11" s="36" t="s">
        <v>19</v>
      </c>
      <c r="B11" s="37"/>
      <c r="C11" s="37"/>
      <c r="D11" s="38"/>
      <c r="E11" s="41">
        <v>16355</v>
      </c>
      <c r="F11" s="41">
        <v>9912</v>
      </c>
      <c r="G11" s="41">
        <v>6443</v>
      </c>
      <c r="H11" s="41">
        <v>1.9129415672670025</v>
      </c>
      <c r="I11" s="41">
        <v>2.1377872004520584</v>
      </c>
      <c r="J11" s="41">
        <v>1.646524869093223</v>
      </c>
      <c r="K11" s="33"/>
      <c r="L11" s="34" t="s">
        <v>20</v>
      </c>
    </row>
    <row r="12" spans="1:13" s="35" customFormat="1" ht="18" customHeight="1" x14ac:dyDescent="0.3">
      <c r="A12" s="36" t="s">
        <v>21</v>
      </c>
      <c r="B12" s="37"/>
      <c r="C12" s="37"/>
      <c r="D12" s="38"/>
      <c r="E12" s="41">
        <v>9446.31</v>
      </c>
      <c r="F12" s="41">
        <v>5618.06</v>
      </c>
      <c r="G12" s="41">
        <v>3828.25</v>
      </c>
      <c r="H12" s="41">
        <v>1.0657872063315836</v>
      </c>
      <c r="I12" s="41">
        <v>1.2155079503280128</v>
      </c>
      <c r="J12" s="41">
        <v>0.90262562258061496</v>
      </c>
      <c r="K12" s="33"/>
      <c r="L12" s="34" t="s">
        <v>22</v>
      </c>
    </row>
    <row r="13" spans="1:13" s="35" customFormat="1" ht="18" customHeight="1" x14ac:dyDescent="0.3">
      <c r="A13" s="36" t="s">
        <v>23</v>
      </c>
      <c r="B13" s="37"/>
      <c r="C13" s="37"/>
      <c r="D13" s="38"/>
      <c r="E13" s="41">
        <v>6109.89</v>
      </c>
      <c r="F13" s="41">
        <v>3194.22</v>
      </c>
      <c r="G13" s="41">
        <v>2915.67</v>
      </c>
      <c r="H13" s="41">
        <v>0.68373564160076516</v>
      </c>
      <c r="I13" s="41">
        <v>0.66470060078428017</v>
      </c>
      <c r="J13" s="41">
        <v>0.70588115668667495</v>
      </c>
      <c r="K13" s="33"/>
      <c r="L13" s="34" t="s">
        <v>24</v>
      </c>
      <c r="M13" s="34"/>
    </row>
    <row r="14" spans="1:13" s="35" customFormat="1" ht="4.5" customHeight="1" x14ac:dyDescent="0.3">
      <c r="A14" s="31"/>
      <c r="B14" s="31"/>
      <c r="C14" s="31"/>
      <c r="D14" s="31"/>
      <c r="E14" s="41"/>
      <c r="F14" s="41"/>
      <c r="G14" s="41"/>
      <c r="H14" s="41"/>
      <c r="I14" s="41"/>
      <c r="J14" s="41"/>
      <c r="K14" s="33"/>
      <c r="L14" s="34"/>
      <c r="M14" s="34"/>
    </row>
    <row r="15" spans="1:13" s="35" customFormat="1" ht="20.25" customHeight="1" x14ac:dyDescent="0.3">
      <c r="A15" s="36">
        <v>2558</v>
      </c>
      <c r="B15" s="37"/>
      <c r="C15" s="37"/>
      <c r="D15" s="38"/>
      <c r="E15" s="41"/>
      <c r="F15" s="41"/>
      <c r="G15" s="41"/>
      <c r="H15" s="41"/>
      <c r="I15" s="41"/>
      <c r="J15" s="41"/>
      <c r="K15" s="39" t="s">
        <v>25</v>
      </c>
      <c r="L15" s="40"/>
      <c r="M15" s="34"/>
    </row>
    <row r="16" spans="1:13" s="35" customFormat="1" ht="18" customHeight="1" x14ac:dyDescent="0.3">
      <c r="A16" s="36" t="s">
        <v>26</v>
      </c>
      <c r="B16" s="37"/>
      <c r="C16" s="37"/>
      <c r="D16" s="38"/>
      <c r="E16" s="41">
        <v>7052</v>
      </c>
      <c r="F16" s="41">
        <v>4918</v>
      </c>
      <c r="G16" s="41">
        <v>2134</v>
      </c>
      <c r="H16" s="41">
        <v>0.79031981503916304</v>
      </c>
      <c r="I16" s="41">
        <v>1.0272756516035777</v>
      </c>
      <c r="J16" s="41">
        <v>0.51601483724011865</v>
      </c>
      <c r="K16" s="33"/>
      <c r="L16" s="34" t="s">
        <v>18</v>
      </c>
      <c r="M16" s="34"/>
    </row>
    <row r="17" spans="1:13" s="35" customFormat="1" ht="18" customHeight="1" x14ac:dyDescent="0.3">
      <c r="A17" s="36" t="s">
        <v>19</v>
      </c>
      <c r="B17" s="37"/>
      <c r="C17" s="37"/>
      <c r="D17" s="38"/>
      <c r="E17" s="41">
        <v>8976</v>
      </c>
      <c r="F17" s="41">
        <v>4850</v>
      </c>
      <c r="G17" s="41">
        <v>4126</v>
      </c>
      <c r="H17" s="41">
        <f>(E17/898422)*100</f>
        <v>0.99908506247620832</v>
      </c>
      <c r="I17" s="41">
        <f>(F17/476583)*100</f>
        <v>1.0176611419207147</v>
      </c>
      <c r="J17" s="41">
        <f>(G17/421839)*100</f>
        <v>0.97809827920130665</v>
      </c>
      <c r="K17" s="33"/>
      <c r="L17" s="34" t="s">
        <v>20</v>
      </c>
      <c r="M17" s="34"/>
    </row>
    <row r="18" spans="1:13" s="35" customFormat="1" ht="18" customHeight="1" x14ac:dyDescent="0.3">
      <c r="A18" s="36" t="s">
        <v>21</v>
      </c>
      <c r="B18" s="37"/>
      <c r="C18" s="37"/>
      <c r="D18" s="38"/>
      <c r="E18" s="41">
        <v>8482</v>
      </c>
      <c r="F18" s="41">
        <v>3049</v>
      </c>
      <c r="G18" s="41">
        <v>5433</v>
      </c>
      <c r="H18" s="41">
        <f>(E18/898267)*100</f>
        <v>0.94426267468358505</v>
      </c>
      <c r="I18" s="41">
        <f>(F18/476456)*100</f>
        <v>0.63993317326258881</v>
      </c>
      <c r="J18" s="41">
        <f>(G18/421811)*100</f>
        <v>1.2880176192655004</v>
      </c>
      <c r="K18" s="33"/>
      <c r="L18" s="34" t="s">
        <v>22</v>
      </c>
      <c r="M18" s="34"/>
    </row>
    <row r="19" spans="1:13" s="35" customFormat="1" ht="18" customHeight="1" x14ac:dyDescent="0.3">
      <c r="A19" s="36" t="s">
        <v>27</v>
      </c>
      <c r="B19" s="37"/>
      <c r="C19" s="37"/>
      <c r="D19" s="38"/>
      <c r="E19" s="41">
        <v>8615</v>
      </c>
      <c r="F19" s="41">
        <v>3444</v>
      </c>
      <c r="G19" s="41">
        <v>5171</v>
      </c>
      <c r="H19" s="41">
        <f>(E19/910381)*100</f>
        <v>0.9463070956006332</v>
      </c>
      <c r="I19" s="41">
        <f>(F19/479421)*100</f>
        <v>0.71836652962636183</v>
      </c>
      <c r="J19" s="41">
        <f>(G19/430960)*100</f>
        <v>1.1998793391498053</v>
      </c>
      <c r="K19" s="33"/>
      <c r="L19" s="34" t="s">
        <v>24</v>
      </c>
      <c r="M19" s="34"/>
    </row>
    <row r="20" spans="1:13" s="35" customFormat="1" ht="4.5" customHeight="1" x14ac:dyDescent="0.3">
      <c r="A20" s="42"/>
      <c r="B20" s="42"/>
      <c r="C20" s="42"/>
      <c r="D20" s="42"/>
      <c r="E20" s="41"/>
      <c r="F20" s="41"/>
      <c r="G20" s="41"/>
      <c r="H20" s="41"/>
      <c r="I20" s="41"/>
      <c r="J20" s="43"/>
      <c r="K20" s="33"/>
      <c r="L20" s="34"/>
      <c r="M20" s="34"/>
    </row>
    <row r="21" spans="1:13" s="35" customFormat="1" ht="18.75" customHeight="1" x14ac:dyDescent="0.3">
      <c r="A21" s="36">
        <v>2559</v>
      </c>
      <c r="B21" s="37"/>
      <c r="C21" s="37"/>
      <c r="D21" s="38"/>
      <c r="E21" s="41"/>
      <c r="F21" s="41"/>
      <c r="G21" s="41"/>
      <c r="H21" s="41"/>
      <c r="I21" s="41"/>
      <c r="J21" s="43"/>
      <c r="K21" s="39" t="s">
        <v>28</v>
      </c>
      <c r="L21" s="40"/>
      <c r="M21" s="34"/>
    </row>
    <row r="22" spans="1:13" s="35" customFormat="1" ht="18" customHeight="1" x14ac:dyDescent="0.3">
      <c r="A22" s="36" t="s">
        <v>17</v>
      </c>
      <c r="B22" s="37"/>
      <c r="C22" s="37"/>
      <c r="D22" s="38"/>
      <c r="E22" s="41">
        <f>SUM(F22:G22)</f>
        <v>11433.769999999999</v>
      </c>
      <c r="F22" s="41">
        <v>8217.4599999999991</v>
      </c>
      <c r="G22" s="41">
        <v>3216.31</v>
      </c>
      <c r="H22" s="41">
        <f>(E22/915265)*100</f>
        <v>1.2492305507148203</v>
      </c>
      <c r="I22" s="41">
        <f>(F22/487503)*100</f>
        <v>1.6856224474516051</v>
      </c>
      <c r="J22" s="41">
        <f>(G22/427762)*100</f>
        <v>0.75189240746022323</v>
      </c>
      <c r="K22" s="33"/>
      <c r="L22" s="34" t="s">
        <v>18</v>
      </c>
    </row>
    <row r="23" spans="1:13" s="35" customFormat="1" ht="18" customHeight="1" x14ac:dyDescent="0.3">
      <c r="A23" s="36" t="s">
        <v>19</v>
      </c>
      <c r="B23" s="37"/>
      <c r="C23" s="37"/>
      <c r="D23" s="38"/>
      <c r="E23" s="41">
        <f>SUM(F23:G23)</f>
        <v>7411.23</v>
      </c>
      <c r="F23" s="41">
        <v>3586.17</v>
      </c>
      <c r="G23" s="41">
        <v>3825.06</v>
      </c>
      <c r="H23" s="41">
        <f>(E23/920125)*100</f>
        <v>0.80545904089118314</v>
      </c>
      <c r="I23" s="41">
        <f>(F23/492864)*100</f>
        <v>0.72761857226334248</v>
      </c>
      <c r="J23" s="41">
        <f>(G23/427261)*100</f>
        <v>0.89525138030384244</v>
      </c>
      <c r="K23" s="33"/>
      <c r="L23" s="34" t="s">
        <v>20</v>
      </c>
    </row>
    <row r="24" spans="1:13" s="35" customFormat="1" ht="18" customHeight="1" x14ac:dyDescent="0.3">
      <c r="A24" s="36" t="s">
        <v>21</v>
      </c>
      <c r="B24" s="37"/>
      <c r="C24" s="37"/>
      <c r="D24" s="38"/>
      <c r="E24" s="41">
        <f>SUM(F24:G24)</f>
        <v>8474.4600000000009</v>
      </c>
      <c r="F24" s="41">
        <v>3627.94</v>
      </c>
      <c r="G24" s="41">
        <v>4846.5200000000004</v>
      </c>
      <c r="H24" s="41">
        <f>(E24/918213)*100</f>
        <v>0.92292964704267977</v>
      </c>
      <c r="I24" s="41">
        <f>(F24/480222)*100</f>
        <v>0.75547142779797671</v>
      </c>
      <c r="J24" s="41">
        <f>(G24/437991)*100</f>
        <v>1.1065341525282484</v>
      </c>
      <c r="K24" s="33"/>
      <c r="L24" s="34" t="s">
        <v>22</v>
      </c>
    </row>
    <row r="25" spans="1:13" s="35" customFormat="1" ht="18" customHeight="1" x14ac:dyDescent="0.3">
      <c r="A25" s="36" t="s">
        <v>23</v>
      </c>
      <c r="B25" s="37"/>
      <c r="C25" s="37"/>
      <c r="D25" s="38"/>
      <c r="E25" s="41">
        <f>SUM(F25:G25)</f>
        <v>10811.369999999999</v>
      </c>
      <c r="F25" s="41">
        <v>6283.82</v>
      </c>
      <c r="G25" s="41">
        <v>4527.55</v>
      </c>
      <c r="H25" s="41">
        <f>(E25/904098)*100</f>
        <v>1.1958183736718806</v>
      </c>
      <c r="I25" s="41">
        <f>(F25/479229)*100</f>
        <v>1.3112353384290181</v>
      </c>
      <c r="J25" s="44" t="s">
        <v>29</v>
      </c>
      <c r="K25" s="33"/>
      <c r="L25" s="34" t="s">
        <v>24</v>
      </c>
    </row>
    <row r="26" spans="1:13" s="48" customFormat="1" ht="19.5" customHeight="1" x14ac:dyDescent="0.3">
      <c r="A26" s="40">
        <v>2560</v>
      </c>
      <c r="B26" s="40"/>
      <c r="C26" s="40"/>
      <c r="D26" s="40"/>
      <c r="E26" s="45"/>
      <c r="F26" s="45"/>
      <c r="G26" s="45"/>
      <c r="H26" s="45"/>
      <c r="I26" s="45"/>
      <c r="J26" s="46"/>
      <c r="K26" s="47" t="s">
        <v>30</v>
      </c>
      <c r="L26" s="42"/>
    </row>
    <row r="27" spans="1:13" s="35" customFormat="1" ht="18.75" customHeight="1" x14ac:dyDescent="0.3">
      <c r="A27" s="36" t="s">
        <v>17</v>
      </c>
      <c r="B27" s="37"/>
      <c r="C27" s="37"/>
      <c r="D27" s="38"/>
      <c r="E27" s="41">
        <f>SUM(F27:G27)</f>
        <v>12591.68</v>
      </c>
      <c r="F27" s="41">
        <v>5636.87</v>
      </c>
      <c r="G27" s="41">
        <v>6954.81</v>
      </c>
      <c r="H27" s="41">
        <f>(E27/918143)*100</f>
        <v>1.3714290693279805</v>
      </c>
      <c r="I27" s="41">
        <f>(F27/482926)*100</f>
        <v>1.1672326609045693</v>
      </c>
      <c r="J27" s="41">
        <f>(G27/435217)*100</f>
        <v>1.5980097284802752</v>
      </c>
      <c r="K27" s="33"/>
      <c r="L27" s="34" t="s">
        <v>18</v>
      </c>
      <c r="M27" s="34"/>
    </row>
    <row r="28" spans="1:13" s="35" customFormat="1" ht="3" customHeight="1" x14ac:dyDescent="0.3">
      <c r="A28" s="49"/>
      <c r="B28" s="49"/>
      <c r="C28" s="49"/>
      <c r="D28" s="49"/>
      <c r="E28" s="50"/>
      <c r="F28" s="50"/>
      <c r="G28" s="50"/>
      <c r="H28" s="50"/>
      <c r="I28" s="50"/>
      <c r="J28" s="51"/>
      <c r="K28" s="51"/>
      <c r="L28" s="52"/>
      <c r="M28" s="34"/>
    </row>
    <row r="29" spans="1:13" s="53" customFormat="1" ht="23.25" customHeight="1" x14ac:dyDescent="0.5">
      <c r="B29" s="53" t="s">
        <v>31</v>
      </c>
      <c r="C29" s="53" t="s">
        <v>32</v>
      </c>
      <c r="L29" s="54"/>
      <c r="M29" s="54"/>
    </row>
    <row r="30" spans="1:13" s="55" customFormat="1" ht="17.25" customHeight="1" x14ac:dyDescent="0.5">
      <c r="B30" s="53" t="s">
        <v>33</v>
      </c>
      <c r="C30" s="53" t="s">
        <v>34</v>
      </c>
      <c r="L30" s="56"/>
      <c r="M30" s="56"/>
    </row>
    <row r="31" spans="1:13" s="53" customFormat="1" ht="17.25" customHeight="1" x14ac:dyDescent="0.5">
      <c r="B31" s="57" t="s">
        <v>35</v>
      </c>
      <c r="C31" s="58" t="s">
        <v>36</v>
      </c>
    </row>
    <row r="32" spans="1:13" s="55" customFormat="1" ht="17.25" customHeight="1" x14ac:dyDescent="0.5">
      <c r="B32" s="57" t="s">
        <v>37</v>
      </c>
      <c r="C32" s="58" t="s">
        <v>38</v>
      </c>
    </row>
    <row r="33" spans="12:12" s="35" customFormat="1" ht="18.600000000000001" customHeight="1" x14ac:dyDescent="0.25">
      <c r="L33" s="34"/>
    </row>
    <row r="34" spans="12:12" s="35" customFormat="1" ht="18.600000000000001" customHeight="1" x14ac:dyDescent="0.25">
      <c r="L34" s="34"/>
    </row>
    <row r="35" spans="12:12" s="35" customFormat="1" ht="18.600000000000001" customHeight="1" x14ac:dyDescent="0.25">
      <c r="L35" s="34"/>
    </row>
  </sheetData>
  <mergeCells count="28">
    <mergeCell ref="A24:D24"/>
    <mergeCell ref="A25:D25"/>
    <mergeCell ref="A26:D26"/>
    <mergeCell ref="A27:D27"/>
    <mergeCell ref="A18:D18"/>
    <mergeCell ref="A19:D19"/>
    <mergeCell ref="A21:D21"/>
    <mergeCell ref="K21:L21"/>
    <mergeCell ref="A22:D22"/>
    <mergeCell ref="A23:D23"/>
    <mergeCell ref="A13:D13"/>
    <mergeCell ref="A14:D14"/>
    <mergeCell ref="A15:D15"/>
    <mergeCell ref="K15:L15"/>
    <mergeCell ref="A16:D16"/>
    <mergeCell ref="A17:D17"/>
    <mergeCell ref="A8:D8"/>
    <mergeCell ref="A9:D9"/>
    <mergeCell ref="K9:L9"/>
    <mergeCell ref="A10:D10"/>
    <mergeCell ref="A11:D11"/>
    <mergeCell ref="A12:D12"/>
    <mergeCell ref="A4:D7"/>
    <mergeCell ref="E4:G4"/>
    <mergeCell ref="H4:J4"/>
    <mergeCell ref="K4:L7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2019-07-04T08:32:44Z</dcterms:created>
  <dcterms:modified xsi:type="dcterms:W3CDTF">2019-07-04T08:32:44Z</dcterms:modified>
</cp:coreProperties>
</file>