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9720" windowHeight="5970" tabRatio="973"/>
  </bookViews>
  <sheets>
    <sheet name="T-3.6 k" sheetId="47" r:id="rId1"/>
  </sheets>
  <definedNames>
    <definedName name="_xlnm.Print_Area" localSheetId="0">'T-3.6 k'!$A$1:$T$29</definedName>
  </definedNames>
  <calcPr calcId="144525"/>
</workbook>
</file>

<file path=xl/calcChain.xml><?xml version="1.0" encoding="utf-8"?>
<calcChain xmlns="http://schemas.openxmlformats.org/spreadsheetml/2006/main">
  <c r="J25" i="47" l="1"/>
  <c r="G25" i="47" s="1"/>
  <c r="J24" i="47"/>
  <c r="G24" i="47" s="1"/>
  <c r="J23" i="47"/>
  <c r="G23" i="47" s="1"/>
  <c r="J22" i="47"/>
  <c r="G22" i="47" s="1"/>
  <c r="J21" i="47"/>
  <c r="G21" i="47" s="1"/>
  <c r="J20" i="47"/>
  <c r="G20" i="47" s="1"/>
  <c r="J19" i="47"/>
  <c r="G19" i="47" s="1"/>
  <c r="J18" i="47"/>
  <c r="G18" i="47" s="1"/>
  <c r="J17" i="47"/>
  <c r="G17" i="47" s="1"/>
  <c r="J16" i="47"/>
  <c r="G16" i="47" s="1"/>
  <c r="J15" i="47"/>
  <c r="G15" i="47" s="1"/>
  <c r="J14" i="47"/>
  <c r="G14" i="47" s="1"/>
  <c r="J13" i="47"/>
  <c r="G13" i="47" s="1"/>
  <c r="I25" i="47"/>
  <c r="F25" i="47" s="1"/>
  <c r="I24" i="47"/>
  <c r="F24" i="47" s="1"/>
  <c r="I23" i="47"/>
  <c r="I22" i="47"/>
  <c r="F22" i="47" s="1"/>
  <c r="I21" i="47"/>
  <c r="F21" i="47" s="1"/>
  <c r="I20" i="47"/>
  <c r="F20" i="47" s="1"/>
  <c r="I19" i="47"/>
  <c r="I18" i="47"/>
  <c r="I17" i="47"/>
  <c r="F17" i="47" s="1"/>
  <c r="I16" i="47"/>
  <c r="I15" i="47"/>
  <c r="I14" i="47"/>
  <c r="I13" i="47"/>
  <c r="F13" i="47" s="1"/>
  <c r="K24" i="47"/>
  <c r="K23" i="47"/>
  <c r="K16" i="47"/>
  <c r="K15" i="47"/>
  <c r="K14" i="47"/>
  <c r="K22" i="47"/>
  <c r="K21" i="47"/>
  <c r="K20" i="47"/>
  <c r="K18" i="47"/>
  <c r="K13" i="47"/>
  <c r="M12" i="47"/>
  <c r="L12" i="47"/>
  <c r="E25" i="47" l="1"/>
  <c r="E24" i="47"/>
  <c r="H24" i="47"/>
  <c r="H23" i="47"/>
  <c r="E22" i="47"/>
  <c r="H22" i="47"/>
  <c r="H21" i="47"/>
  <c r="E21" i="47"/>
  <c r="E20" i="47"/>
  <c r="H19" i="47"/>
  <c r="H18" i="47"/>
  <c r="J12" i="47"/>
  <c r="E17" i="47"/>
  <c r="H16" i="47"/>
  <c r="H15" i="47"/>
  <c r="H14" i="47"/>
  <c r="G12" i="47"/>
  <c r="E13" i="47"/>
  <c r="H25" i="47"/>
  <c r="F23" i="47"/>
  <c r="E23" i="47" s="1"/>
  <c r="H20" i="47"/>
  <c r="F19" i="47"/>
  <c r="E19" i="47" s="1"/>
  <c r="F18" i="47"/>
  <c r="E18" i="47" s="1"/>
  <c r="H17" i="47"/>
  <c r="F16" i="47"/>
  <c r="E16" i="47" s="1"/>
  <c r="F15" i="47"/>
  <c r="E15" i="47" s="1"/>
  <c r="F14" i="47"/>
  <c r="E14" i="47" s="1"/>
  <c r="H13" i="47"/>
  <c r="I12" i="47"/>
  <c r="K12" i="47"/>
  <c r="H12" i="47" l="1"/>
  <c r="E12" i="47"/>
  <c r="F12" i="47"/>
</calcChain>
</file>

<file path=xl/sharedStrings.xml><?xml version="1.0" encoding="utf-8"?>
<sst xmlns="http://schemas.openxmlformats.org/spreadsheetml/2006/main" count="176" uniqueCount="60">
  <si>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</si>
  <si>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</si>
  <si>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</si>
  <si>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</si>
  <si>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</si>
  <si>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</si>
  <si>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</si>
  <si>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</si>
  <si>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</si>
  <si>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</si>
  <si>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</si>
  <si>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</si>
  <si>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ชาย</t>
  </si>
  <si>
    <t>หญิง</t>
  </si>
  <si>
    <t>Male</t>
  </si>
  <si>
    <t>Female</t>
  </si>
  <si>
    <t xml:space="preserve">ตาราง 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</si>
  <si>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</si>
  <si>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</si>
  <si>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</si>
  <si>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</si>
  <si>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</si>
  <si>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</si>
  <si>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</si>
  <si>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</si>
  <si>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</si>
  <si>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</si>
  <si>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</si>
  <si>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</si>
  <si>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</si>
  <si>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</si>
  <si>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</si>
  <si>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</si>
  <si>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</si>
  <si>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</si>
  <si>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</si>
  <si>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</si>
  <si>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</si>
  <si>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</si>
  <si>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</si>
  <si>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</si>
  <si>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</si>
  <si>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</si>
  <si>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</si>
  <si>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</si>
  <si>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</si>
  <si>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</si>
  <si>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</si>
  <si>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</si>
  <si>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Chaloerm Phra Kiet</t>
  </si>
  <si>
    <t>นักเรียน จำแนกตามสังกัด และเพศ เป็นรายอำเภอ ปีการศึกษา 2559</t>
  </si>
  <si>
    <t>Student by Jurisdiction, Sex and District: Academic Year 2016</t>
  </si>
  <si>
    <t xml:space="preserve">     ที่มา:  สำนักงานเขตพื้นที่การศึกษาประถมศึกษาจังหวัดสระบุรี  เขต 1 และ 2</t>
  </si>
  <si>
    <t>Source:  Saraburi Provincial Primary Educational Service Area Office, Area 1 and 2</t>
  </si>
  <si>
    <t xml:space="preserve">              Phathum thani Secondary Educational Service Area Office, Area 4</t>
  </si>
  <si>
    <t>-</t>
  </si>
  <si>
    <t xml:space="preserve"> -</t>
  </si>
  <si>
    <t xml:space="preserve">อื่น ๆ </t>
  </si>
  <si>
    <t xml:space="preserve">  -</t>
  </si>
  <si>
    <t xml:space="preserve">              สำนักงานเขตพื้นที่การศึกษามัธยมศึกษาเขต 4  ปทุมธานี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</si>
</sst>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8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2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11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" fillId="0" borderId="0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Border="1" applyAlignment="1"/>
    <xf numFmtId="3" fontId="4" fillId="0" borderId="4" xfId="0" applyNumberFormat="1" applyFont="1" applyBorder="1" applyAlignment="1">
      <alignment horizontal="right" vertical="center" indent="1"/>
    </xf>
    <xf numFmtId="3" fontId="4" fillId="0" borderId="4" xfId="0" applyNumberFormat="1" applyFont="1" applyBorder="1" applyAlignment="1">
      <alignment horizontal="right" indent="1"/>
    </xf>
    <xf numFmtId="3" fontId="4" fillId="0" borderId="2" xfId="0" applyNumberFormat="1" applyFont="1" applyBorder="1" applyAlignment="1">
      <alignment horizontal="right" indent="1"/>
    </xf>
    <xf numFmtId="0" fontId="4" fillId="0" borderId="0" xfId="0" applyFont="1" applyBorder="1" applyAlignment="1">
      <alignment horizontal="left" indent="1"/>
    </xf>
    <xf numFmtId="0" fontId="4" fillId="0" borderId="0" xfId="0" applyFont="1" applyAlignment="1">
      <alignment horizontal="left" inden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right" vertical="center" indent="1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30"/>
  <sheetViews>
    <sheetView tabSelected="1" workbookViewId="0">
      <selection activeCell="D20" sqref="D20"/>
    </sheetView>
  </sheetViews>
  <sheetFormatPr defaultRowHeight="18.75" x14ac:dyDescent="0.3"/>
  <cols>
    <col min="1" max="1" width="1.7109375" style="4" customWidth="1"/>
    <col min="2" max="2" width="6.140625" style="4" customWidth="1"/>
    <col min="3" max="3" width="4.140625" style="4" customWidth="1"/>
    <col min="4" max="4" width="4.85546875" style="4" customWidth="1"/>
    <col min="5" max="19" width="7.7109375" style="4" customWidth="1"/>
    <col min="20" max="20" width="17.7109375" style="4" customWidth="1"/>
    <col min="21" max="16384" width="9.140625" style="4"/>
  </cols>
  <sheetData>
    <row r="1" spans="1:20" s="1" customFormat="1" x14ac:dyDescent="0.3">
      <c r="B1" s="1" t="s">
        <v>16</v>
      </c>
      <c r="C1" s="2">
        <v>3.6</v>
      </c>
      <c r="D1" s="1" t="s">
        <v>50</v>
      </c>
    </row>
    <row r="2" spans="1:20" s="3" customFormat="1" x14ac:dyDescent="0.3">
      <c r="B2" s="19" t="s">
        <v>23</v>
      </c>
      <c r="C2" s="2">
        <v>3.6</v>
      </c>
      <c r="D2" s="19" t="s">
        <v>51</v>
      </c>
      <c r="E2" s="19"/>
    </row>
    <row r="3" spans="1:20" ht="3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20" s="6" customFormat="1" ht="15.75" x14ac:dyDescent="0.25">
      <c r="A4" s="43" t="s">
        <v>21</v>
      </c>
      <c r="B4" s="43"/>
      <c r="C4" s="43"/>
      <c r="D4" s="44"/>
      <c r="E4" s="22"/>
      <c r="F4" s="5"/>
      <c r="G4" s="35"/>
      <c r="H4" s="59" t="s">
        <v>0</v>
      </c>
      <c r="I4" s="60"/>
      <c r="J4" s="60"/>
      <c r="K4" s="60"/>
      <c r="L4" s="60"/>
      <c r="M4" s="60"/>
      <c r="N4" s="61"/>
      <c r="O4" s="61"/>
      <c r="P4" s="61"/>
      <c r="Q4" s="48"/>
      <c r="R4" s="48"/>
      <c r="S4" s="49"/>
      <c r="T4" s="52" t="s">
        <v>22</v>
      </c>
    </row>
    <row r="5" spans="1:20" s="6" customFormat="1" ht="15.75" x14ac:dyDescent="0.25">
      <c r="A5" s="64"/>
      <c r="B5" s="64"/>
      <c r="C5" s="64"/>
      <c r="D5" s="45"/>
      <c r="E5" s="8"/>
      <c r="F5" s="5"/>
      <c r="G5" s="35"/>
      <c r="H5" s="8"/>
      <c r="I5" s="5"/>
      <c r="J5" s="12"/>
      <c r="K5" s="17"/>
      <c r="L5" s="40" t="s">
        <v>3</v>
      </c>
      <c r="M5" s="17"/>
      <c r="N5" s="20"/>
      <c r="O5" s="15"/>
      <c r="P5" s="21"/>
      <c r="Q5" s="5"/>
      <c r="R5" s="5"/>
      <c r="S5" s="12"/>
      <c r="T5" s="65"/>
    </row>
    <row r="6" spans="1:20" s="6" customFormat="1" ht="15.75" x14ac:dyDescent="0.25">
      <c r="A6" s="64"/>
      <c r="B6" s="64"/>
      <c r="C6" s="64"/>
      <c r="D6" s="45"/>
      <c r="E6" s="53"/>
      <c r="F6" s="54"/>
      <c r="G6" s="55"/>
      <c r="H6" s="41"/>
      <c r="I6" s="40" t="s">
        <v>1</v>
      </c>
      <c r="J6" s="18"/>
      <c r="K6" s="17"/>
      <c r="L6" s="40" t="s">
        <v>4</v>
      </c>
      <c r="M6" s="17"/>
      <c r="N6" s="62"/>
      <c r="O6" s="61"/>
      <c r="P6" s="63"/>
      <c r="Q6" s="54"/>
      <c r="R6" s="54"/>
      <c r="S6" s="55"/>
      <c r="T6" s="65"/>
    </row>
    <row r="7" spans="1:20" s="6" customFormat="1" ht="15.75" x14ac:dyDescent="0.25">
      <c r="A7" s="64"/>
      <c r="B7" s="64"/>
      <c r="C7" s="64"/>
      <c r="D7" s="45"/>
      <c r="E7" s="53"/>
      <c r="F7" s="54"/>
      <c r="G7" s="55"/>
      <c r="H7" s="41"/>
      <c r="I7" s="40" t="s">
        <v>2</v>
      </c>
      <c r="J7" s="18"/>
      <c r="K7" s="17"/>
      <c r="L7" s="40" t="s">
        <v>5</v>
      </c>
      <c r="M7" s="17"/>
      <c r="N7" s="53" t="s">
        <v>20</v>
      </c>
      <c r="O7" s="54"/>
      <c r="P7" s="55"/>
      <c r="Q7" s="54"/>
      <c r="R7" s="54"/>
      <c r="S7" s="55"/>
      <c r="T7" s="65"/>
    </row>
    <row r="8" spans="1:20" s="6" customFormat="1" ht="15.75" x14ac:dyDescent="0.25">
      <c r="A8" s="64"/>
      <c r="B8" s="64"/>
      <c r="C8" s="64"/>
      <c r="D8" s="45"/>
      <c r="E8" s="53" t="s">
        <v>8</v>
      </c>
      <c r="F8" s="54"/>
      <c r="G8" s="55"/>
      <c r="H8" s="41"/>
      <c r="I8" s="40" t="s">
        <v>6</v>
      </c>
      <c r="J8" s="18"/>
      <c r="K8" s="17"/>
      <c r="L8" s="40" t="s">
        <v>11</v>
      </c>
      <c r="M8" s="17"/>
      <c r="N8" s="53" t="s">
        <v>18</v>
      </c>
      <c r="O8" s="54"/>
      <c r="P8" s="55"/>
      <c r="Q8" s="54" t="s">
        <v>57</v>
      </c>
      <c r="R8" s="54"/>
      <c r="S8" s="55"/>
      <c r="T8" s="65"/>
    </row>
    <row r="9" spans="1:20" s="6" customFormat="1" ht="15.75" x14ac:dyDescent="0.25">
      <c r="A9" s="64"/>
      <c r="B9" s="64"/>
      <c r="C9" s="64"/>
      <c r="D9" s="45"/>
      <c r="E9" s="56" t="s">
        <v>9</v>
      </c>
      <c r="F9" s="57"/>
      <c r="G9" s="58"/>
      <c r="H9" s="23"/>
      <c r="I9" s="39" t="s">
        <v>7</v>
      </c>
      <c r="J9" s="24"/>
      <c r="K9" s="11"/>
      <c r="L9" s="36" t="s">
        <v>7</v>
      </c>
      <c r="M9" s="11"/>
      <c r="N9" s="56" t="s">
        <v>19</v>
      </c>
      <c r="O9" s="57"/>
      <c r="P9" s="58"/>
      <c r="Q9" s="56" t="s">
        <v>10</v>
      </c>
      <c r="R9" s="57"/>
      <c r="S9" s="58"/>
      <c r="T9" s="65"/>
    </row>
    <row r="10" spans="1:20" x14ac:dyDescent="0.3">
      <c r="A10" s="64"/>
      <c r="B10" s="64"/>
      <c r="C10" s="64"/>
      <c r="D10" s="45"/>
      <c r="E10" s="16" t="s">
        <v>8</v>
      </c>
      <c r="F10" s="16" t="s">
        <v>12</v>
      </c>
      <c r="G10" s="35" t="s">
        <v>13</v>
      </c>
      <c r="H10" s="9" t="s">
        <v>8</v>
      </c>
      <c r="I10" s="9" t="s">
        <v>12</v>
      </c>
      <c r="J10" s="35" t="s">
        <v>13</v>
      </c>
      <c r="K10" s="9" t="s">
        <v>8</v>
      </c>
      <c r="L10" s="9" t="s">
        <v>12</v>
      </c>
      <c r="M10" s="35" t="s">
        <v>13</v>
      </c>
      <c r="N10" s="16" t="s">
        <v>8</v>
      </c>
      <c r="O10" s="35" t="s">
        <v>12</v>
      </c>
      <c r="P10" s="35" t="s">
        <v>13</v>
      </c>
      <c r="Q10" s="16" t="s">
        <v>8</v>
      </c>
      <c r="R10" s="16" t="s">
        <v>12</v>
      </c>
      <c r="S10" s="35" t="s">
        <v>13</v>
      </c>
      <c r="T10" s="65"/>
    </row>
    <row r="11" spans="1:20" x14ac:dyDescent="0.3">
      <c r="A11" s="46"/>
      <c r="B11" s="46"/>
      <c r="C11" s="46"/>
      <c r="D11" s="47"/>
      <c r="E11" s="10" t="s">
        <v>9</v>
      </c>
      <c r="F11" s="10" t="s">
        <v>14</v>
      </c>
      <c r="G11" s="37" t="s">
        <v>15</v>
      </c>
      <c r="H11" s="10" t="s">
        <v>9</v>
      </c>
      <c r="I11" s="10" t="s">
        <v>14</v>
      </c>
      <c r="J11" s="37" t="s">
        <v>15</v>
      </c>
      <c r="K11" s="10" t="s">
        <v>9</v>
      </c>
      <c r="L11" s="10" t="s">
        <v>14</v>
      </c>
      <c r="M11" s="37" t="s">
        <v>15</v>
      </c>
      <c r="N11" s="10" t="s">
        <v>9</v>
      </c>
      <c r="O11" s="37" t="s">
        <v>14</v>
      </c>
      <c r="P11" s="37" t="s">
        <v>15</v>
      </c>
      <c r="Q11" s="10" t="s">
        <v>9</v>
      </c>
      <c r="R11" s="10" t="s">
        <v>14</v>
      </c>
      <c r="S11" s="37" t="s">
        <v>15</v>
      </c>
      <c r="T11" s="66"/>
    </row>
    <row r="12" spans="1:20" s="25" customFormat="1" ht="27" customHeight="1" x14ac:dyDescent="0.5">
      <c r="A12" s="50" t="s">
        <v>17</v>
      </c>
      <c r="B12" s="50"/>
      <c r="C12" s="50"/>
      <c r="D12" s="51"/>
      <c r="E12" s="42">
        <f>SUM(E13:E25)</f>
        <v>87248</v>
      </c>
      <c r="F12" s="42">
        <f>SUM(F13:F25)</f>
        <v>43749</v>
      </c>
      <c r="G12" s="42">
        <f>SUM(G13:G25)</f>
        <v>43499</v>
      </c>
      <c r="H12" s="42">
        <f>SUM(H13:H25)</f>
        <v>70060</v>
      </c>
      <c r="I12" s="42">
        <f t="shared" ref="I12:J12" si="0">SUM(I13:I25)</f>
        <v>35043</v>
      </c>
      <c r="J12" s="42">
        <f t="shared" si="0"/>
        <v>35017</v>
      </c>
      <c r="K12" s="42">
        <f>SUM(K13:K25)</f>
        <v>17188</v>
      </c>
      <c r="L12" s="42">
        <f t="shared" ref="L12:M12" si="1">SUM(L13:L25)</f>
        <v>8706</v>
      </c>
      <c r="M12" s="42">
        <f t="shared" si="1"/>
        <v>8482</v>
      </c>
      <c r="N12" s="42" t="s">
        <v>56</v>
      </c>
      <c r="O12" s="42" t="s">
        <v>56</v>
      </c>
      <c r="P12" s="42" t="s">
        <v>56</v>
      </c>
      <c r="Q12" s="42" t="s">
        <v>56</v>
      </c>
      <c r="R12" s="42" t="s">
        <v>56</v>
      </c>
      <c r="S12" s="42" t="s">
        <v>56</v>
      </c>
      <c r="T12" s="38" t="s">
        <v>9</v>
      </c>
    </row>
    <row r="13" spans="1:20" ht="20.25" customHeight="1" x14ac:dyDescent="0.3">
      <c r="A13" s="26"/>
      <c r="B13" s="29" t="s">
        <v>24</v>
      </c>
      <c r="C13" s="27"/>
      <c r="D13" s="28"/>
      <c r="E13" s="31">
        <f>SUM(F13:G13)</f>
        <v>18308</v>
      </c>
      <c r="F13" s="31">
        <f>SUM(I13,L13)</f>
        <v>9199</v>
      </c>
      <c r="G13" s="31">
        <f>SUM(J13,M13)</f>
        <v>9109</v>
      </c>
      <c r="H13" s="31">
        <f>SUM(I13:J13)</f>
        <v>12229</v>
      </c>
      <c r="I13" s="31">
        <f>3723+2329</f>
        <v>6052</v>
      </c>
      <c r="J13" s="32">
        <f>3309+2868</f>
        <v>6177</v>
      </c>
      <c r="K13" s="31">
        <f>SUM(L13:M13)</f>
        <v>6079</v>
      </c>
      <c r="L13" s="31">
        <v>3147</v>
      </c>
      <c r="M13" s="32">
        <v>2932</v>
      </c>
      <c r="N13" s="30" t="s">
        <v>56</v>
      </c>
      <c r="O13" s="30" t="s">
        <v>56</v>
      </c>
      <c r="P13" s="30" t="s">
        <v>56</v>
      </c>
      <c r="Q13" s="30" t="s">
        <v>56</v>
      </c>
      <c r="R13" s="30" t="s">
        <v>56</v>
      </c>
      <c r="S13" s="30" t="s">
        <v>56</v>
      </c>
      <c r="T13" s="33" t="s">
        <v>37</v>
      </c>
    </row>
    <row r="14" spans="1:20" ht="20.25" customHeight="1" x14ac:dyDescent="0.3">
      <c r="A14" s="26"/>
      <c r="B14" s="29" t="s">
        <v>25</v>
      </c>
      <c r="C14" s="27"/>
      <c r="D14" s="28"/>
      <c r="E14" s="31">
        <f t="shared" ref="E14:E16" si="2">SUM(F14:G14)</f>
        <v>14048</v>
      </c>
      <c r="F14" s="31">
        <f t="shared" ref="F14:G16" si="3">SUM(I14,L14)</f>
        <v>7053</v>
      </c>
      <c r="G14" s="31">
        <f t="shared" si="3"/>
        <v>6995</v>
      </c>
      <c r="H14" s="31">
        <f t="shared" ref="H14:H16" si="4">SUM(I14:J14)</f>
        <v>11504</v>
      </c>
      <c r="I14" s="31">
        <f>4103+1684</f>
        <v>5787</v>
      </c>
      <c r="J14" s="32">
        <f>3628+2089</f>
        <v>5717</v>
      </c>
      <c r="K14" s="31">
        <f t="shared" ref="K14:K16" si="5">SUM(L14:M14)</f>
        <v>2544</v>
      </c>
      <c r="L14" s="31">
        <v>1266</v>
      </c>
      <c r="M14" s="32">
        <v>1278</v>
      </c>
      <c r="N14" s="30" t="s">
        <v>56</v>
      </c>
      <c r="O14" s="30" t="s">
        <v>56</v>
      </c>
      <c r="P14" s="30" t="s">
        <v>56</v>
      </c>
      <c r="Q14" s="30" t="s">
        <v>56</v>
      </c>
      <c r="R14" s="30" t="s">
        <v>56</v>
      </c>
      <c r="S14" s="30" t="s">
        <v>56</v>
      </c>
      <c r="T14" s="33" t="s">
        <v>38</v>
      </c>
    </row>
    <row r="15" spans="1:20" ht="20.25" customHeight="1" x14ac:dyDescent="0.3">
      <c r="A15" s="27"/>
      <c r="B15" s="29" t="s">
        <v>26</v>
      </c>
      <c r="C15" s="27"/>
      <c r="D15" s="28"/>
      <c r="E15" s="31">
        <f t="shared" si="2"/>
        <v>11119</v>
      </c>
      <c r="F15" s="31">
        <f t="shared" si="3"/>
        <v>5452</v>
      </c>
      <c r="G15" s="31">
        <f t="shared" si="3"/>
        <v>5667</v>
      </c>
      <c r="H15" s="31">
        <f t="shared" si="4"/>
        <v>9668</v>
      </c>
      <c r="I15" s="31">
        <f>3221+1508</f>
        <v>4729</v>
      </c>
      <c r="J15" s="32">
        <f>3031+1908</f>
        <v>4939</v>
      </c>
      <c r="K15" s="31">
        <f t="shared" si="5"/>
        <v>1451</v>
      </c>
      <c r="L15" s="31">
        <v>723</v>
      </c>
      <c r="M15" s="32">
        <v>728</v>
      </c>
      <c r="N15" s="30" t="s">
        <v>56</v>
      </c>
      <c r="O15" s="30" t="s">
        <v>56</v>
      </c>
      <c r="P15" s="30" t="s">
        <v>56</v>
      </c>
      <c r="Q15" s="30" t="s">
        <v>56</v>
      </c>
      <c r="R15" s="30" t="s">
        <v>56</v>
      </c>
      <c r="S15" s="30" t="s">
        <v>56</v>
      </c>
      <c r="T15" s="33" t="s">
        <v>39</v>
      </c>
    </row>
    <row r="16" spans="1:20" ht="20.25" customHeight="1" x14ac:dyDescent="0.3">
      <c r="A16" s="27"/>
      <c r="B16" s="29" t="s">
        <v>27</v>
      </c>
      <c r="C16" s="27"/>
      <c r="D16" s="28"/>
      <c r="E16" s="31">
        <f t="shared" si="2"/>
        <v>5982</v>
      </c>
      <c r="F16" s="31">
        <f t="shared" si="3"/>
        <v>3015</v>
      </c>
      <c r="G16" s="31">
        <f t="shared" si="3"/>
        <v>2967</v>
      </c>
      <c r="H16" s="31">
        <f t="shared" si="4"/>
        <v>5506</v>
      </c>
      <c r="I16" s="31">
        <f>2001+795</f>
        <v>2796</v>
      </c>
      <c r="J16" s="32">
        <f>1858+852</f>
        <v>2710</v>
      </c>
      <c r="K16" s="31">
        <f t="shared" si="5"/>
        <v>476</v>
      </c>
      <c r="L16" s="31">
        <v>219</v>
      </c>
      <c r="M16" s="32">
        <v>257</v>
      </c>
      <c r="N16" s="30" t="s">
        <v>56</v>
      </c>
      <c r="O16" s="30" t="s">
        <v>56</v>
      </c>
      <c r="P16" s="30" t="s">
        <v>56</v>
      </c>
      <c r="Q16" s="30" t="s">
        <v>56</v>
      </c>
      <c r="R16" s="30" t="s">
        <v>56</v>
      </c>
      <c r="S16" s="30" t="s">
        <v>56</v>
      </c>
      <c r="T16" s="33" t="s">
        <v>40</v>
      </c>
    </row>
    <row r="17" spans="1:20" ht="20.25" customHeight="1" x14ac:dyDescent="0.3">
      <c r="A17" s="27"/>
      <c r="B17" s="29" t="s">
        <v>28</v>
      </c>
      <c r="C17" s="27"/>
      <c r="D17" s="28"/>
      <c r="E17" s="31">
        <f t="shared" ref="E17:E25" si="6">SUM(F17:G17)</f>
        <v>1541</v>
      </c>
      <c r="F17" s="31">
        <f t="shared" ref="F17:G25" si="7">SUM(I17,L17)</f>
        <v>803</v>
      </c>
      <c r="G17" s="31">
        <f t="shared" si="7"/>
        <v>738</v>
      </c>
      <c r="H17" s="31">
        <f>SUM(I17:J17)</f>
        <v>1541</v>
      </c>
      <c r="I17" s="31">
        <f>494+309</f>
        <v>803</v>
      </c>
      <c r="J17" s="32">
        <f>474+264</f>
        <v>738</v>
      </c>
      <c r="K17" s="31" t="s">
        <v>58</v>
      </c>
      <c r="L17" s="31" t="s">
        <v>55</v>
      </c>
      <c r="M17" s="32" t="s">
        <v>55</v>
      </c>
      <c r="N17" s="30" t="s">
        <v>56</v>
      </c>
      <c r="O17" s="30" t="s">
        <v>56</v>
      </c>
      <c r="P17" s="30" t="s">
        <v>56</v>
      </c>
      <c r="Q17" s="30" t="s">
        <v>56</v>
      </c>
      <c r="R17" s="30" t="s">
        <v>56</v>
      </c>
      <c r="S17" s="30" t="s">
        <v>56</v>
      </c>
      <c r="T17" s="33" t="s">
        <v>41</v>
      </c>
    </row>
    <row r="18" spans="1:20" ht="20.25" customHeight="1" x14ac:dyDescent="0.3">
      <c r="A18" s="27"/>
      <c r="B18" s="29" t="s">
        <v>29</v>
      </c>
      <c r="C18" s="27"/>
      <c r="D18" s="28"/>
      <c r="E18" s="31">
        <f t="shared" si="6"/>
        <v>3628</v>
      </c>
      <c r="F18" s="31">
        <f t="shared" si="7"/>
        <v>1901</v>
      </c>
      <c r="G18" s="31">
        <f t="shared" si="7"/>
        <v>1727</v>
      </c>
      <c r="H18" s="31">
        <f t="shared" ref="H18:H24" si="8">SUM(I18:J18)</f>
        <v>3182</v>
      </c>
      <c r="I18" s="31">
        <f>1217+451</f>
        <v>1668</v>
      </c>
      <c r="J18" s="32">
        <f>1093+421</f>
        <v>1514</v>
      </c>
      <c r="K18" s="31">
        <f t="shared" ref="K18:K24" si="9">SUM(L18:M18)</f>
        <v>446</v>
      </c>
      <c r="L18" s="31">
        <v>233</v>
      </c>
      <c r="M18" s="32">
        <v>213</v>
      </c>
      <c r="N18" s="30" t="s">
        <v>56</v>
      </c>
      <c r="O18" s="30" t="s">
        <v>56</v>
      </c>
      <c r="P18" s="30" t="s">
        <v>56</v>
      </c>
      <c r="Q18" s="30" t="s">
        <v>56</v>
      </c>
      <c r="R18" s="30" t="s">
        <v>56</v>
      </c>
      <c r="S18" s="30" t="s">
        <v>56</v>
      </c>
      <c r="T18" s="34" t="s">
        <v>42</v>
      </c>
    </row>
    <row r="19" spans="1:20" ht="20.25" customHeight="1" x14ac:dyDescent="0.3">
      <c r="A19" s="27"/>
      <c r="B19" s="29" t="s">
        <v>30</v>
      </c>
      <c r="C19" s="27"/>
      <c r="D19" s="28"/>
      <c r="E19" s="31">
        <f t="shared" si="6"/>
        <v>940</v>
      </c>
      <c r="F19" s="31">
        <f t="shared" si="7"/>
        <v>488</v>
      </c>
      <c r="G19" s="31">
        <f t="shared" si="7"/>
        <v>452</v>
      </c>
      <c r="H19" s="31">
        <f t="shared" si="8"/>
        <v>940</v>
      </c>
      <c r="I19" s="31">
        <f>291+197</f>
        <v>488</v>
      </c>
      <c r="J19" s="32">
        <f>285+167</f>
        <v>452</v>
      </c>
      <c r="K19" s="31" t="s">
        <v>56</v>
      </c>
      <c r="L19" s="31" t="s">
        <v>55</v>
      </c>
      <c r="M19" s="32" t="s">
        <v>55</v>
      </c>
      <c r="N19" s="30" t="s">
        <v>56</v>
      </c>
      <c r="O19" s="30" t="s">
        <v>56</v>
      </c>
      <c r="P19" s="30" t="s">
        <v>56</v>
      </c>
      <c r="Q19" s="30" t="s">
        <v>56</v>
      </c>
      <c r="R19" s="30" t="s">
        <v>56</v>
      </c>
      <c r="S19" s="30" t="s">
        <v>56</v>
      </c>
      <c r="T19" s="34" t="s">
        <v>43</v>
      </c>
    </row>
    <row r="20" spans="1:20" ht="20.25" customHeight="1" x14ac:dyDescent="0.3">
      <c r="A20" s="27"/>
      <c r="B20" s="29" t="s">
        <v>31</v>
      </c>
      <c r="C20" s="27"/>
      <c r="D20" s="28"/>
      <c r="E20" s="31">
        <f t="shared" si="6"/>
        <v>733</v>
      </c>
      <c r="F20" s="31">
        <f t="shared" si="7"/>
        <v>410</v>
      </c>
      <c r="G20" s="31">
        <f t="shared" si="7"/>
        <v>323</v>
      </c>
      <c r="H20" s="31">
        <f t="shared" si="8"/>
        <v>720</v>
      </c>
      <c r="I20" s="31">
        <f>320+82</f>
        <v>402</v>
      </c>
      <c r="J20" s="32">
        <f>274+44</f>
        <v>318</v>
      </c>
      <c r="K20" s="31">
        <f t="shared" si="9"/>
        <v>13</v>
      </c>
      <c r="L20" s="31">
        <v>8</v>
      </c>
      <c r="M20" s="32">
        <v>5</v>
      </c>
      <c r="N20" s="30" t="s">
        <v>56</v>
      </c>
      <c r="O20" s="30" t="s">
        <v>56</v>
      </c>
      <c r="P20" s="30" t="s">
        <v>56</v>
      </c>
      <c r="Q20" s="30" t="s">
        <v>56</v>
      </c>
      <c r="R20" s="30" t="s">
        <v>56</v>
      </c>
      <c r="S20" s="30" t="s">
        <v>56</v>
      </c>
      <c r="T20" s="34" t="s">
        <v>44</v>
      </c>
    </row>
    <row r="21" spans="1:20" ht="20.25" customHeight="1" x14ac:dyDescent="0.3">
      <c r="A21" s="27"/>
      <c r="B21" s="29" t="s">
        <v>32</v>
      </c>
      <c r="C21" s="27"/>
      <c r="D21" s="28"/>
      <c r="E21" s="31">
        <f t="shared" si="6"/>
        <v>7602</v>
      </c>
      <c r="F21" s="31">
        <f t="shared" si="7"/>
        <v>3821</v>
      </c>
      <c r="G21" s="31">
        <f t="shared" si="7"/>
        <v>3781</v>
      </c>
      <c r="H21" s="31">
        <f t="shared" si="8"/>
        <v>5048</v>
      </c>
      <c r="I21" s="31">
        <f>1909+597</f>
        <v>2506</v>
      </c>
      <c r="J21" s="32">
        <f>1780+762</f>
        <v>2542</v>
      </c>
      <c r="K21" s="31">
        <f t="shared" si="9"/>
        <v>2554</v>
      </c>
      <c r="L21" s="31">
        <v>1315</v>
      </c>
      <c r="M21" s="32">
        <v>1239</v>
      </c>
      <c r="N21" s="30" t="s">
        <v>56</v>
      </c>
      <c r="O21" s="30" t="s">
        <v>56</v>
      </c>
      <c r="P21" s="30" t="s">
        <v>56</v>
      </c>
      <c r="Q21" s="30" t="s">
        <v>56</v>
      </c>
      <c r="R21" s="30" t="s">
        <v>56</v>
      </c>
      <c r="S21" s="30" t="s">
        <v>56</v>
      </c>
      <c r="T21" s="34" t="s">
        <v>45</v>
      </c>
    </row>
    <row r="22" spans="1:20" ht="20.25" customHeight="1" x14ac:dyDescent="0.3">
      <c r="A22" s="27"/>
      <c r="B22" s="29" t="s">
        <v>33</v>
      </c>
      <c r="C22" s="27"/>
      <c r="D22" s="28"/>
      <c r="E22" s="31">
        <f t="shared" si="6"/>
        <v>5865</v>
      </c>
      <c r="F22" s="31">
        <f t="shared" si="7"/>
        <v>2792</v>
      </c>
      <c r="G22" s="31">
        <f t="shared" si="7"/>
        <v>3073</v>
      </c>
      <c r="H22" s="31">
        <f t="shared" si="8"/>
        <v>5263</v>
      </c>
      <c r="I22" s="31">
        <f>1126+1367</f>
        <v>2493</v>
      </c>
      <c r="J22" s="32">
        <f>998+1772</f>
        <v>2770</v>
      </c>
      <c r="K22" s="31">
        <f t="shared" si="9"/>
        <v>602</v>
      </c>
      <c r="L22" s="31">
        <v>299</v>
      </c>
      <c r="M22" s="32">
        <v>303</v>
      </c>
      <c r="N22" s="30" t="s">
        <v>56</v>
      </c>
      <c r="O22" s="30" t="s">
        <v>56</v>
      </c>
      <c r="P22" s="30" t="s">
        <v>56</v>
      </c>
      <c r="Q22" s="30" t="s">
        <v>56</v>
      </c>
      <c r="R22" s="30" t="s">
        <v>56</v>
      </c>
      <c r="S22" s="30" t="s">
        <v>56</v>
      </c>
      <c r="T22" s="34" t="s">
        <v>46</v>
      </c>
    </row>
    <row r="23" spans="1:20" ht="20.25" customHeight="1" x14ac:dyDescent="0.3">
      <c r="A23" s="27"/>
      <c r="B23" s="29" t="s">
        <v>34</v>
      </c>
      <c r="C23" s="27"/>
      <c r="D23" s="28"/>
      <c r="E23" s="31">
        <f t="shared" si="6"/>
        <v>8746</v>
      </c>
      <c r="F23" s="31">
        <f t="shared" si="7"/>
        <v>4467</v>
      </c>
      <c r="G23" s="31">
        <f t="shared" si="7"/>
        <v>4279</v>
      </c>
      <c r="H23" s="31">
        <f t="shared" si="8"/>
        <v>7362</v>
      </c>
      <c r="I23" s="31">
        <f>2782+1008</f>
        <v>3790</v>
      </c>
      <c r="J23" s="32">
        <f>2463+1109</f>
        <v>3572</v>
      </c>
      <c r="K23" s="31">
        <f t="shared" si="9"/>
        <v>1384</v>
      </c>
      <c r="L23" s="31">
        <v>677</v>
      </c>
      <c r="M23" s="31">
        <v>707</v>
      </c>
      <c r="N23" s="30" t="s">
        <v>56</v>
      </c>
      <c r="O23" s="30" t="s">
        <v>56</v>
      </c>
      <c r="P23" s="30" t="s">
        <v>56</v>
      </c>
      <c r="Q23" s="30" t="s">
        <v>56</v>
      </c>
      <c r="R23" s="30" t="s">
        <v>56</v>
      </c>
      <c r="S23" s="30" t="s">
        <v>56</v>
      </c>
      <c r="T23" s="34" t="s">
        <v>47</v>
      </c>
    </row>
    <row r="24" spans="1:20" ht="20.25" customHeight="1" x14ac:dyDescent="0.3">
      <c r="A24" s="27"/>
      <c r="B24" s="29" t="s">
        <v>35</v>
      </c>
      <c r="C24" s="27"/>
      <c r="D24" s="28"/>
      <c r="E24" s="31">
        <f t="shared" si="6"/>
        <v>3917</v>
      </c>
      <c r="F24" s="31">
        <f t="shared" si="7"/>
        <v>1947</v>
      </c>
      <c r="G24" s="31">
        <f t="shared" si="7"/>
        <v>1970</v>
      </c>
      <c r="H24" s="31">
        <f t="shared" si="8"/>
        <v>2278</v>
      </c>
      <c r="I24" s="31">
        <f>981+147</f>
        <v>1128</v>
      </c>
      <c r="J24" s="32">
        <f>940+210</f>
        <v>1150</v>
      </c>
      <c r="K24" s="31">
        <f t="shared" si="9"/>
        <v>1639</v>
      </c>
      <c r="L24" s="31">
        <v>819</v>
      </c>
      <c r="M24" s="31">
        <v>820</v>
      </c>
      <c r="N24" s="30" t="s">
        <v>56</v>
      </c>
      <c r="O24" s="30" t="s">
        <v>56</v>
      </c>
      <c r="P24" s="30" t="s">
        <v>56</v>
      </c>
      <c r="Q24" s="30" t="s">
        <v>56</v>
      </c>
      <c r="R24" s="30" t="s">
        <v>56</v>
      </c>
      <c r="S24" s="30" t="s">
        <v>56</v>
      </c>
      <c r="T24" s="34" t="s">
        <v>48</v>
      </c>
    </row>
    <row r="25" spans="1:20" ht="20.25" customHeight="1" x14ac:dyDescent="0.3">
      <c r="A25" s="5"/>
      <c r="B25" s="29" t="s">
        <v>36</v>
      </c>
      <c r="C25" s="5"/>
      <c r="D25" s="12"/>
      <c r="E25" s="31">
        <f t="shared" si="6"/>
        <v>4819</v>
      </c>
      <c r="F25" s="31">
        <f t="shared" si="7"/>
        <v>2401</v>
      </c>
      <c r="G25" s="31">
        <f t="shared" si="7"/>
        <v>2418</v>
      </c>
      <c r="H25" s="31">
        <f>SUM(I25:J25)</f>
        <v>4819</v>
      </c>
      <c r="I25" s="31">
        <f>1678+723</f>
        <v>2401</v>
      </c>
      <c r="J25" s="32">
        <f>1506+912</f>
        <v>2418</v>
      </c>
      <c r="K25" s="31" t="s">
        <v>56</v>
      </c>
      <c r="L25" s="31"/>
      <c r="M25" s="32"/>
      <c r="N25" s="30" t="s">
        <v>56</v>
      </c>
      <c r="O25" s="30" t="s">
        <v>56</v>
      </c>
      <c r="P25" s="30" t="s">
        <v>56</v>
      </c>
      <c r="Q25" s="30" t="s">
        <v>56</v>
      </c>
      <c r="R25" s="30" t="s">
        <v>56</v>
      </c>
      <c r="S25" s="30" t="s">
        <v>56</v>
      </c>
      <c r="T25" s="34" t="s">
        <v>49</v>
      </c>
    </row>
    <row r="26" spans="1:20" ht="3.75" customHeight="1" x14ac:dyDescent="0.3">
      <c r="A26" s="11"/>
      <c r="B26" s="11"/>
      <c r="C26" s="11"/>
      <c r="D26" s="14"/>
      <c r="E26" s="13"/>
      <c r="F26" s="13"/>
      <c r="G26" s="14"/>
      <c r="H26" s="13"/>
      <c r="I26" s="13"/>
      <c r="J26" s="14"/>
      <c r="K26" s="13"/>
      <c r="L26" s="13"/>
      <c r="M26" s="14"/>
      <c r="N26" s="13"/>
      <c r="O26" s="14"/>
      <c r="P26" s="14"/>
      <c r="Q26" s="13"/>
      <c r="R26" s="13"/>
      <c r="S26" s="14"/>
      <c r="T26" s="11"/>
    </row>
    <row r="27" spans="1:20" ht="3.7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s="6" customFormat="1" ht="19.5" customHeight="1" x14ac:dyDescent="0.25">
      <c r="B28" s="6" t="s">
        <v>52</v>
      </c>
      <c r="K28" s="6" t="s">
        <v>53</v>
      </c>
    </row>
    <row r="29" spans="1:20" x14ac:dyDescent="0.3">
      <c r="A29" s="6"/>
      <c r="B29" s="6" t="s">
        <v>59</v>
      </c>
      <c r="C29" s="6"/>
      <c r="D29" s="6"/>
      <c r="E29" s="6"/>
      <c r="F29" s="6"/>
      <c r="G29" s="6"/>
      <c r="H29" s="6"/>
      <c r="I29" s="6"/>
      <c r="J29" s="6"/>
      <c r="K29" s="6" t="s">
        <v>54</v>
      </c>
      <c r="L29" s="6"/>
      <c r="M29" s="6"/>
      <c r="N29" s="6"/>
      <c r="O29" s="6"/>
      <c r="P29" s="6"/>
      <c r="Q29" s="6"/>
      <c r="R29" s="6"/>
      <c r="S29" s="6"/>
      <c r="T29" s="6"/>
    </row>
    <row r="30" spans="1:20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</sheetData>
  <mergeCells count="16">
    <mergeCell ref="A12:D12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E8:G8"/>
    <mergeCell ref="N8:P8"/>
    <mergeCell ref="Q8:S8"/>
    <mergeCell ref="E9:G9"/>
    <mergeCell ref="N9:P9"/>
    <mergeCell ref="Q9:S9"/>
  </mergeCells>
  <printOptions horizontalCentered="1"/>
  <pageMargins left="0.78740157480314965" right="0.59055118110236227" top="1.1811023622047245" bottom="0.78740157480314965" header="0.31496062992125984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 k</vt:lpstr>
      <vt:lpstr>'T-3.6 k'!Print_Area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2017-08-29T08:51:36Z</cp:lastPrinted>
  <dcterms:created xsi:type="dcterms:W3CDTF">1997-06-13T10:07:54Z</dcterms:created>
  <dcterms:modified xsi:type="dcterms:W3CDTF">2017-09-05T06:27:48Z</dcterms:modified>
</cp:coreProperties>
</file>