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1.6" sheetId="1" r:id="rId1"/>
  </sheets>
  <definedNames>
    <definedName name="_xlnm.Print_Area" localSheetId="0">'T-1.6'!$A$1:$T$19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K15" i="1" s="1"/>
  <c r="L15" i="1"/>
  <c r="J15" i="1"/>
  <c r="I15" i="1"/>
  <c r="H15" i="1" s="1"/>
  <c r="P14" i="1"/>
  <c r="O14" i="1"/>
  <c r="N14" i="1"/>
  <c r="M14" i="1"/>
  <c r="L14" i="1"/>
  <c r="K14" i="1"/>
  <c r="J14" i="1"/>
  <c r="H14" i="1" s="1"/>
  <c r="I14" i="1"/>
  <c r="P13" i="1"/>
  <c r="O13" i="1"/>
  <c r="N13" i="1" s="1"/>
  <c r="M13" i="1"/>
  <c r="L13" i="1"/>
  <c r="K13" i="1"/>
  <c r="J13" i="1"/>
  <c r="I13" i="1"/>
  <c r="H13" i="1"/>
  <c r="P12" i="1"/>
  <c r="N12" i="1" s="1"/>
  <c r="O12" i="1"/>
  <c r="M12" i="1"/>
  <c r="L12" i="1"/>
  <c r="K12" i="1" s="1"/>
  <c r="J12" i="1"/>
  <c r="I12" i="1"/>
  <c r="H12" i="1"/>
  <c r="P11" i="1"/>
  <c r="O11" i="1"/>
  <c r="N11" i="1"/>
  <c r="M11" i="1"/>
  <c r="K11" i="1" s="1"/>
  <c r="L11" i="1"/>
  <c r="J11" i="1"/>
  <c r="I11" i="1"/>
  <c r="H11" i="1" s="1"/>
  <c r="P10" i="1"/>
  <c r="O10" i="1"/>
  <c r="N10" i="1"/>
  <c r="M10" i="1"/>
  <c r="L10" i="1"/>
  <c r="K10" i="1"/>
  <c r="J10" i="1"/>
  <c r="J9" i="1" s="1"/>
  <c r="I10" i="1"/>
  <c r="O9" i="1"/>
  <c r="G9" i="1"/>
  <c r="F9" i="1"/>
  <c r="E9" i="1"/>
  <c r="K9" i="1" l="1"/>
  <c r="N9" i="1"/>
  <c r="L9" i="1"/>
  <c r="P9" i="1"/>
  <c r="I9" i="1"/>
  <c r="M9" i="1"/>
  <c r="H10" i="1"/>
  <c r="H9" i="1" s="1"/>
</calcChain>
</file>

<file path=xl/sharedStrings.xml><?xml version="1.0" encoding="utf-8"?>
<sst xmlns="http://schemas.openxmlformats.org/spreadsheetml/2006/main" count="54" uniqueCount="35">
  <si>
    <t>ตาราง</t>
  </si>
  <si>
    <t>การเกิด การตาย การย้ายเข้า และการย้ายออก จำแนกตามเพศ เป็นรายอำเภอ พ.ศ. 2558</t>
  </si>
  <si>
    <t>Table</t>
  </si>
  <si>
    <t>Births, Deaths, Registered-In and Registered-Out by Sex and District: 2015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</si>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</sst>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Border="1" applyAlignment="1">
      <alignment horizontal="center"/>
    </xf>
    <xf numFmtId="164" fontId="1" fillId="0" borderId="8" xfId="1" applyNumberFormat="1" applyFont="1" applyBorder="1"/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vertical="center"/>
    </xf>
    <xf numFmtId="164" fontId="3" fillId="0" borderId="8" xfId="1" applyNumberFormat="1" applyFont="1" applyBorder="1"/>
    <xf numFmtId="164" fontId="3" fillId="0" borderId="11" xfId="1" applyNumberFormat="1" applyFont="1" applyBorder="1"/>
    <xf numFmtId="164" fontId="3" fillId="0" borderId="4" xfId="1" applyNumberFormat="1" applyFont="1" applyBorder="1"/>
    <xf numFmtId="164" fontId="3" fillId="0" borderId="0" xfId="1" applyNumberFormat="1" applyFont="1"/>
    <xf numFmtId="0" fontId="3" fillId="0" borderId="0" xfId="0" applyFont="1" applyAlignment="1"/>
    <xf numFmtId="0" fontId="3" fillId="0" borderId="0" xfId="0" applyFont="1" applyBorder="1" applyAlignment="1"/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/>
  </sheetPr>
  <dimension ref="A1:T19"/>
  <sheetViews>
    <sheetView showGridLines="0" tabSelected="1" zoomScaleNormal="100" workbookViewId="0">
      <selection activeCell="K12" sqref="K12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8.42578125" style="5" customWidth="1"/>
    <col min="17" max="17" width="2.28515625" style="5" customWidth="1"/>
    <col min="18" max="18" width="21.7109375" style="5" customWidth="1"/>
    <col min="19" max="19" width="0.5703125" style="5" customWidth="1"/>
    <col min="20" max="20" width="4.140625" style="5" hidden="1" customWidth="1"/>
    <col min="21" max="16384" width="9.140625" style="5"/>
  </cols>
  <sheetData>
    <row r="1" spans="1:18" s="1" customFormat="1" x14ac:dyDescent="0.5">
      <c r="B1" s="1" t="s">
        <v>0</v>
      </c>
      <c r="C1" s="2">
        <v>1.6</v>
      </c>
      <c r="D1" s="1" t="s">
        <v>1</v>
      </c>
    </row>
    <row r="2" spans="1:18" s="3" customFormat="1" x14ac:dyDescent="0.5">
      <c r="B2" s="1" t="s">
        <v>2</v>
      </c>
      <c r="C2" s="2">
        <v>1.6</v>
      </c>
      <c r="D2" s="1" t="s">
        <v>3</v>
      </c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ht="21.75" customHeight="1" x14ac:dyDescent="0.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x14ac:dyDescent="0.5">
      <c r="A5" s="13"/>
      <c r="B5" s="13"/>
      <c r="C5" s="13"/>
      <c r="D5" s="14"/>
      <c r="E5" s="15" t="s">
        <v>10</v>
      </c>
      <c r="F5" s="16"/>
      <c r="G5" s="17"/>
      <c r="H5" s="15" t="s">
        <v>11</v>
      </c>
      <c r="I5" s="16"/>
      <c r="J5" s="17"/>
      <c r="K5" s="15" t="s">
        <v>12</v>
      </c>
      <c r="L5" s="16"/>
      <c r="M5" s="17"/>
      <c r="N5" s="15" t="s">
        <v>13</v>
      </c>
      <c r="O5" s="16"/>
      <c r="P5" s="17"/>
      <c r="Q5" s="18"/>
      <c r="R5" s="19"/>
    </row>
    <row r="6" spans="1:18" x14ac:dyDescent="0.5">
      <c r="A6" s="13"/>
      <c r="B6" s="13"/>
      <c r="C6" s="13"/>
      <c r="D6" s="14"/>
      <c r="E6" s="20" t="s">
        <v>14</v>
      </c>
      <c r="F6" s="21" t="s">
        <v>15</v>
      </c>
      <c r="G6" s="22" t="s">
        <v>16</v>
      </c>
      <c r="H6" s="20" t="s">
        <v>14</v>
      </c>
      <c r="I6" s="21" t="s">
        <v>15</v>
      </c>
      <c r="J6" s="22" t="s">
        <v>16</v>
      </c>
      <c r="K6" s="23" t="s">
        <v>14</v>
      </c>
      <c r="L6" s="21" t="s">
        <v>15</v>
      </c>
      <c r="M6" s="23" t="s">
        <v>16</v>
      </c>
      <c r="N6" s="20" t="s">
        <v>14</v>
      </c>
      <c r="O6" s="21" t="s">
        <v>15</v>
      </c>
      <c r="P6" s="22" t="s">
        <v>16</v>
      </c>
      <c r="Q6" s="18"/>
      <c r="R6" s="19"/>
    </row>
    <row r="7" spans="1:18" x14ac:dyDescent="0.5">
      <c r="A7" s="24"/>
      <c r="B7" s="24"/>
      <c r="C7" s="24"/>
      <c r="D7" s="25"/>
      <c r="E7" s="26" t="s">
        <v>17</v>
      </c>
      <c r="F7" s="27" t="s">
        <v>18</v>
      </c>
      <c r="G7" s="28" t="s">
        <v>19</v>
      </c>
      <c r="H7" s="26" t="s">
        <v>17</v>
      </c>
      <c r="I7" s="27" t="s">
        <v>18</v>
      </c>
      <c r="J7" s="28" t="s">
        <v>19</v>
      </c>
      <c r="K7" s="29" t="s">
        <v>17</v>
      </c>
      <c r="L7" s="27" t="s">
        <v>18</v>
      </c>
      <c r="M7" s="29" t="s">
        <v>19</v>
      </c>
      <c r="N7" s="26" t="s">
        <v>17</v>
      </c>
      <c r="O7" s="27" t="s">
        <v>18</v>
      </c>
      <c r="P7" s="28" t="s">
        <v>19</v>
      </c>
      <c r="Q7" s="30"/>
      <c r="R7" s="31"/>
    </row>
    <row r="8" spans="1:18" s="39" customFormat="1" ht="6" customHeight="1" x14ac:dyDescent="0.45">
      <c r="A8" s="32"/>
      <c r="B8" s="32"/>
      <c r="C8" s="32"/>
      <c r="D8" s="32"/>
      <c r="E8" s="33"/>
      <c r="F8" s="34"/>
      <c r="G8" s="35"/>
      <c r="H8" s="33"/>
      <c r="I8" s="34"/>
      <c r="J8" s="35"/>
      <c r="K8" s="36"/>
      <c r="L8" s="34"/>
      <c r="M8" s="36"/>
      <c r="N8" s="33"/>
      <c r="O8" s="34"/>
      <c r="P8" s="35"/>
      <c r="Q8" s="37"/>
      <c r="R8" s="38"/>
    </row>
    <row r="9" spans="1:18" s="1" customFormat="1" ht="28.5" customHeight="1" x14ac:dyDescent="0.5">
      <c r="A9" s="40" t="s">
        <v>20</v>
      </c>
      <c r="B9" s="40"/>
      <c r="C9" s="40"/>
      <c r="D9" s="40"/>
      <c r="E9" s="41">
        <f>SUM(E10:E15)</f>
        <v>10451</v>
      </c>
      <c r="F9" s="41">
        <f t="shared" ref="F9:P9" si="0">SUM(F10:F15)</f>
        <v>5381</v>
      </c>
      <c r="G9" s="41">
        <f t="shared" si="0"/>
        <v>5070</v>
      </c>
      <c r="H9" s="41">
        <f t="shared" si="0"/>
        <v>7228</v>
      </c>
      <c r="I9" s="41">
        <f t="shared" si="0"/>
        <v>4130</v>
      </c>
      <c r="J9" s="41">
        <f t="shared" si="0"/>
        <v>3098</v>
      </c>
      <c r="K9" s="41">
        <f t="shared" si="0"/>
        <v>81321</v>
      </c>
      <c r="L9" s="41">
        <f t="shared" si="0"/>
        <v>38561</v>
      </c>
      <c r="M9" s="41">
        <f t="shared" si="0"/>
        <v>42760</v>
      </c>
      <c r="N9" s="41">
        <f t="shared" si="0"/>
        <v>66227</v>
      </c>
      <c r="O9" s="41">
        <f t="shared" si="0"/>
        <v>31667</v>
      </c>
      <c r="P9" s="41">
        <f t="shared" si="0"/>
        <v>34560</v>
      </c>
      <c r="Q9" s="42" t="s">
        <v>17</v>
      </c>
      <c r="R9" s="40"/>
    </row>
    <row r="10" spans="1:18" ht="28.5" customHeight="1" x14ac:dyDescent="0.5">
      <c r="A10" s="43" t="s">
        <v>21</v>
      </c>
      <c r="B10" s="43"/>
      <c r="E10" s="44">
        <v>5265</v>
      </c>
      <c r="F10" s="45">
        <v>2700</v>
      </c>
      <c r="G10" s="46">
        <v>2565</v>
      </c>
      <c r="H10" s="44">
        <f t="shared" ref="H10:H15" si="1">SUM(I10:J10)</f>
        <v>3382</v>
      </c>
      <c r="I10" s="45">
        <f>65+36+36+1762</f>
        <v>1899</v>
      </c>
      <c r="J10" s="46">
        <f>57+26+42+1358</f>
        <v>1483</v>
      </c>
      <c r="K10" s="47">
        <f t="shared" ref="K10:K15" si="2">SUM(L10:M10)</f>
        <v>20197</v>
      </c>
      <c r="L10" s="45">
        <f>1661+671+901+6175</f>
        <v>9408</v>
      </c>
      <c r="M10" s="47">
        <f>2011+699+1092+6987</f>
        <v>10789</v>
      </c>
      <c r="N10" s="44">
        <f t="shared" ref="N10:N15" si="3">SUM(O10:P10)</f>
        <v>20766</v>
      </c>
      <c r="O10" s="45">
        <f>1051+431+659+7823</f>
        <v>9964</v>
      </c>
      <c r="P10" s="46">
        <f>1202+535+754+8311</f>
        <v>10802</v>
      </c>
      <c r="Q10" s="43" t="s">
        <v>22</v>
      </c>
    </row>
    <row r="11" spans="1:18" ht="28.5" customHeight="1" x14ac:dyDescent="0.5">
      <c r="A11" s="43" t="s">
        <v>23</v>
      </c>
      <c r="B11" s="43"/>
      <c r="E11" s="44">
        <v>240</v>
      </c>
      <c r="F11" s="45">
        <v>126</v>
      </c>
      <c r="G11" s="46">
        <v>114</v>
      </c>
      <c r="H11" s="44">
        <f t="shared" si="1"/>
        <v>571</v>
      </c>
      <c r="I11" s="45">
        <f>50+20+45+201</f>
        <v>316</v>
      </c>
      <c r="J11" s="46">
        <f>32+24+35+164</f>
        <v>255</v>
      </c>
      <c r="K11" s="47">
        <f t="shared" si="2"/>
        <v>9443</v>
      </c>
      <c r="L11" s="45">
        <f>1057+705+1515+1108</f>
        <v>4385</v>
      </c>
      <c r="M11" s="47">
        <f>1186+834+1741+1297</f>
        <v>5058</v>
      </c>
      <c r="N11" s="44">
        <f t="shared" si="3"/>
        <v>5439</v>
      </c>
      <c r="O11" s="45">
        <f>595+211+807+967</f>
        <v>2580</v>
      </c>
      <c r="P11" s="46">
        <f>624+238+911+1086</f>
        <v>2859</v>
      </c>
      <c r="Q11" s="48" t="s">
        <v>24</v>
      </c>
    </row>
    <row r="12" spans="1:18" ht="28.5" customHeight="1" x14ac:dyDescent="0.5">
      <c r="A12" s="43" t="s">
        <v>25</v>
      </c>
      <c r="B12" s="43"/>
      <c r="E12" s="44">
        <v>841</v>
      </c>
      <c r="F12" s="45">
        <v>449</v>
      </c>
      <c r="G12" s="46">
        <v>392</v>
      </c>
      <c r="H12" s="44">
        <f t="shared" si="1"/>
        <v>618</v>
      </c>
      <c r="I12" s="45">
        <f>350+14+8</f>
        <v>372</v>
      </c>
      <c r="J12" s="46">
        <f>226+9+11</f>
        <v>246</v>
      </c>
      <c r="K12" s="47">
        <f t="shared" si="2"/>
        <v>10845</v>
      </c>
      <c r="L12" s="45">
        <f>4574+341+216</f>
        <v>5131</v>
      </c>
      <c r="M12" s="47">
        <f>5167+336+211</f>
        <v>5714</v>
      </c>
      <c r="N12" s="44">
        <f t="shared" si="3"/>
        <v>7273</v>
      </c>
      <c r="O12" s="45">
        <f>3062+224+116</f>
        <v>3402</v>
      </c>
      <c r="P12" s="46">
        <f>3523+224+124</f>
        <v>3871</v>
      </c>
      <c r="Q12" s="49" t="s">
        <v>26</v>
      </c>
    </row>
    <row r="13" spans="1:18" ht="28.5" customHeight="1" x14ac:dyDescent="0.5">
      <c r="A13" s="43" t="s">
        <v>27</v>
      </c>
      <c r="B13" s="43"/>
      <c r="E13" s="44">
        <v>624</v>
      </c>
      <c r="F13" s="45">
        <v>316</v>
      </c>
      <c r="G13" s="46">
        <v>308</v>
      </c>
      <c r="H13" s="44">
        <f t="shared" si="1"/>
        <v>672</v>
      </c>
      <c r="I13" s="45">
        <f>258+129</f>
        <v>387</v>
      </c>
      <c r="J13" s="46">
        <f>194+91</f>
        <v>285</v>
      </c>
      <c r="K13" s="47">
        <f t="shared" si="2"/>
        <v>19838</v>
      </c>
      <c r="L13" s="45">
        <f>7826+1625</f>
        <v>9451</v>
      </c>
      <c r="M13" s="47">
        <f>8496+1891</f>
        <v>10387</v>
      </c>
      <c r="N13" s="44">
        <f t="shared" si="3"/>
        <v>15048</v>
      </c>
      <c r="O13" s="45">
        <f>5198+1907</f>
        <v>7105</v>
      </c>
      <c r="P13" s="46">
        <f>5899+2044</f>
        <v>7943</v>
      </c>
      <c r="Q13" s="49" t="s">
        <v>28</v>
      </c>
    </row>
    <row r="14" spans="1:18" ht="28.5" customHeight="1" x14ac:dyDescent="0.5">
      <c r="A14" s="43" t="s">
        <v>29</v>
      </c>
      <c r="B14" s="43"/>
      <c r="E14" s="44">
        <v>271</v>
      </c>
      <c r="F14" s="45">
        <v>138</v>
      </c>
      <c r="G14" s="46">
        <v>133</v>
      </c>
      <c r="H14" s="44">
        <f t="shared" si="1"/>
        <v>279</v>
      </c>
      <c r="I14" s="45">
        <f>165+2</f>
        <v>167</v>
      </c>
      <c r="J14" s="46">
        <f>112+0</f>
        <v>112</v>
      </c>
      <c r="K14" s="47">
        <f t="shared" si="2"/>
        <v>4160</v>
      </c>
      <c r="L14" s="45">
        <f>1946+74</f>
        <v>2020</v>
      </c>
      <c r="M14" s="47">
        <f>2075+65</f>
        <v>2140</v>
      </c>
      <c r="N14" s="44">
        <f t="shared" si="3"/>
        <v>2779</v>
      </c>
      <c r="O14" s="45">
        <f>1248+53</f>
        <v>1301</v>
      </c>
      <c r="P14" s="46">
        <f>1419+59</f>
        <v>1478</v>
      </c>
      <c r="Q14" s="49" t="s">
        <v>30</v>
      </c>
    </row>
    <row r="15" spans="1:18" ht="28.5" customHeight="1" x14ac:dyDescent="0.5">
      <c r="A15" s="43" t="s">
        <v>31</v>
      </c>
      <c r="B15" s="43"/>
      <c r="E15" s="44">
        <v>3210</v>
      </c>
      <c r="F15" s="45">
        <v>1652</v>
      </c>
      <c r="G15" s="46">
        <v>1558</v>
      </c>
      <c r="H15" s="44">
        <f t="shared" si="1"/>
        <v>1706</v>
      </c>
      <c r="I15" s="45">
        <f>99+890</f>
        <v>989</v>
      </c>
      <c r="J15" s="46">
        <f>67+650</f>
        <v>717</v>
      </c>
      <c r="K15" s="47">
        <f t="shared" si="2"/>
        <v>16838</v>
      </c>
      <c r="L15" s="45">
        <f>1679+6487</f>
        <v>8166</v>
      </c>
      <c r="M15" s="47">
        <f>1798+6874</f>
        <v>8672</v>
      </c>
      <c r="N15" s="44">
        <f t="shared" si="3"/>
        <v>14922</v>
      </c>
      <c r="O15" s="45">
        <f>868+6447</f>
        <v>7315</v>
      </c>
      <c r="P15" s="46">
        <f>975+6632</f>
        <v>7607</v>
      </c>
      <c r="Q15" s="49" t="s">
        <v>32</v>
      </c>
    </row>
    <row r="16" spans="1:18" s="39" customFormat="1" ht="19.5" x14ac:dyDescent="0.45">
      <c r="A16" s="50"/>
      <c r="B16" s="50"/>
      <c r="C16" s="50"/>
      <c r="D16" s="50"/>
      <c r="E16" s="51"/>
      <c r="F16" s="52"/>
      <c r="G16" s="53"/>
      <c r="H16" s="51"/>
      <c r="I16" s="52"/>
      <c r="J16" s="53"/>
      <c r="K16" s="50"/>
      <c r="L16" s="52"/>
      <c r="M16" s="50"/>
      <c r="N16" s="51"/>
      <c r="O16" s="52"/>
      <c r="P16" s="53"/>
      <c r="Q16" s="50"/>
      <c r="R16" s="50"/>
    </row>
    <row r="17" spans="1:18" s="39" customFormat="1" ht="4.5" customHeight="1" x14ac:dyDescent="0.4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18" s="39" customFormat="1" ht="19.5" x14ac:dyDescent="0.45">
      <c r="A18" s="54" t="s">
        <v>33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</row>
    <row r="19" spans="1:18" s="39" customFormat="1" ht="19.5" x14ac:dyDescent="0.45">
      <c r="A19" s="54"/>
      <c r="B19" s="54" t="s">
        <v>34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2017-10-10T07:46:54Z</dcterms:created>
  <dcterms:modified xsi:type="dcterms:W3CDTF">2017-10-10T07:46:54Z</dcterms:modified>
</cp:coreProperties>
</file>