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772" yWindow="-36" windowWidth="5112" windowHeight="6396"/>
  </bookViews>
  <sheets>
    <sheet name="ตาราง 7" sheetId="67" r:id="rId1"/>
    <sheet name="T-2.2" sheetId="58" r:id="rId2"/>
    <sheet name="T-2.3" sheetId="21" r:id="rId3"/>
    <sheet name="T-2.4" sheetId="22" r:id="rId4"/>
    <sheet name="T-2.5" sheetId="23" r:id="rId5"/>
    <sheet name="T-2.6 " sheetId="24" r:id="rId6"/>
    <sheet name="T-2.7" sheetId="25" r:id="rId7"/>
    <sheet name="T-2.8" sheetId="59" r:id="rId8"/>
    <sheet name="ตารางที่7ไตรมาส 1234 พ.ศ. 2561" sheetId="49" r:id="rId9"/>
    <sheet name="ตารางที่7ไตรมาส 1234 พ.ศ. 2560 " sheetId="57" r:id="rId10"/>
    <sheet name="Sheet19" sheetId="60" r:id="rId11"/>
    <sheet name="T-2.6" sheetId="68" r:id="rId12"/>
    <sheet name="2554-2560    " sheetId="69" r:id="rId13"/>
    <sheet name="ตารางที่1ไตรมาส 4พ.ศ.2560 " sheetId="70" r:id="rId14"/>
    <sheet name="ตารางที่2ไตรมาส 4" sheetId="71" r:id="rId15"/>
    <sheet name="ตารางที่3ไตรมาส 4พ.ศ. 2560 " sheetId="72" r:id="rId16"/>
    <sheet name="ตารางที่4ไตรมาส 4 พ.ศ. 2560 " sheetId="73" r:id="rId17"/>
    <sheet name="ตารางที่5ไตรมาส4 พ.ศ.2560" sheetId="74" r:id="rId18"/>
    <sheet name="ตารางที่6ไตรมาส4 พ.ศ.2560" sheetId="75" r:id="rId19"/>
    <sheet name="ตารางที่7ไตรมาส 4 พ.ศ. 2560 " sheetId="76" r:id="rId20"/>
    <sheet name="T-2.2 (2)" sheetId="77" r:id="rId21"/>
    <sheet name="T-2.3 (2)" sheetId="78" r:id="rId22"/>
    <sheet name="T-2.4 (2)" sheetId="79" r:id="rId23"/>
    <sheet name="T-2.5 (2)" sheetId="80" r:id="rId24"/>
    <sheet name="T-2.6   " sheetId="81" r:id="rId25"/>
    <sheet name="T-2.7 (2)" sheetId="82" r:id="rId26"/>
    <sheet name="T-2.8 (2)" sheetId="83" r:id="rId27"/>
    <sheet name="Sheet8" sheetId="84" r:id="rId28"/>
    <sheet name="ตารางที่7ไตรมาส12558" sheetId="85" r:id="rId29"/>
    <sheet name="ตารางที่7ไตรมาส22558" sheetId="86" r:id="rId30"/>
    <sheet name="ตารางที่7ไตรมาส32558" sheetId="87" r:id="rId31"/>
    <sheet name="ตารางที่7ไตรมาส4 2558" sheetId="88" r:id="rId32"/>
  </sheets>
  <externalReferences>
    <externalReference r:id="rId33"/>
    <externalReference r:id="rId34"/>
  </externalReference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11">'T-2.6'!$A$1:$AF$28</definedName>
    <definedName name="SAPBEXdnldView" hidden="1">"3ZY5706QR6UW8T5CLKDTEF6F5"</definedName>
    <definedName name="SAPBEXsysID" hidden="1">"BWP"</definedName>
  </definedNames>
  <calcPr calcId="125725"/>
</workbook>
</file>

<file path=xl/calcChain.xml><?xml version="1.0" encoding="utf-8"?>
<calcChain xmlns="http://schemas.openxmlformats.org/spreadsheetml/2006/main">
  <c r="B22" i="88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E9" i="87"/>
  <c r="F9"/>
  <c r="G9"/>
  <c r="J9"/>
  <c r="Q9"/>
  <c r="R9"/>
  <c r="S9"/>
  <c r="V9"/>
  <c r="E10"/>
  <c r="F10"/>
  <c r="G10"/>
  <c r="J10"/>
  <c r="B11"/>
  <c r="H9" s="1"/>
  <c r="H10" s="1"/>
  <c r="C11"/>
  <c r="D11"/>
  <c r="J11"/>
  <c r="B15"/>
  <c r="I9" s="1"/>
  <c r="I10" s="1"/>
  <c r="C15"/>
  <c r="D15"/>
  <c r="B22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B37"/>
  <c r="C37"/>
  <c r="D37"/>
  <c r="I9" i="86"/>
  <c r="H12" s="1"/>
  <c r="J9"/>
  <c r="K9"/>
  <c r="J12" s="1"/>
  <c r="N9"/>
  <c r="B11"/>
  <c r="L9" s="1"/>
  <c r="K12" s="1"/>
  <c r="C11"/>
  <c r="D11"/>
  <c r="I12"/>
  <c r="B15"/>
  <c r="B32" s="1"/>
  <c r="C15"/>
  <c r="D15"/>
  <c r="D32" s="1"/>
  <c r="B22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C32"/>
  <c r="B33"/>
  <c r="C33"/>
  <c r="D33"/>
  <c r="B34"/>
  <c r="C34"/>
  <c r="D34"/>
  <c r="B35"/>
  <c r="C35"/>
  <c r="D35"/>
  <c r="B37"/>
  <c r="C37"/>
  <c r="D37"/>
  <c r="B22" i="85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B37"/>
  <c r="C37"/>
  <c r="F25" i="77"/>
  <c r="F26"/>
  <c r="F27"/>
  <c r="F28"/>
  <c r="B12" i="76"/>
  <c r="C12"/>
  <c r="D12"/>
  <c r="B16"/>
  <c r="C16"/>
  <c r="D16"/>
  <c r="B23"/>
  <c r="C23"/>
  <c r="D23"/>
  <c r="F23"/>
  <c r="G23"/>
  <c r="H23"/>
  <c r="J23"/>
  <c r="K23"/>
  <c r="L23"/>
  <c r="N23"/>
  <c r="O23"/>
  <c r="P23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B29"/>
  <c r="C29"/>
  <c r="D29"/>
  <c r="F29"/>
  <c r="G29"/>
  <c r="H29"/>
  <c r="J29"/>
  <c r="K29"/>
  <c r="L29"/>
  <c r="N29"/>
  <c r="O29"/>
  <c r="P29"/>
  <c r="R29"/>
  <c r="S29"/>
  <c r="T29"/>
  <c r="B30"/>
  <c r="C30"/>
  <c r="D30"/>
  <c r="F30"/>
  <c r="G30"/>
  <c r="H30"/>
  <c r="J30"/>
  <c r="K30"/>
  <c r="L30"/>
  <c r="N30"/>
  <c r="O30"/>
  <c r="P30"/>
  <c r="R30"/>
  <c r="S30"/>
  <c r="T30"/>
  <c r="B31"/>
  <c r="C31"/>
  <c r="D31"/>
  <c r="F31"/>
  <c r="G31"/>
  <c r="H31"/>
  <c r="J31"/>
  <c r="K31"/>
  <c r="L31"/>
  <c r="N31"/>
  <c r="O31"/>
  <c r="P31"/>
  <c r="R31"/>
  <c r="S31"/>
  <c r="T31"/>
  <c r="B33"/>
  <c r="C33"/>
  <c r="D33"/>
  <c r="F33"/>
  <c r="G33"/>
  <c r="H33"/>
  <c r="J33"/>
  <c r="K33"/>
  <c r="L33"/>
  <c r="N33"/>
  <c r="O33"/>
  <c r="P33"/>
  <c r="R33"/>
  <c r="S33"/>
  <c r="T33"/>
  <c r="B34"/>
  <c r="C34"/>
  <c r="D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J38"/>
  <c r="K38"/>
  <c r="N38"/>
  <c r="P38"/>
  <c r="R38"/>
  <c r="S38"/>
  <c r="T38"/>
  <c r="B16" i="75"/>
  <c r="C16"/>
  <c r="D16"/>
  <c r="F16"/>
  <c r="G16"/>
  <c r="H16"/>
  <c r="J16"/>
  <c r="K16"/>
  <c r="L16"/>
  <c r="N16"/>
  <c r="O16"/>
  <c r="P16"/>
  <c r="R16"/>
  <c r="S16"/>
  <c r="T16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B24"/>
  <c r="C24"/>
  <c r="D24"/>
  <c r="F24"/>
  <c r="G24"/>
  <c r="H24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14" i="74"/>
  <c r="C14"/>
  <c r="D14"/>
  <c r="F14"/>
  <c r="G14"/>
  <c r="H14"/>
  <c r="J14"/>
  <c r="K14"/>
  <c r="L14"/>
  <c r="N14"/>
  <c r="O14"/>
  <c r="P14"/>
  <c r="R14"/>
  <c r="S14"/>
  <c r="T14"/>
  <c r="R15"/>
  <c r="S15"/>
  <c r="T15"/>
  <c r="B16"/>
  <c r="C16"/>
  <c r="D16"/>
  <c r="F16"/>
  <c r="G16"/>
  <c r="H16"/>
  <c r="J16"/>
  <c r="K16"/>
  <c r="L16"/>
  <c r="N16"/>
  <c r="O16"/>
  <c r="P16"/>
  <c r="R16"/>
  <c r="S16"/>
  <c r="T16"/>
  <c r="B17"/>
  <c r="C17"/>
  <c r="D17"/>
  <c r="F17"/>
  <c r="G17"/>
  <c r="H17"/>
  <c r="J17"/>
  <c r="K17"/>
  <c r="L17"/>
  <c r="N17"/>
  <c r="O17"/>
  <c r="P17"/>
  <c r="R17"/>
  <c r="S17"/>
  <c r="T17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F21"/>
  <c r="G21"/>
  <c r="H21"/>
  <c r="J21"/>
  <c r="K21"/>
  <c r="L21"/>
  <c r="N21"/>
  <c r="O21"/>
  <c r="P21"/>
  <c r="R21"/>
  <c r="S21"/>
  <c r="T21"/>
  <c r="R5" i="73"/>
  <c r="R31" s="1"/>
  <c r="S5"/>
  <c r="T5"/>
  <c r="T31" s="1"/>
  <c r="B31"/>
  <c r="C31"/>
  <c r="D31"/>
  <c r="F31"/>
  <c r="G31"/>
  <c r="H31"/>
  <c r="J31"/>
  <c r="K31"/>
  <c r="L31"/>
  <c r="N31"/>
  <c r="O31"/>
  <c r="P31"/>
  <c r="S31"/>
  <c r="F32"/>
  <c r="G32"/>
  <c r="H32"/>
  <c r="J32"/>
  <c r="K32"/>
  <c r="L32"/>
  <c r="N32"/>
  <c r="O32"/>
  <c r="P32"/>
  <c r="S32"/>
  <c r="B33"/>
  <c r="C33"/>
  <c r="D33"/>
  <c r="F33"/>
  <c r="G33"/>
  <c r="H33"/>
  <c r="J33"/>
  <c r="K33"/>
  <c r="L33"/>
  <c r="N33"/>
  <c r="O33"/>
  <c r="P33"/>
  <c r="R33"/>
  <c r="S33"/>
  <c r="T33"/>
  <c r="B34"/>
  <c r="C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S35"/>
  <c r="B36"/>
  <c r="C36"/>
  <c r="D36"/>
  <c r="F36"/>
  <c r="G36"/>
  <c r="H36"/>
  <c r="J36"/>
  <c r="K36"/>
  <c r="L36"/>
  <c r="N36"/>
  <c r="O36"/>
  <c r="P36"/>
  <c r="R36"/>
  <c r="S36"/>
  <c r="T36"/>
  <c r="B37"/>
  <c r="C37"/>
  <c r="D37"/>
  <c r="F37"/>
  <c r="G37"/>
  <c r="H37"/>
  <c r="J37"/>
  <c r="K37"/>
  <c r="L37"/>
  <c r="N37"/>
  <c r="O37"/>
  <c r="P37"/>
  <c r="S37"/>
  <c r="B38"/>
  <c r="C38"/>
  <c r="D38"/>
  <c r="F38"/>
  <c r="G38"/>
  <c r="H38"/>
  <c r="J38"/>
  <c r="K38"/>
  <c r="L38"/>
  <c r="N38"/>
  <c r="O38"/>
  <c r="P38"/>
  <c r="R38"/>
  <c r="S38"/>
  <c r="T38"/>
  <c r="B39"/>
  <c r="C39"/>
  <c r="D39"/>
  <c r="F39"/>
  <c r="G39"/>
  <c r="H39"/>
  <c r="J39"/>
  <c r="K39"/>
  <c r="L39"/>
  <c r="N39"/>
  <c r="O39"/>
  <c r="P39"/>
  <c r="R39"/>
  <c r="S39"/>
  <c r="T39"/>
  <c r="B40"/>
  <c r="C40"/>
  <c r="D40"/>
  <c r="F40"/>
  <c r="G40"/>
  <c r="H40"/>
  <c r="J40"/>
  <c r="K40"/>
  <c r="L40"/>
  <c r="N40"/>
  <c r="O40"/>
  <c r="P40"/>
  <c r="R40"/>
  <c r="S40"/>
  <c r="T40"/>
  <c r="B41"/>
  <c r="C41"/>
  <c r="D41"/>
  <c r="F41"/>
  <c r="G41"/>
  <c r="H41"/>
  <c r="J41"/>
  <c r="K41"/>
  <c r="L41"/>
  <c r="N41"/>
  <c r="O41"/>
  <c r="P41"/>
  <c r="R41"/>
  <c r="S41"/>
  <c r="T41"/>
  <c r="B42"/>
  <c r="C42"/>
  <c r="D42"/>
  <c r="F42"/>
  <c r="G42"/>
  <c r="H42"/>
  <c r="J42"/>
  <c r="K42"/>
  <c r="L42"/>
  <c r="N42"/>
  <c r="O42"/>
  <c r="P42"/>
  <c r="R42"/>
  <c r="S42"/>
  <c r="T42"/>
  <c r="B43"/>
  <c r="C43"/>
  <c r="D43"/>
  <c r="F43"/>
  <c r="G43"/>
  <c r="H43"/>
  <c r="J43"/>
  <c r="K43"/>
  <c r="L43"/>
  <c r="N43"/>
  <c r="O43"/>
  <c r="P43"/>
  <c r="R43"/>
  <c r="S43"/>
  <c r="T43"/>
  <c r="B44"/>
  <c r="C44"/>
  <c r="D44"/>
  <c r="F44"/>
  <c r="G44"/>
  <c r="H44"/>
  <c r="J44"/>
  <c r="K44"/>
  <c r="L44"/>
  <c r="N44"/>
  <c r="O44"/>
  <c r="P44"/>
  <c r="R44"/>
  <c r="S44"/>
  <c r="T44"/>
  <c r="B45"/>
  <c r="C45"/>
  <c r="D45"/>
  <c r="F45"/>
  <c r="G45"/>
  <c r="H45"/>
  <c r="J45"/>
  <c r="K45"/>
  <c r="L45"/>
  <c r="N45"/>
  <c r="O45"/>
  <c r="P45"/>
  <c r="R45"/>
  <c r="S45"/>
  <c r="T45"/>
  <c r="B46"/>
  <c r="C46"/>
  <c r="D46"/>
  <c r="F46"/>
  <c r="G46"/>
  <c r="H46"/>
  <c r="J46"/>
  <c r="K46"/>
  <c r="L46"/>
  <c r="N46"/>
  <c r="O46"/>
  <c r="P46"/>
  <c r="R46"/>
  <c r="S46"/>
  <c r="T46"/>
  <c r="B47"/>
  <c r="C47"/>
  <c r="D47"/>
  <c r="F47"/>
  <c r="G47"/>
  <c r="H47"/>
  <c r="J47"/>
  <c r="K47"/>
  <c r="L47"/>
  <c r="N47"/>
  <c r="O47"/>
  <c r="P47"/>
  <c r="R47"/>
  <c r="S47"/>
  <c r="T47"/>
  <c r="B48"/>
  <c r="C48"/>
  <c r="D48"/>
  <c r="F48"/>
  <c r="G48"/>
  <c r="H48"/>
  <c r="J48"/>
  <c r="K48"/>
  <c r="L48"/>
  <c r="N48"/>
  <c r="O48"/>
  <c r="P48"/>
  <c r="R48"/>
  <c r="S48"/>
  <c r="T48"/>
  <c r="B49"/>
  <c r="C49"/>
  <c r="D49"/>
  <c r="F49"/>
  <c r="G49"/>
  <c r="H49"/>
  <c r="J49"/>
  <c r="K49"/>
  <c r="L49"/>
  <c r="N49"/>
  <c r="O49"/>
  <c r="P49"/>
  <c r="R49"/>
  <c r="S49"/>
  <c r="T49"/>
  <c r="B50"/>
  <c r="C50"/>
  <c r="D50"/>
  <c r="F50"/>
  <c r="G50"/>
  <c r="H50"/>
  <c r="J50"/>
  <c r="K50"/>
  <c r="L50"/>
  <c r="N50"/>
  <c r="O50"/>
  <c r="P50"/>
  <c r="R50"/>
  <c r="S50"/>
  <c r="T50"/>
  <c r="F51"/>
  <c r="G51"/>
  <c r="H51"/>
  <c r="N51"/>
  <c r="O51"/>
  <c r="P51"/>
  <c r="R51"/>
  <c r="S51"/>
  <c r="T51"/>
  <c r="S5" i="72"/>
  <c r="T5"/>
  <c r="T24" s="1"/>
  <c r="U5"/>
  <c r="B24"/>
  <c r="C24"/>
  <c r="D24"/>
  <c r="F24"/>
  <c r="G24"/>
  <c r="H24"/>
  <c r="J24"/>
  <c r="K24"/>
  <c r="L24"/>
  <c r="N24"/>
  <c r="O24"/>
  <c r="P24"/>
  <c r="S24"/>
  <c r="U24"/>
  <c r="B27"/>
  <c r="C27"/>
  <c r="D27"/>
  <c r="F27"/>
  <c r="G27"/>
  <c r="H27"/>
  <c r="J27"/>
  <c r="K27"/>
  <c r="L27"/>
  <c r="N27"/>
  <c r="O27"/>
  <c r="P27"/>
  <c r="B28"/>
  <c r="C28"/>
  <c r="D28"/>
  <c r="F28"/>
  <c r="G28"/>
  <c r="H28"/>
  <c r="J28"/>
  <c r="K28"/>
  <c r="L28"/>
  <c r="N28"/>
  <c r="O28"/>
  <c r="P28"/>
  <c r="B30"/>
  <c r="C30"/>
  <c r="D30"/>
  <c r="F30"/>
  <c r="G30"/>
  <c r="H30"/>
  <c r="J30"/>
  <c r="K30"/>
  <c r="L30"/>
  <c r="N30"/>
  <c r="O30"/>
  <c r="P30"/>
  <c r="B31"/>
  <c r="C31"/>
  <c r="D31"/>
  <c r="F31"/>
  <c r="G31"/>
  <c r="H31"/>
  <c r="J31"/>
  <c r="K31"/>
  <c r="L31"/>
  <c r="N31"/>
  <c r="O31"/>
  <c r="P31"/>
  <c r="B32"/>
  <c r="C32"/>
  <c r="D32"/>
  <c r="F32"/>
  <c r="G32"/>
  <c r="H32"/>
  <c r="J32"/>
  <c r="K32"/>
  <c r="L32"/>
  <c r="N32"/>
  <c r="O32"/>
  <c r="P32"/>
  <c r="B34"/>
  <c r="C34"/>
  <c r="D34"/>
  <c r="F34"/>
  <c r="G34"/>
  <c r="H34"/>
  <c r="J34"/>
  <c r="K34"/>
  <c r="L34"/>
  <c r="N34"/>
  <c r="O34"/>
  <c r="P34"/>
  <c r="B36"/>
  <c r="C36"/>
  <c r="D36"/>
  <c r="F36"/>
  <c r="G36"/>
  <c r="H36"/>
  <c r="J36"/>
  <c r="K36"/>
  <c r="L36"/>
  <c r="N36"/>
  <c r="O36"/>
  <c r="P36"/>
  <c r="B38"/>
  <c r="C38"/>
  <c r="D38"/>
  <c r="F38"/>
  <c r="G38"/>
  <c r="H38"/>
  <c r="J38"/>
  <c r="K38"/>
  <c r="L38"/>
  <c r="N38"/>
  <c r="O38"/>
  <c r="P38"/>
  <c r="B40"/>
  <c r="C40"/>
  <c r="D40"/>
  <c r="F40"/>
  <c r="G40"/>
  <c r="H40"/>
  <c r="J40"/>
  <c r="K40"/>
  <c r="L40"/>
  <c r="N40"/>
  <c r="O40"/>
  <c r="P40"/>
  <c r="R5" i="71"/>
  <c r="S5"/>
  <c r="S22" s="1"/>
  <c r="T5"/>
  <c r="B11"/>
  <c r="B28" s="1"/>
  <c r="C11"/>
  <c r="D11"/>
  <c r="D28" s="1"/>
  <c r="B15"/>
  <c r="C15"/>
  <c r="C32" s="1"/>
  <c r="D15"/>
  <c r="B22"/>
  <c r="C22"/>
  <c r="D22"/>
  <c r="F22"/>
  <c r="G22"/>
  <c r="H22"/>
  <c r="J22"/>
  <c r="K22"/>
  <c r="L22"/>
  <c r="N22"/>
  <c r="O22"/>
  <c r="P22"/>
  <c r="R22"/>
  <c r="T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C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B32"/>
  <c r="D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B20" i="70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X66" i="69"/>
  <c r="Y66"/>
  <c r="Q15" i="68"/>
  <c r="R15"/>
  <c r="S15"/>
  <c r="Q19"/>
  <c r="R19"/>
  <c r="S19"/>
  <c r="AB16" i="67"/>
  <c r="AB34" s="1"/>
  <c r="AC16"/>
  <c r="H24"/>
  <c r="I24"/>
  <c r="B26"/>
  <c r="C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B27"/>
  <c r="C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C28"/>
  <c r="E28"/>
  <c r="F28"/>
  <c r="G28"/>
  <c r="H28"/>
  <c r="J28"/>
  <c r="K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B29"/>
  <c r="C29"/>
  <c r="E29"/>
  <c r="F29"/>
  <c r="G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B30"/>
  <c r="C30"/>
  <c r="E30"/>
  <c r="F30"/>
  <c r="G30"/>
  <c r="H30"/>
  <c r="I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B31"/>
  <c r="C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B32"/>
  <c r="C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B33"/>
  <c r="C33"/>
  <c r="E33"/>
  <c r="F33"/>
  <c r="G33"/>
  <c r="H33"/>
  <c r="I33"/>
  <c r="J33"/>
  <c r="K33"/>
  <c r="L33"/>
  <c r="M33"/>
  <c r="N33"/>
  <c r="O33"/>
  <c r="P33"/>
  <c r="Q33"/>
  <c r="R33"/>
  <c r="S33"/>
  <c r="T33"/>
  <c r="U33"/>
  <c r="B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C34"/>
  <c r="AD34"/>
  <c r="AE34"/>
  <c r="AF34"/>
  <c r="AG34"/>
  <c r="B35"/>
  <c r="C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B36"/>
  <c r="C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B37"/>
  <c r="C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B38"/>
  <c r="C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B39"/>
  <c r="C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Z39"/>
  <c r="AA39"/>
  <c r="AB39"/>
  <c r="AC39"/>
  <c r="AD39"/>
  <c r="AE39"/>
  <c r="AF39"/>
  <c r="AG39"/>
  <c r="M9" i="86" l="1"/>
  <c r="L12" s="1"/>
  <c r="U9" i="87"/>
  <c r="T37" i="73"/>
  <c r="R37"/>
  <c r="T35"/>
  <c r="R35"/>
  <c r="T32"/>
  <c r="R32"/>
  <c r="T9" i="87"/>
  <c r="N25" i="57"/>
  <c r="B12"/>
  <c r="B29" s="1"/>
  <c r="C12"/>
  <c r="C29" s="1"/>
  <c r="D12"/>
  <c r="B16"/>
  <c r="C16"/>
  <c r="D16"/>
  <c r="B23"/>
  <c r="C23"/>
  <c r="D23"/>
  <c r="F23"/>
  <c r="G23"/>
  <c r="H23"/>
  <c r="J23"/>
  <c r="K23"/>
  <c r="L23"/>
  <c r="N23"/>
  <c r="O23"/>
  <c r="P23"/>
  <c r="B25"/>
  <c r="C25"/>
  <c r="D25"/>
  <c r="F25"/>
  <c r="G25"/>
  <c r="H25"/>
  <c r="J25"/>
  <c r="K25"/>
  <c r="L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D29"/>
  <c r="F29"/>
  <c r="G29"/>
  <c r="H29"/>
  <c r="J29"/>
  <c r="K29"/>
  <c r="L29"/>
  <c r="N29"/>
  <c r="O29"/>
  <c r="P29"/>
  <c r="R29"/>
  <c r="S29"/>
  <c r="T29"/>
  <c r="B30"/>
  <c r="C30"/>
  <c r="D30"/>
  <c r="F30"/>
  <c r="G30"/>
  <c r="H30"/>
  <c r="J30"/>
  <c r="K30"/>
  <c r="L30"/>
  <c r="N30"/>
  <c r="O30"/>
  <c r="P30"/>
  <c r="R30"/>
  <c r="S30"/>
  <c r="T30"/>
  <c r="B31"/>
  <c r="C31"/>
  <c r="D31"/>
  <c r="F31"/>
  <c r="G31"/>
  <c r="H31"/>
  <c r="J31"/>
  <c r="K31"/>
  <c r="L31"/>
  <c r="N31"/>
  <c r="O31"/>
  <c r="P31"/>
  <c r="R31"/>
  <c r="S31"/>
  <c r="T31"/>
  <c r="B33"/>
  <c r="C33"/>
  <c r="D33"/>
  <c r="F33"/>
  <c r="G33"/>
  <c r="H33"/>
  <c r="J33"/>
  <c r="K33"/>
  <c r="L33"/>
  <c r="N33"/>
  <c r="O33"/>
  <c r="P33"/>
  <c r="R33"/>
  <c r="S33"/>
  <c r="T33"/>
  <c r="B34"/>
  <c r="C34"/>
  <c r="D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J38"/>
  <c r="K38"/>
  <c r="N38"/>
  <c r="P38"/>
  <c r="R38"/>
  <c r="S38"/>
  <c r="T38"/>
</calcChain>
</file>

<file path=xl/sharedStrings.xml><?xml version="1.0" encoding="utf-8"?>
<sst xmlns="http://schemas.openxmlformats.org/spreadsheetml/2006/main" count="3979" uniqueCount="438">
  <si>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</si>
  <si>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</si>
  <si>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</si>
  <si>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</si>
  <si>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</si>
  <si>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</si>
  <si>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</si>
  <si>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</si>
  <si>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</si>
  <si>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</si>
  <si>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</si>
  <si>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</si>
  <si>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</si>
  <si>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</si>
  <si>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</si>
  <si>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</si>
  <si>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</si>
  <si>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</si>
  <si>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</si>
  <si>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</si>
  <si>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</si>
  <si>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</si>
  <si>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</si>
  <si>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</si>
  <si>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</si>
  <si>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</si>
  <si>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</si>
  <si>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</si>
  <si>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</si>
  <si>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</si>
  <si>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</si>
  <si>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</si>
  <si>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</si>
  <si>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</si>
  <si>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</si>
  <si>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</si>
  <si>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</si>
  <si>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</si>
  <si>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</si>
  <si>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</si>
  <si>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</si>
  <si>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</si>
  <si>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</si>
  <si>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</si>
  <si>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</si>
  <si>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</si>
  <si>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</si>
  <si>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</si>
  <si>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</si>
  <si>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</si>
  <si>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</si>
  <si>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</si>
  <si>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</si>
  <si>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</si>
  <si>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</si>
  <si>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</si>
  <si>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</si>
  <si>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</si>
  <si>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</si>
  <si>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</si>
  <si>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</si>
  <si>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</si>
  <si>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</si>
  <si>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</si>
  <si>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</si>
  <si>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</si>
  <si>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</si>
  <si>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</si>
  <si>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</si>
  <si>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</si>
  <si>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</si>
  <si>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</si>
  <si>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</si>
  <si>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</si>
  <si>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</si>
  <si>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</si>
  <si>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</si>
  <si>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</si>
  <si>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</si>
  <si>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</si>
  <si>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</si>
  <si>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</si>
  <si>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</si>
  <si>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</si>
  <si>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</si>
  <si>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</si>
  <si>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</si>
  <si>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</si>
  <si>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</si>
  <si>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</si>
  <si>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</si>
  <si>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</si>
  <si>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</si>
  <si>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</si>
  <si>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</si>
  <si>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</si>
  <si>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</si>
  <si>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</si>
  <si>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</si>
  <si>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</si>
  <si>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</si>
  <si>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</si>
  <si>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</si>
  <si>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</si>
  <si>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</si>
  <si>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</si>
  <si>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</si>
  <si>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</si>
  <si>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</si>
  <si>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</si>
  <si>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</si>
  <si>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</si>
  <si>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</si>
  <si>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</si>
  <si>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</si>
  <si>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</si>
  <si>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</si>
  <si>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</si>
  <si>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</si>
  <si>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</si>
  <si>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</si>
  <si>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</si>
  <si>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</si>
  <si>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</si>
  <si>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</si>
  <si>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</si>
  <si>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</si>
  <si>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</si>
  <si>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</si>
  <si>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</si>
  <si>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</si>
  <si>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</si>
  <si>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</si>
  <si>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</si>
  <si>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</si>
  <si>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</si>
  <si>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</si>
  <si>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</si>
  <si>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</si>
  <si>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</si>
  <si>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</si>
  <si>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</si>
  <si>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</si>
  <si>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</si>
  <si>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</si>
  <si>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</si>
  <si>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</si>
  <si>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</si>
  <si>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</si>
  <si>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</si>
  <si>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</si>
  <si>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</si>
  <si>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</si>
  <si>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</si>
  <si>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</si>
  <si>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    Note:   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</si>
  <si>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</si>
  <si>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</si>
  <si>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</si>
  <si>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</si>
  <si>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</si>
  <si>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</si>
  <si>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</si>
  <si>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r>
      <t xml:space="preserve">Unemployment rate </t>
    </r>
    <r>
      <rPr>
        <sz val="11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</si>
  <si>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</si>
  <si>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</si>
  <si>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</si>
  <si>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</si>
  <si>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</si>
  <si>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</si>
  <si>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</si>
  <si>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</si>
  <si>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</si>
  <si>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</si>
  <si>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</si>
  <si>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</si>
  <si>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</si>
  <si>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</si>
  <si>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</si>
  <si>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</si>
  <si>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</si>
  <si>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</si>
  <si>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</si>
  <si>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</si>
  <si>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</si>
  <si>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</si>
  <si>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</si>
  <si>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</si>
  <si>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</si>
  <si>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</si>
  <si>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</si>
  <si>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</si>
  <si>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</si>
  <si>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</si>
  <si>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</si>
  <si>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</si>
  <si>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</si>
  <si>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 xml:space="preserve">  2017</t>
  </si>
  <si>
    <t>2560 (2017)</t>
  </si>
  <si>
    <t>Service worker and sell goods</t>
  </si>
  <si>
    <t>2017</t>
  </si>
  <si>
    <t xml:space="preserve">  2018</t>
  </si>
  <si>
    <t>2561 (2018)</t>
  </si>
  <si>
    <t>2018</t>
  </si>
  <si>
    <t xml:space="preserve"> - </t>
  </si>
  <si>
    <t xml:space="preserve">  2014</t>
  </si>
  <si>
    <t>-</t>
  </si>
  <si>
    <t>Employed Persons Aged 15 Years and Over by Occupation, Sex and Quarterly: 2017-2018</t>
  </si>
  <si>
    <t>Table  2.3</t>
  </si>
  <si>
    <t>ประชากรอายุ 15 ปีขึ้นไปที่มีงานทำ จำแนกตามอาชีพ และเพศ เป็นรายไตรมาส พ.ศ.  2560-2561</t>
  </si>
  <si>
    <t>ตาราง  2.3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</si>
  <si>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</si>
  <si>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</si>
  <si>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</si>
  <si>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</si>
  <si>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</si>
  <si>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</si>
  <si>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>Employed Persons Aged 15 Years and Over by Industry, Sex and Quarterly: 2017-2018</t>
  </si>
  <si>
    <t>Table  2.4</t>
  </si>
  <si>
    <t>ประชากรอายุ 15 ปีขึ้นไปที่มีงานทำ จำแนกตามอุตสาหกรรม และเพศ เป็นรายไตรมาส พ.ศ. 2560-2561</t>
  </si>
  <si>
    <t>ตาราง  2.4</t>
  </si>
  <si>
    <t xml:space="preserve"> cooperative</t>
  </si>
  <si>
    <t xml:space="preserve"> Member of producers </t>
  </si>
  <si>
    <t xml:space="preserve"> (หน่วยเป็นพัน In thousands)</t>
  </si>
  <si>
    <t>Employed Persons Aged 15 Years and Over by Work Status, Sex and Quarterly: 2017-2018</t>
  </si>
  <si>
    <t>Table 2.5</t>
  </si>
  <si>
    <t>ประชากรอายุ 15 ปีขึ้นไปที่มีงานทำ จำแนกตามสถานภาพการทำงาน และเพศ เป็นรายไตรมาส พ.ศ. 2560-2561</t>
  </si>
  <si>
    <t>ตาราง 2.5</t>
  </si>
  <si>
    <t>Employed Persons Aged 15 Years and Over by Level of Educational Attainment, Sex and Quarterly: 2017-2018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</si>
  <si>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</si>
  <si>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2560-2561</t>
  </si>
  <si>
    <t>ตาราง 2.6</t>
  </si>
  <si>
    <t xml:space="preserve">  1  -  9  hours</t>
  </si>
  <si>
    <t>1  -  9  ชั่วโมง</t>
  </si>
  <si>
    <t>(หน่วยเป็นพัน   In thousands)</t>
  </si>
  <si>
    <t>Table 2.7</t>
  </si>
  <si>
    <t>ตาราง 2.7</t>
  </si>
  <si>
    <t>2014</t>
  </si>
  <si>
    <t>Table 2.8</t>
  </si>
  <si>
    <t>ตาราง 2.8</t>
  </si>
  <si>
    <t xml:space="preserve"> การสำรวจภาวะการทำงานของประชากร พ.ศ. 2558 - 2561, จังหวัดนครราชสีมา สำนักงานสถิติแห่งชาติ</t>
  </si>
  <si>
    <t>The  Labour Force Survey: 2015 - 2018 ,  Nakhon Ratchasima Provincial ,  National Statistical Office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</si>
  <si>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พ.ศ.2560-2561</t>
  </si>
  <si>
    <t>Employed Persons Aged 15 Years and Over by Hours Worked per Week, Sex and Quarterly:  2017-2018</t>
  </si>
  <si>
    <t xml:space="preserve"> การสำรวจภาวะการทำงานของประชากร พ.ศ. 2560 - 2561, จังหวัดนครราชสีมา สำนักงานสถิติแห่งชาติ</t>
  </si>
  <si>
    <t>The  Labour Force Survey: 2017 - 2018 ,  Nakhon Ratchasima Provincial ,  National Statistical Office</t>
  </si>
  <si>
    <t>ตาราง 2.2</t>
  </si>
  <si>
    <t>Table 2.2</t>
  </si>
  <si>
    <t>Population Aged 15 Years and Over by Labour Force Status and Quarterly: 2015 - 2018</t>
  </si>
  <si>
    <t>ประชากรอายุ 15 ปีขึ้นไป จำแนกตามสถานภาพแรงงาน เป็นรายไตรมาส พ.ศ. 2558 - 2561</t>
  </si>
  <si>
    <t xml:space="preserve"> (หน่วยเป็นพัน  In thousands)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</si>
  <si>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</si>
  <si>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</si>
  <si>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</si>
  <si>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</si>
  <si>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</si>
  <si>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</si>
  <si>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</si>
  <si>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</si>
  <si>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</si>
  <si>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</si>
  <si>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</si>
  <si>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</si>
  <si>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</si>
  <si>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</si>
  <si>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</si>
  <si>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</si>
  <si>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</si>
  <si>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</si>
  <si>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</si>
  <si>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</si>
  <si>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</si>
  <si>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</si>
  <si>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</si>
  <si>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</si>
  <si>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</si>
  <si>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</si>
  <si>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</si>
  <si>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</si>
  <si>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</si>
  <si>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พ.ศ.2554</t>
  </si>
  <si>
    <t>ไตรมาสที่ 4 (ตุลาคม -ธันวาคม)  2561</t>
  </si>
  <si>
    <t>ไตรมาสที่ 3 (กรกฎาคม - กันยายน)  2561</t>
  </si>
  <si>
    <t>ไตรมาสที่ 2 (เมษายน -มิถุนายน)  2561</t>
  </si>
  <si>
    <t>ไตรมาสที่ 1 (มกราคม - มีนาคม)  2561</t>
  </si>
  <si>
    <t xml:space="preserve">      5.2  สายอาชีวศึกษา</t>
  </si>
  <si>
    <t xml:space="preserve">      5.1  สายสามัญ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</si>
  <si>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</si>
  <si>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</si>
  <si>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</si>
  <si>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</si>
  <si>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</si>
  <si>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</si>
  <si>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</si>
  <si>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</si>
  <si>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</si>
  <si>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</si>
  <si>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</si>
  <si>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ตารางที่ 1  จำนวนและร้อยละของประชากรผู้มีอายุ 15  ปีขึ้นไป จำแนกตามสถานภาพแรงงานและเพศ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</si>
  <si>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</si>
  <si>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</si>
  <si>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</si>
  <si>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</si>
  <si>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</si>
  <si>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</si>
  <si>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</si>
  <si>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</si>
  <si>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</si>
  <si>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</si>
  <si>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</si>
  <si>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</si>
  <si>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</si>
  <si>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</si>
  <si>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</si>
  <si>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</si>
  <si>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</si>
  <si>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</si>
  <si>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</si>
  <si>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</si>
  <si>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</si>
  <si>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</si>
  <si>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</si>
  <si>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</si>
  <si>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</si>
  <si>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</si>
  <si>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</si>
  <si>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</si>
  <si>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</si>
  <si>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</si>
  <si>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</si>
  <si>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</si>
  <si>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</si>
  <si>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</si>
  <si>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</si>
  <si>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</si>
  <si>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</si>
  <si>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</si>
  <si>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</si>
  <si>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 xml:space="preserve">7. การขายส่ง การขายปลีก การซ่อมแซมยานยนต์  รถจักรยานยนต์  </t>
  </si>
  <si>
    <t>คอลัมน์1</t>
  </si>
  <si>
    <t>1. เกษตรกรรม การป่าไม้และการประมง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</si>
  <si>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</si>
  <si>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</si>
  <si>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</si>
  <si>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</si>
  <si>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</si>
  <si>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</si>
  <si>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</si>
  <si>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</si>
  <si>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</si>
  <si>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</si>
  <si>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</si>
  <si>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</si>
  <si>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</si>
  <si>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</si>
  <si>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</si>
  <si>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</si>
  <si>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</si>
  <si>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</si>
  <si>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</si>
  <si>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</si>
  <si>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</si>
  <si>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</si>
  <si>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</si>
  <si>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</si>
  <si>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</si>
  <si>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 xml:space="preserve">       -   </t>
  </si>
  <si>
    <t xml:space="preserve">        -   </t>
  </si>
  <si>
    <t xml:space="preserve"> พ.ศ. 2560</t>
  </si>
  <si>
    <t>ไตรมาส 1 พ.ศ. 2560</t>
  </si>
  <si>
    <t>ไตรมาส 2 พ.ศ. 2560</t>
  </si>
  <si>
    <t>ไตรมาส 3 พ.ศ. 2560</t>
  </si>
  <si>
    <t>ไตรมาส 4 พ.ศ. 2560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</si>
  <si>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 พ.ศ.2560</t>
    </r>
  </si>
  <si>
    <t xml:space="preserve">7. การขายส่ง การขายปลีก การซ่อมแซมยานยนต์  รถจักรยานยนต์ </t>
  </si>
  <si>
    <t>ตารางที่ 7  จำนวนและร้อยละของผู้มีงานทำ  จำแนกตามระดับการศึกษาที่สำเร็จและเพศ</t>
  </si>
  <si>
    <t>The  Labour Force Survey: 2014- 2018 ,  Nakhon Ratchasima Provincial ,  National Statistical Office</t>
  </si>
  <si>
    <t xml:space="preserve"> การสำรวจภาวะการทำงานของประชากร พ.ศ. 2557 - 2561, จังหวัดนครราชสีมา สำนักงานสถิติแห่งชาติ</t>
  </si>
  <si>
    <t>Unemployed and Unemployment Rate by Sex and Quarterly: 2014 - 2018</t>
  </si>
  <si>
    <t>ผู้ว่างงาน และอัตราการว่างงาน จำแนกตามเพศ เป็นรายไตรมาส พ.ศ. 2557 - 2561</t>
  </si>
  <si>
    <t xml:space="preserve"> -</t>
  </si>
  <si>
    <t>พ.ศ.2555</t>
  </si>
  <si>
    <t>พ.ศ.2553</t>
  </si>
  <si>
    <t>ตาราง ช  จำนวนและร้อยละของผู้มีงานทำ  จำแนกตามระดับการศึกษาที่สำเร็จ</t>
  </si>
  <si>
    <t>The  Labour Force Survey: 2015 - 2016 ,  Nakhon Ratchasima Provincial ,  National Statistical Office</t>
  </si>
  <si>
    <t xml:space="preserve"> การสำรวจภาวะการทำงานของประชากร พ.ศ. 2558 - 2559, จังหวัดนครราชสีมา สำนักงานสถิติแห่งชาติ</t>
  </si>
  <si>
    <t>2559 (2016)</t>
  </si>
  <si>
    <t>2558 (2015)</t>
  </si>
  <si>
    <t>Employed Persons Aged 15 Years and Over by Level of Educational Attainment, Sex and Quarterly: 2015-2016</t>
  </si>
  <si>
    <t>Table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</si>
  <si>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2558-2559</t>
  </si>
  <si>
    <t>ตาราง</t>
  </si>
  <si>
    <t xml:space="preserve">6.  มหาวิทยาลัย(อุดมศึกษา) ได้แก่ สายวิชาการ สายวิชาชีพ  สายวิชาการศึกษา   </t>
  </si>
  <si>
    <t>ไตรมาสที่ 4พ.ศ. 2560</t>
  </si>
  <si>
    <t>ไตรมาสที่ 3พ.ศ. 2560</t>
  </si>
  <si>
    <t>ไตรมาสที่ 2พ.ศ. 2560</t>
  </si>
  <si>
    <t>ไตรมาสที่ 1พ.ศ. 2560</t>
  </si>
  <si>
    <t>ไตรมาสที่ 4พ.ศ. 2559</t>
  </si>
  <si>
    <t>ไตรมาสที่ 3พ.ศ. 2559</t>
  </si>
  <si>
    <t>ไตรมาสที่ 2พ.ศ. 2559</t>
  </si>
  <si>
    <t>ไตรมาสที่ 1พ.ศ. 2559</t>
  </si>
  <si>
    <t>ไตรมาสที่ 4พ.ศ. 2558</t>
  </si>
  <si>
    <t>ไตรมาสที่ 3พ.ศ. 2558</t>
  </si>
  <si>
    <t>ไตรมาสที่ 2พ.ศ. 2558</t>
  </si>
  <si>
    <t>ไตรมาสที่ 1พ.ศ. 2558</t>
  </si>
  <si>
    <t>ไตรมาสที่ 4พ.ศ. 2557</t>
  </si>
  <si>
    <t>ไตรมาสที่ 3พ.ศ. 2557</t>
  </si>
  <si>
    <t>ไตรมาสที่ 2พ.ศ. 2557</t>
  </si>
  <si>
    <t>ไตรมาสที่ 1พ.ศ. 2557</t>
  </si>
  <si>
    <t>ไตรมาสที่ 4พ.ศ. 2556</t>
  </si>
  <si>
    <t>ไตรมาสที่ 3พ.ศ. 2556</t>
  </si>
  <si>
    <t>ไตรมาสที่ 2พ.ศ. 2556</t>
  </si>
  <si>
    <t>ไตรมาสที่ 1พ.ศ. 2556</t>
  </si>
  <si>
    <t>ไตรมาสที่ 4พ.ศ.2555</t>
  </si>
  <si>
    <t>ไตรมาสที่ 3พ.ศ.2555</t>
  </si>
  <si>
    <t>ไตรมาสที่ 2พ.ศ.2555</t>
  </si>
  <si>
    <t>ไตรมาสที่ 1พ.ศ.2555</t>
  </si>
  <si>
    <t>ไตรมาสที่ 4พ.ศ.2554</t>
  </si>
  <si>
    <t>ไตรมาสที่ 3พ.ศ.2554</t>
  </si>
  <si>
    <t>ไตรมาสที่ 2พ.ศ.2554</t>
  </si>
  <si>
    <t>ไตรมาสที่ 1พ.ศ.2554</t>
  </si>
  <si>
    <t>การศึกษาที่สำเร็จ</t>
  </si>
  <si>
    <t>-  สายวิชาชีพ  สายวิชาการศึกษา   อื่น ๆ   ไม่ทราบ ไม่ได้นำมา plot graph</t>
  </si>
  <si>
    <t>The  Labour Force Survey: 2014 - 2017 ,  Nakhon Ratchasima Provincial ,  National Statistical Office</t>
  </si>
  <si>
    <t xml:space="preserve"> การสำรวจภาวะการทำงานของประชากร พ.ศ. 2557 - 2560, จังหวัดนครราชสีมา สำนักงานสถิติแห่งชาติ</t>
  </si>
  <si>
    <t>Population Aged 15 Years and Over by Labour Force Status and Quarterly: 2015 - 2017</t>
  </si>
  <si>
    <t>ประชากรอายุ 15 ปีขึ้นไป จำแนกตามสถานภาพแรงงาน เป็นรายไตรมาส พ.ศ. 2558 - 2560</t>
  </si>
  <si>
    <t xml:space="preserve">ตาราง </t>
  </si>
  <si>
    <t>The  Labour Force Survey: 2016 - 2017 ,  Nakhon Ratchasima Provincial ,  National Statistical Office</t>
  </si>
  <si>
    <t xml:space="preserve"> การสำรวจภาวะการทำงานของประชากร พ.ศ. 2559 - 2560, จังหวัดนครราชสีมา สำนักงานสถิติแห่งชาติ</t>
  </si>
  <si>
    <t>Non - Agriculture</t>
  </si>
  <si>
    <t>Agriculture</t>
  </si>
  <si>
    <t xml:space="preserve">                 (หน่วยเป็นพัน   In thousands)</t>
  </si>
  <si>
    <t xml:space="preserve">     (หน่วยเป็นพัน   In thousands)</t>
  </si>
  <si>
    <t>Employed Persons Aged 15 Years and Over by Hours Worked per Week, Sex and Quarterly:  2016-2017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</si>
  <si>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พ.ศ.2559-2560</t>
  </si>
  <si>
    <t>Unemployed and Unemployment Rate by Sex and Quarterly: 2014 - 2017</t>
  </si>
  <si>
    <t>ผู้ว่างงาน และอัตราการว่างงาน จำแนกตามเพศ เป็นรายไตรมาส พ.ศ. 2557 - 2560</t>
  </si>
</sst>
</file>

<file path=xl/styles.xml><?xml version="1.0" encoding="utf-8"?>
<styleSheet xmlns="http://schemas.openxmlformats.org/spreadsheetml/2006/main">
  <numFmts count="17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_-;\-* #,##0.0_-;_-* &quot;-&quot;?_-;_-@_-"/>
    <numFmt numFmtId="199" formatCode="_-* #,##0.0_-;\-* #,##0.0_-;_-* &quot;-&quot;_-;_-@_-"/>
    <numFmt numFmtId="200" formatCode="0.0000"/>
  </numFmts>
  <fonts count="7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8"/>
      <name val="Arial "/>
    </font>
    <font>
      <b/>
      <sz val="8"/>
      <name val="Arial "/>
    </font>
    <font>
      <sz val="8"/>
      <name val="Arial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9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.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sz val="16"/>
      <name val="Calibri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36"/>
      <name val="TH SarabunPSK"/>
      <family val="2"/>
    </font>
    <font>
      <sz val="15"/>
      <color theme="1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b/>
      <sz val="15"/>
      <name val="Angsana New"/>
      <family val="1"/>
      <charset val="222"/>
    </font>
    <font>
      <sz val="7"/>
      <name val="Small Fonts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Tahoma"/>
      <family val="2"/>
    </font>
    <font>
      <b/>
      <sz val="26"/>
      <name val="TH SarabunPSK"/>
      <family val="2"/>
    </font>
    <font>
      <sz val="10"/>
      <name val="Tahoma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398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0" fontId="19" fillId="0" borderId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3" fillId="3" borderId="15" applyNumberFormat="0" applyFont="0" applyAlignment="0" applyProtection="0"/>
    <xf numFmtId="0" fontId="2" fillId="0" borderId="0"/>
    <xf numFmtId="0" fontId="1" fillId="4" borderId="0" applyNumberFormat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87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3" fillId="0" borderId="0"/>
    <xf numFmtId="0" fontId="1" fillId="0" borderId="0"/>
    <xf numFmtId="0" fontId="1" fillId="0" borderId="0"/>
    <xf numFmtId="0" fontId="39" fillId="0" borderId="0"/>
    <xf numFmtId="9" fontId="3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16" applyNumberFormat="0" applyFill="0" applyAlignment="0" applyProtection="0"/>
    <xf numFmtId="41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9" fillId="0" borderId="0" applyFont="0" applyFill="0" applyBorder="0" applyAlignment="0" applyProtection="0"/>
    <xf numFmtId="188" fontId="3" fillId="0" borderId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87" fontId="39" fillId="0" borderId="0" applyFont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0" fontId="39" fillId="0" borderId="0"/>
    <xf numFmtId="0" fontId="41" fillId="0" borderId="0"/>
    <xf numFmtId="0" fontId="42" fillId="0" borderId="0"/>
    <xf numFmtId="0" fontId="23" fillId="0" borderId="0"/>
    <xf numFmtId="0" fontId="23" fillId="0" borderId="0"/>
    <xf numFmtId="0" fontId="40" fillId="0" borderId="0"/>
    <xf numFmtId="0" fontId="40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9" fillId="0" borderId="0"/>
    <xf numFmtId="9" fontId="39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1" fillId="0" borderId="0"/>
    <xf numFmtId="0" fontId="43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4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23" fillId="0" borderId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43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43" fillId="0" borderId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4" fontId="3" fillId="0" borderId="0" applyFill="0" applyBorder="0" applyAlignment="0" applyProtection="0"/>
    <xf numFmtId="0" fontId="23" fillId="0" borderId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4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4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4" fontId="3" fillId="0" borderId="0" applyFill="0" applyBorder="0" applyAlignment="0" applyProtection="0"/>
    <xf numFmtId="0" fontId="23" fillId="0" borderId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32" fillId="0" borderId="0"/>
    <xf numFmtId="0" fontId="55" fillId="0" borderId="0"/>
    <xf numFmtId="187" fontId="56" fillId="0" borderId="0" applyFont="0" applyFill="0" applyBorder="0" applyAlignment="0" applyProtection="0"/>
    <xf numFmtId="0" fontId="32" fillId="0" borderId="0"/>
    <xf numFmtId="187" fontId="3" fillId="0" borderId="0" applyFill="0" applyBorder="0" applyAlignment="0" applyProtection="0"/>
    <xf numFmtId="43" fontId="23" fillId="0" borderId="0" applyFont="0" applyFill="0" applyBorder="0" applyAlignment="0" applyProtection="0"/>
    <xf numFmtId="37" fontId="58" fillId="0" borderId="0"/>
    <xf numFmtId="0" fontId="20" fillId="0" borderId="0"/>
    <xf numFmtId="4" fontId="59" fillId="12" borderId="21" applyNumberFormat="0" applyProtection="0">
      <alignment vertical="center"/>
    </xf>
    <xf numFmtId="4" fontId="60" fillId="12" borderId="21" applyNumberFormat="0" applyProtection="0">
      <alignment vertical="center"/>
    </xf>
    <xf numFmtId="4" fontId="59" fillId="12" borderId="21" applyNumberFormat="0" applyProtection="0">
      <alignment horizontal="left" vertical="center" indent="1"/>
    </xf>
    <xf numFmtId="4" fontId="59" fillId="12" borderId="21" applyNumberFormat="0" applyProtection="0">
      <alignment horizontal="left" vertical="center" indent="1"/>
    </xf>
    <xf numFmtId="0" fontId="23" fillId="13" borderId="21" applyNumberFormat="0" applyProtection="0">
      <alignment horizontal="left" vertical="center" indent="1"/>
    </xf>
    <xf numFmtId="4" fontId="59" fillId="14" borderId="21" applyNumberFormat="0" applyProtection="0">
      <alignment horizontal="right" vertical="center"/>
    </xf>
    <xf numFmtId="4" fontId="59" fillId="15" borderId="21" applyNumberFormat="0" applyProtection="0">
      <alignment horizontal="right" vertical="center"/>
    </xf>
    <xf numFmtId="4" fontId="59" fillId="16" borderId="21" applyNumberFormat="0" applyProtection="0">
      <alignment horizontal="right" vertical="center"/>
    </xf>
    <xf numFmtId="4" fontId="59" fillId="17" borderId="21" applyNumberFormat="0" applyProtection="0">
      <alignment horizontal="right" vertical="center"/>
    </xf>
    <xf numFmtId="4" fontId="59" fillId="18" borderId="21" applyNumberFormat="0" applyProtection="0">
      <alignment horizontal="right" vertical="center"/>
    </xf>
    <xf numFmtId="4" fontId="59" fillId="19" borderId="21" applyNumberFormat="0" applyProtection="0">
      <alignment horizontal="right" vertical="center"/>
    </xf>
    <xf numFmtId="4" fontId="59" fillId="20" borderId="21" applyNumberFormat="0" applyProtection="0">
      <alignment horizontal="right" vertical="center"/>
    </xf>
    <xf numFmtId="4" fontId="59" fillId="21" borderId="21" applyNumberFormat="0" applyProtection="0">
      <alignment horizontal="right" vertical="center"/>
    </xf>
    <xf numFmtId="4" fontId="59" fillId="22" borderId="21" applyNumberFormat="0" applyProtection="0">
      <alignment horizontal="right" vertical="center"/>
    </xf>
    <xf numFmtId="4" fontId="61" fillId="23" borderId="21" applyNumberFormat="0" applyProtection="0">
      <alignment horizontal="left" vertical="center" indent="1"/>
    </xf>
    <xf numFmtId="4" fontId="59" fillId="24" borderId="22" applyNumberFormat="0" applyProtection="0">
      <alignment horizontal="left" vertical="center" indent="1"/>
    </xf>
    <xf numFmtId="4" fontId="62" fillId="25" borderId="0" applyNumberFormat="0" applyProtection="0">
      <alignment horizontal="left" vertical="center" indent="1"/>
    </xf>
    <xf numFmtId="0" fontId="23" fillId="13" borderId="21" applyNumberFormat="0" applyProtection="0">
      <alignment horizontal="left" vertical="center" indent="1"/>
    </xf>
    <xf numFmtId="4" fontId="59" fillId="24" borderId="21" applyNumberFormat="0" applyProtection="0">
      <alignment horizontal="left" vertical="center" indent="1"/>
    </xf>
    <xf numFmtId="4" fontId="59" fillId="26" borderId="21" applyNumberFormat="0" applyProtection="0">
      <alignment horizontal="left" vertical="center" indent="1"/>
    </xf>
    <xf numFmtId="0" fontId="23" fillId="26" borderId="21" applyNumberFormat="0" applyProtection="0">
      <alignment horizontal="left" vertical="center" indent="1"/>
    </xf>
    <xf numFmtId="0" fontId="23" fillId="26" borderId="21" applyNumberFormat="0" applyProtection="0">
      <alignment horizontal="left" vertical="center" indent="1"/>
    </xf>
    <xf numFmtId="0" fontId="23" fillId="27" borderId="21" applyNumberFormat="0" applyProtection="0">
      <alignment horizontal="left" vertical="center" indent="1"/>
    </xf>
    <xf numFmtId="0" fontId="23" fillId="27" borderId="21" applyNumberFormat="0" applyProtection="0">
      <alignment horizontal="left" vertical="center" indent="1"/>
    </xf>
    <xf numFmtId="0" fontId="23" fillId="28" borderId="21" applyNumberFormat="0" applyProtection="0">
      <alignment horizontal="left" vertical="center" indent="1"/>
    </xf>
    <xf numFmtId="0" fontId="23" fillId="28" borderId="21" applyNumberFormat="0" applyProtection="0">
      <alignment horizontal="left" vertical="center" indent="1"/>
    </xf>
    <xf numFmtId="0" fontId="23" fillId="13" borderId="21" applyNumberFormat="0" applyProtection="0">
      <alignment horizontal="left" vertical="center" indent="1"/>
    </xf>
    <xf numFmtId="0" fontId="23" fillId="13" borderId="21" applyNumberFormat="0" applyProtection="0">
      <alignment horizontal="left" vertical="center" indent="1"/>
    </xf>
    <xf numFmtId="4" fontId="59" fillId="29" borderId="21" applyNumberFormat="0" applyProtection="0">
      <alignment vertical="center"/>
    </xf>
    <xf numFmtId="4" fontId="60" fillId="29" borderId="21" applyNumberFormat="0" applyProtection="0">
      <alignment vertical="center"/>
    </xf>
    <xf numFmtId="4" fontId="59" fillId="29" borderId="21" applyNumberFormat="0" applyProtection="0">
      <alignment horizontal="left" vertical="center" indent="1"/>
    </xf>
    <xf numFmtId="4" fontId="59" fillId="29" borderId="21" applyNumberFormat="0" applyProtection="0">
      <alignment horizontal="left" vertical="center" indent="1"/>
    </xf>
    <xf numFmtId="4" fontId="59" fillId="24" borderId="21" applyNumberFormat="0" applyProtection="0">
      <alignment horizontal="right" vertical="center"/>
    </xf>
    <xf numFmtId="4" fontId="60" fillId="24" borderId="21" applyNumberFormat="0" applyProtection="0">
      <alignment horizontal="right" vertical="center"/>
    </xf>
    <xf numFmtId="0" fontId="23" fillId="13" borderId="21" applyNumberFormat="0" applyProtection="0">
      <alignment horizontal="left" vertical="center" indent="1"/>
    </xf>
    <xf numFmtId="0" fontId="23" fillId="13" borderId="21" applyNumberFormat="0" applyProtection="0">
      <alignment horizontal="left" vertical="center" indent="1"/>
    </xf>
    <xf numFmtId="0" fontId="63" fillId="0" borderId="0"/>
    <xf numFmtId="4" fontId="64" fillId="24" borderId="21" applyNumberFormat="0" applyProtection="0">
      <alignment horizontal="right" vertical="center"/>
    </xf>
    <xf numFmtId="194" fontId="3" fillId="0" borderId="0" applyFill="0" applyBorder="0" applyAlignment="0" applyProtection="0"/>
    <xf numFmtId="0" fontId="3" fillId="0" borderId="0"/>
    <xf numFmtId="0" fontId="3" fillId="0" borderId="0" applyFill="0" applyBorder="0" applyAlignment="0" applyProtection="0"/>
    <xf numFmtId="43" fontId="32" fillId="0" borderId="0" applyFont="0" applyFill="0" applyBorder="0" applyAlignment="0" applyProtection="0"/>
    <xf numFmtId="0" fontId="65" fillId="0" borderId="0"/>
    <xf numFmtId="187" fontId="3" fillId="0" borderId="0" applyFill="0" applyBorder="0" applyAlignment="0" applyProtection="0"/>
    <xf numFmtId="0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0" fontId="3" fillId="0" borderId="0" applyFill="0" applyBorder="0" applyAlignment="0" applyProtection="0"/>
    <xf numFmtId="187" fontId="3" fillId="0" borderId="0" applyFill="0" applyBorder="0" applyAlignment="0" applyProtection="0"/>
    <xf numFmtId="0" fontId="3" fillId="0" borderId="0" applyFill="0" applyBorder="0" applyAlignment="0" applyProtection="0"/>
    <xf numFmtId="0" fontId="3" fillId="0" borderId="0" applyFill="0" applyBorder="0" applyAlignment="0" applyProtection="0"/>
    <xf numFmtId="0" fontId="3" fillId="0" borderId="0" applyFill="0" applyBorder="0" applyAlignment="0" applyProtection="0"/>
  </cellStyleXfs>
  <cellXfs count="168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applyFont="1" applyBorder="1"/>
    <xf numFmtId="0" fontId="10" fillId="0" borderId="7" xfId="0" applyFont="1" applyBorder="1"/>
    <xf numFmtId="0" fontId="11" fillId="0" borderId="0" xfId="0" applyFont="1" applyBorder="1"/>
    <xf numFmtId="0" fontId="10" fillId="0" borderId="5" xfId="0" applyFont="1" applyBorder="1"/>
    <xf numFmtId="0" fontId="10" fillId="0" borderId="8" xfId="0" applyFont="1" applyBorder="1"/>
    <xf numFmtId="0" fontId="9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/>
    <xf numFmtId="0" fontId="9" fillId="0" borderId="7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0" xfId="0" applyFont="1" applyAlignment="1">
      <alignment horizontal="left"/>
    </xf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7" fillId="0" borderId="0" xfId="0" quotePrefix="1" applyFont="1" applyAlignment="1">
      <alignment horizontal="left"/>
    </xf>
    <xf numFmtId="0" fontId="6" fillId="0" borderId="9" xfId="0" applyFont="1" applyBorder="1"/>
    <xf numFmtId="0" fontId="10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1" xfId="0" applyFont="1" applyBorder="1"/>
    <xf numFmtId="0" fontId="14" fillId="0" borderId="0" xfId="0" applyFont="1"/>
    <xf numFmtId="0" fontId="14" fillId="0" borderId="0" xfId="0" applyFont="1" applyBorder="1"/>
    <xf numFmtId="0" fontId="9" fillId="0" borderId="9" xfId="0" applyFont="1" applyBorder="1"/>
    <xf numFmtId="0" fontId="10" fillId="0" borderId="0" xfId="0" applyFont="1" applyAlignment="1">
      <alignment horizontal="right"/>
    </xf>
    <xf numFmtId="0" fontId="9" fillId="0" borderId="9" xfId="0" applyFont="1" applyBorder="1" applyAlignment="1">
      <alignment horizontal="left"/>
    </xf>
    <xf numFmtId="0" fontId="9" fillId="0" borderId="10" xfId="0" applyFont="1" applyBorder="1"/>
    <xf numFmtId="0" fontId="10" fillId="0" borderId="0" xfId="0" applyFont="1" applyAlignment="1">
      <alignment horizontal="left"/>
    </xf>
    <xf numFmtId="0" fontId="14" fillId="0" borderId="0" xfId="0" applyFont="1" applyBorder="1" applyAlignment="1">
      <alignment vertic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191" fontId="16" fillId="2" borderId="0" xfId="0" applyNumberFormat="1" applyFont="1" applyFill="1" applyBorder="1" applyAlignment="1">
      <alignment horizontal="left"/>
    </xf>
    <xf numFmtId="0" fontId="7" fillId="0" borderId="0" xfId="0" applyFont="1" applyBorder="1" applyAlignment="1"/>
    <xf numFmtId="191" fontId="17" fillId="2" borderId="0" xfId="0" applyNumberFormat="1" applyFont="1" applyFill="1" applyBorder="1" applyAlignment="1">
      <alignment horizontal="center"/>
    </xf>
    <xf numFmtId="191" fontId="18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10" fillId="0" borderId="0" xfId="27" applyFont="1" applyAlignment="1">
      <alignment vertical="top"/>
    </xf>
    <xf numFmtId="0" fontId="9" fillId="0" borderId="0" xfId="27" applyFont="1" applyAlignment="1">
      <alignment vertical="top"/>
    </xf>
    <xf numFmtId="0" fontId="9" fillId="0" borderId="0" xfId="27" applyFont="1" applyAlignment="1">
      <alignment horizontal="left" vertical="top"/>
    </xf>
    <xf numFmtId="0" fontId="10" fillId="0" borderId="0" xfId="27" applyFont="1" applyAlignment="1">
      <alignment horizontal="left" vertical="top"/>
    </xf>
    <xf numFmtId="0" fontId="10" fillId="0" borderId="0" xfId="27" applyFont="1"/>
    <xf numFmtId="0" fontId="10" fillId="0" borderId="0" xfId="27" applyFont="1" applyAlignment="1">
      <alignment horizontal="left"/>
    </xf>
    <xf numFmtId="0" fontId="9" fillId="0" borderId="0" xfId="27" applyFont="1"/>
    <xf numFmtId="0" fontId="10" fillId="0" borderId="0" xfId="27" applyFont="1" applyAlignment="1"/>
    <xf numFmtId="41" fontId="24" fillId="0" borderId="4" xfId="1" applyNumberFormat="1" applyFont="1" applyBorder="1" applyAlignment="1">
      <alignment horizontal="right"/>
    </xf>
    <xf numFmtId="41" fontId="24" fillId="0" borderId="7" xfId="1" applyNumberFormat="1" applyFont="1" applyBorder="1" applyAlignment="1">
      <alignment horizontal="right"/>
    </xf>
    <xf numFmtId="41" fontId="24" fillId="0" borderId="0" xfId="1" applyNumberFormat="1" applyFont="1" applyBorder="1" applyAlignment="1">
      <alignment horizontal="right"/>
    </xf>
    <xf numFmtId="41" fontId="24" fillId="0" borderId="3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5" fillId="0" borderId="7" xfId="1" applyNumberFormat="1" applyFont="1" applyBorder="1"/>
    <xf numFmtId="192" fontId="25" fillId="0" borderId="0" xfId="1" applyNumberFormat="1" applyFont="1" applyBorder="1"/>
    <xf numFmtId="192" fontId="25" fillId="0" borderId="3" xfId="1" applyNumberFormat="1" applyFont="1" applyBorder="1"/>
    <xf numFmtId="192" fontId="26" fillId="0" borderId="4" xfId="1" applyNumberFormat="1" applyFont="1" applyBorder="1"/>
    <xf numFmtId="192" fontId="26" fillId="0" borderId="7" xfId="1" applyNumberFormat="1" applyFont="1" applyBorder="1"/>
    <xf numFmtId="192" fontId="26" fillId="0" borderId="0" xfId="1" applyNumberFormat="1" applyFont="1" applyBorder="1"/>
    <xf numFmtId="192" fontId="26" fillId="0" borderId="3" xfId="1" applyNumberFormat="1" applyFont="1" applyBorder="1"/>
    <xf numFmtId="0" fontId="9" fillId="0" borderId="0" xfId="27" applyFont="1" applyAlignment="1">
      <alignment horizontal="left"/>
    </xf>
    <xf numFmtId="0" fontId="14" fillId="0" borderId="0" xfId="27" applyFont="1" applyBorder="1"/>
    <xf numFmtId="0" fontId="14" fillId="0" borderId="0" xfId="27" applyFont="1"/>
    <xf numFmtId="0" fontId="14" fillId="0" borderId="6" xfId="27" applyFont="1" applyBorder="1"/>
    <xf numFmtId="0" fontId="14" fillId="0" borderId="5" xfId="27" applyFont="1" applyBorder="1"/>
    <xf numFmtId="0" fontId="14" fillId="0" borderId="1" xfId="27" applyFont="1" applyBorder="1"/>
    <xf numFmtId="0" fontId="14" fillId="0" borderId="3" xfId="27" applyFont="1" applyBorder="1" applyAlignment="1">
      <alignment horizontal="right" vertical="center"/>
    </xf>
    <xf numFmtId="0" fontId="14" fillId="0" borderId="4" xfId="27" applyFont="1" applyBorder="1" applyAlignment="1">
      <alignment horizontal="right" vertical="center"/>
    </xf>
    <xf numFmtId="0" fontId="14" fillId="0" borderId="0" xfId="27" applyFont="1" applyBorder="1" applyAlignment="1">
      <alignment vertical="center"/>
    </xf>
    <xf numFmtId="0" fontId="14" fillId="0" borderId="0" xfId="27" applyFont="1" applyAlignment="1">
      <alignment vertical="center"/>
    </xf>
    <xf numFmtId="0" fontId="25" fillId="0" borderId="3" xfId="27" applyFont="1" applyBorder="1" applyAlignment="1">
      <alignment vertical="center"/>
    </xf>
    <xf numFmtId="0" fontId="25" fillId="0" borderId="4" xfId="27" applyFont="1" applyBorder="1" applyAlignment="1">
      <alignment vertical="center"/>
    </xf>
    <xf numFmtId="195" fontId="24" fillId="0" borderId="3" xfId="23" applyNumberFormat="1" applyFont="1" applyBorder="1" applyAlignment="1">
      <alignment horizontal="right"/>
    </xf>
    <xf numFmtId="195" fontId="24" fillId="0" borderId="4" xfId="23" applyNumberFormat="1" applyFont="1" applyBorder="1" applyAlignment="1">
      <alignment horizontal="right"/>
    </xf>
    <xf numFmtId="0" fontId="13" fillId="0" borderId="0" xfId="27" applyFont="1" applyBorder="1" applyAlignment="1">
      <alignment vertical="center"/>
    </xf>
    <xf numFmtId="0" fontId="13" fillId="0" borderId="0" xfId="27" applyFont="1" applyAlignment="1">
      <alignment vertical="center"/>
    </xf>
    <xf numFmtId="0" fontId="13" fillId="0" borderId="0" xfId="27" applyFont="1"/>
    <xf numFmtId="195" fontId="27" fillId="0" borderId="3" xfId="23" applyNumberFormat="1" applyFont="1" applyBorder="1" applyAlignment="1">
      <alignment horizontal="right"/>
    </xf>
    <xf numFmtId="195" fontId="27" fillId="0" borderId="11" xfId="23" applyNumberFormat="1" applyFont="1" applyBorder="1" applyAlignment="1">
      <alignment horizontal="right"/>
    </xf>
    <xf numFmtId="195" fontId="27" fillId="0" borderId="2" xfId="23" applyNumberFormat="1" applyFont="1" applyBorder="1" applyAlignment="1">
      <alignment horizontal="right"/>
    </xf>
    <xf numFmtId="0" fontId="27" fillId="0" borderId="0" xfId="27" applyFont="1"/>
    <xf numFmtId="192" fontId="9" fillId="0" borderId="3" xfId="2" applyNumberFormat="1" applyFont="1" applyBorder="1" applyAlignment="1">
      <alignment horizontal="right"/>
    </xf>
    <xf numFmtId="192" fontId="10" fillId="0" borderId="4" xfId="1" applyNumberFormat="1" applyFont="1" applyBorder="1"/>
    <xf numFmtId="192" fontId="9" fillId="0" borderId="4" xfId="2" applyNumberFormat="1" applyFont="1" applyBorder="1" applyAlignment="1">
      <alignment horizontal="right"/>
    </xf>
    <xf numFmtId="192" fontId="9" fillId="0" borderId="7" xfId="2" applyNumberFormat="1" applyFont="1" applyBorder="1" applyAlignment="1">
      <alignment horizontal="right"/>
    </xf>
    <xf numFmtId="192" fontId="11" fillId="0" borderId="3" xfId="2" applyNumberFormat="1" applyFont="1" applyBorder="1" applyAlignment="1">
      <alignment horizontal="right"/>
    </xf>
    <xf numFmtId="192" fontId="11" fillId="0" borderId="4" xfId="2" applyNumberFormat="1" applyFont="1" applyBorder="1" applyAlignment="1">
      <alignment horizontal="right"/>
    </xf>
    <xf numFmtId="192" fontId="11" fillId="0" borderId="7" xfId="2" applyNumberFormat="1" applyFont="1" applyBorder="1" applyAlignment="1">
      <alignment horizontal="right"/>
    </xf>
    <xf numFmtId="192" fontId="6" fillId="0" borderId="0" xfId="30" applyNumberFormat="1" applyFont="1" applyBorder="1" applyAlignment="1">
      <alignment horizontal="right" vertical="center"/>
    </xf>
    <xf numFmtId="192" fontId="15" fillId="0" borderId="4" xfId="2" applyNumberFormat="1" applyFont="1" applyBorder="1" applyAlignment="1">
      <alignment horizontal="right"/>
    </xf>
    <xf numFmtId="195" fontId="28" fillId="0" borderId="0" xfId="23" applyNumberFormat="1" applyFont="1" applyFill="1" applyBorder="1" applyAlignment="1" applyProtection="1">
      <alignment horizontal="right" vertical="center"/>
    </xf>
    <xf numFmtId="195" fontId="29" fillId="0" borderId="0" xfId="23" applyNumberFormat="1" applyFont="1" applyFill="1" applyBorder="1" applyAlignment="1" applyProtection="1">
      <alignment horizontal="right" vertical="center"/>
    </xf>
    <xf numFmtId="192" fontId="30" fillId="0" borderId="2" xfId="2" applyNumberFormat="1" applyFont="1" applyBorder="1"/>
    <xf numFmtId="192" fontId="30" fillId="0" borderId="2" xfId="2" applyNumberFormat="1" applyFont="1" applyBorder="1" applyAlignment="1">
      <alignment horizontal="right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0" borderId="0" xfId="0" applyFont="1" applyBorder="1" applyAlignment="1">
      <alignment horizontal="left" vertical="center"/>
    </xf>
    <xf numFmtId="192" fontId="9" fillId="0" borderId="3" xfId="2" applyNumberFormat="1" applyFont="1" applyBorder="1" applyAlignment="1">
      <alignment vertical="center"/>
    </xf>
    <xf numFmtId="192" fontId="9" fillId="0" borderId="4" xfId="2" applyNumberFormat="1" applyFont="1" applyBorder="1" applyAlignment="1">
      <alignment vertical="center"/>
    </xf>
    <xf numFmtId="192" fontId="9" fillId="0" borderId="7" xfId="2" applyNumberFormat="1" applyFont="1" applyBorder="1" applyAlignment="1">
      <alignment vertical="center"/>
    </xf>
    <xf numFmtId="192" fontId="11" fillId="0" borderId="11" xfId="2" applyNumberFormat="1" applyFont="1" applyBorder="1" applyAlignment="1">
      <alignment vertical="center"/>
    </xf>
    <xf numFmtId="192" fontId="11" fillId="0" borderId="2" xfId="2" applyNumberFormat="1" applyFont="1" applyBorder="1" applyAlignment="1">
      <alignment vertical="center"/>
    </xf>
    <xf numFmtId="192" fontId="11" fillId="0" borderId="10" xfId="2" applyNumberFormat="1" applyFont="1" applyBorder="1" applyAlignment="1">
      <alignment vertical="center"/>
    </xf>
    <xf numFmtId="0" fontId="7" fillId="0" borderId="0" xfId="0" applyFont="1" applyBorder="1" applyAlignment="1">
      <alignment horizontal="right"/>
    </xf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2" fontId="10" fillId="0" borderId="7" xfId="0" applyNumberFormat="1" applyFont="1" applyBorder="1" applyAlignment="1"/>
    <xf numFmtId="192" fontId="10" fillId="0" borderId="4" xfId="0" applyNumberFormat="1" applyFont="1" applyBorder="1"/>
    <xf numFmtId="192" fontId="9" fillId="0" borderId="7" xfId="2" applyNumberFormat="1" applyFont="1" applyBorder="1"/>
    <xf numFmtId="192" fontId="10" fillId="0" borderId="4" xfId="1" applyNumberFormat="1" applyFont="1" applyBorder="1" applyAlignment="1"/>
    <xf numFmtId="2" fontId="10" fillId="0" borderId="0" xfId="0" applyNumberFormat="1" applyFont="1" applyBorder="1" applyAlignment="1"/>
    <xf numFmtId="0" fontId="10" fillId="0" borderId="7" xfId="0" quotePrefix="1" applyFont="1" applyBorder="1" applyAlignment="1"/>
    <xf numFmtId="0" fontId="5" fillId="0" borderId="7" xfId="0" applyFont="1" applyBorder="1" applyAlignment="1"/>
    <xf numFmtId="0" fontId="5" fillId="0" borderId="4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/>
    <xf numFmtId="2" fontId="10" fillId="0" borderId="0" xfId="1" applyNumberFormat="1" applyFont="1" applyBorder="1" applyAlignment="1"/>
    <xf numFmtId="2" fontId="10" fillId="0" borderId="4" xfId="1" applyNumberFormat="1" applyFont="1" applyBorder="1" applyAlignment="1"/>
    <xf numFmtId="2" fontId="10" fillId="0" borderId="7" xfId="1" applyNumberFormat="1" applyFont="1" applyBorder="1" applyAlignment="1"/>
    <xf numFmtId="192" fontId="10" fillId="0" borderId="3" xfId="1" applyNumberFormat="1" applyFont="1" applyBorder="1" applyAlignment="1"/>
    <xf numFmtId="2" fontId="10" fillId="0" borderId="0" xfId="0" applyNumberFormat="1" applyFont="1" applyAlignment="1"/>
    <xf numFmtId="192" fontId="10" fillId="0" borderId="0" xfId="0" applyNumberFormat="1" applyFont="1" applyAlignment="1"/>
    <xf numFmtId="0" fontId="10" fillId="0" borderId="0" xfId="0" applyFont="1" applyAlignment="1"/>
    <xf numFmtId="43" fontId="10" fillId="0" borderId="0" xfId="1" applyNumberFormat="1" applyFont="1" applyBorder="1" applyAlignment="1"/>
    <xf numFmtId="43" fontId="10" fillId="0" borderId="4" xfId="1" applyNumberFormat="1" applyFont="1" applyBorder="1" applyAlignment="1"/>
    <xf numFmtId="43" fontId="10" fillId="0" borderId="7" xfId="1" applyNumberFormat="1" applyFont="1" applyBorder="1" applyAlignment="1"/>
    <xf numFmtId="0" fontId="9" fillId="0" borderId="0" xfId="0" applyFont="1" applyBorder="1" applyAlignment="1">
      <alignment vertical="top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30" applyFont="1" applyAlignment="1">
      <alignment vertical="center"/>
    </xf>
    <xf numFmtId="0" fontId="35" fillId="0" borderId="0" xfId="28" applyFont="1" applyAlignment="1"/>
    <xf numFmtId="0" fontId="29" fillId="0" borderId="0" xfId="30" applyFont="1" applyAlignment="1">
      <alignment vertical="center"/>
    </xf>
    <xf numFmtId="0" fontId="28" fillId="0" borderId="0" xfId="28" applyFont="1" applyAlignment="1">
      <alignment vertical="center"/>
    </xf>
    <xf numFmtId="3" fontId="6" fillId="0" borderId="0" xfId="28" applyNumberFormat="1" applyFont="1" applyAlignment="1">
      <alignment vertical="center"/>
    </xf>
    <xf numFmtId="0" fontId="6" fillId="0" borderId="0" xfId="28" applyFont="1" applyAlignment="1">
      <alignment vertical="center"/>
    </xf>
    <xf numFmtId="3" fontId="28" fillId="0" borderId="0" xfId="28" applyNumberFormat="1" applyFont="1" applyAlignment="1">
      <alignment vertical="center"/>
    </xf>
    <xf numFmtId="0" fontId="35" fillId="0" borderId="0" xfId="28" quotePrefix="1" applyFont="1" applyBorder="1" applyAlignment="1"/>
    <xf numFmtId="0" fontId="6" fillId="5" borderId="0" xfId="28" quotePrefix="1" applyFont="1" applyFill="1" applyBorder="1"/>
    <xf numFmtId="0" fontId="35" fillId="0" borderId="0" xfId="28" applyFont="1" applyBorder="1" applyAlignment="1" applyProtection="1">
      <alignment horizontal="left"/>
    </xf>
    <xf numFmtId="197" fontId="35" fillId="0" borderId="0" xfId="28" applyNumberFormat="1" applyFont="1" applyBorder="1" applyAlignment="1" applyProtection="1">
      <alignment horizontal="left"/>
    </xf>
    <xf numFmtId="0" fontId="35" fillId="0" borderId="0" xfId="28" applyFont="1" applyAlignment="1" applyProtection="1">
      <alignment horizontal="left"/>
    </xf>
    <xf numFmtId="0" fontId="44" fillId="0" borderId="0" xfId="28" applyFont="1" applyBorder="1" applyAlignment="1"/>
    <xf numFmtId="0" fontId="36" fillId="0" borderId="0" xfId="28" applyFont="1" applyBorder="1" applyAlignment="1">
      <alignment horizontal="center"/>
    </xf>
    <xf numFmtId="0" fontId="35" fillId="0" borderId="0" xfId="0" applyFont="1" applyAlignment="1">
      <alignment horizontal="right"/>
    </xf>
    <xf numFmtId="0" fontId="36" fillId="0" borderId="0" xfId="28" applyFont="1" applyAlignment="1">
      <alignment horizontal="center"/>
    </xf>
    <xf numFmtId="190" fontId="28" fillId="0" borderId="0" xfId="28" applyNumberFormat="1" applyFont="1"/>
    <xf numFmtId="0" fontId="29" fillId="0" borderId="19" xfId="30" applyFont="1" applyBorder="1" applyAlignment="1">
      <alignment horizontal="right" vertical="center"/>
    </xf>
    <xf numFmtId="0" fontId="29" fillId="0" borderId="19" xfId="30" applyFont="1" applyBorder="1" applyAlignment="1">
      <alignment horizontal="center" vertical="center"/>
    </xf>
    <xf numFmtId="0" fontId="36" fillId="0" borderId="0" xfId="27" applyFont="1"/>
    <xf numFmtId="0" fontId="28" fillId="5" borderId="0" xfId="28" applyFont="1" applyFill="1" applyBorder="1" applyAlignment="1" applyProtection="1">
      <alignment horizontal="left" vertical="center"/>
    </xf>
    <xf numFmtId="0" fontId="28" fillId="6" borderId="0" xfId="28" applyFont="1" applyFill="1" applyBorder="1" applyAlignment="1" applyProtection="1">
      <alignment horizontal="left" vertical="center"/>
    </xf>
    <xf numFmtId="0" fontId="28" fillId="0" borderId="0" xfId="28" applyFont="1" applyBorder="1" applyAlignment="1" applyProtection="1">
      <alignment horizontal="left" vertical="center"/>
    </xf>
    <xf numFmtId="0" fontId="28" fillId="5" borderId="0" xfId="28" applyFont="1" applyFill="1" applyAlignment="1" applyProtection="1">
      <alignment horizontal="left" vertical="center"/>
    </xf>
    <xf numFmtId="0" fontId="28" fillId="6" borderId="0" xfId="28" applyFont="1" applyFill="1" applyAlignment="1" applyProtection="1">
      <alignment horizontal="left" vertical="center"/>
    </xf>
    <xf numFmtId="0" fontId="28" fillId="0" borderId="0" xfId="28" applyFont="1" applyAlignment="1" applyProtection="1">
      <alignment horizontal="left" vertical="center"/>
    </xf>
    <xf numFmtId="0" fontId="29" fillId="5" borderId="0" xfId="28" applyFont="1" applyFill="1" applyAlignment="1">
      <alignment horizontal="center" vertical="center"/>
    </xf>
    <xf numFmtId="0" fontId="29" fillId="6" borderId="0" xfId="28" applyFont="1" applyFill="1" applyAlignment="1">
      <alignment horizontal="center" vertical="center"/>
    </xf>
    <xf numFmtId="0" fontId="29" fillId="0" borderId="0" xfId="28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35" fillId="0" borderId="0" xfId="28" applyNumberFormat="1" applyFont="1" applyAlignment="1">
      <alignment horizontal="right"/>
    </xf>
    <xf numFmtId="0" fontId="29" fillId="5" borderId="0" xfId="28" applyFont="1" applyFill="1" applyBorder="1" applyAlignment="1">
      <alignment horizontal="center" vertical="center"/>
    </xf>
    <xf numFmtId="0" fontId="29" fillId="6" borderId="0" xfId="28" applyFont="1" applyFill="1" applyBorder="1" applyAlignment="1">
      <alignment horizontal="center" vertical="center"/>
    </xf>
    <xf numFmtId="0" fontId="29" fillId="0" borderId="0" xfId="28" applyFont="1" applyBorder="1" applyAlignment="1">
      <alignment horizontal="center" vertical="center"/>
    </xf>
    <xf numFmtId="0" fontId="36" fillId="0" borderId="19" xfId="28" applyFont="1" applyBorder="1" applyAlignment="1">
      <alignment horizontal="right" vertical="center"/>
    </xf>
    <xf numFmtId="0" fontId="36" fillId="0" borderId="19" xfId="28" applyFont="1" applyBorder="1" applyAlignment="1">
      <alignment horizontal="center" vertical="center"/>
    </xf>
    <xf numFmtId="0" fontId="29" fillId="5" borderId="19" xfId="28" applyFont="1" applyFill="1" applyBorder="1" applyAlignment="1">
      <alignment horizontal="right" vertical="center"/>
    </xf>
    <xf numFmtId="0" fontId="29" fillId="5" borderId="19" xfId="28" applyFont="1" applyFill="1" applyBorder="1" applyAlignment="1">
      <alignment horizontal="center" vertical="center"/>
    </xf>
    <xf numFmtId="0" fontId="29" fillId="6" borderId="19" xfId="28" applyFont="1" applyFill="1" applyBorder="1" applyAlignment="1">
      <alignment horizontal="right" vertical="center"/>
    </xf>
    <xf numFmtId="0" fontId="29" fillId="6" borderId="19" xfId="28" applyFont="1" applyFill="1" applyBorder="1" applyAlignment="1">
      <alignment horizontal="center" vertical="center"/>
    </xf>
    <xf numFmtId="0" fontId="29" fillId="0" borderId="19" xfId="28" applyFont="1" applyBorder="1" applyAlignment="1">
      <alignment horizontal="right" vertical="center"/>
    </xf>
    <xf numFmtId="0" fontId="29" fillId="0" borderId="19" xfId="28" applyFont="1" applyBorder="1" applyAlignment="1">
      <alignment horizontal="center" vertical="center"/>
    </xf>
    <xf numFmtId="0" fontId="28" fillId="0" borderId="0" xfId="28" applyFont="1" applyAlignment="1"/>
    <xf numFmtId="0" fontId="6" fillId="0" borderId="0" xfId="28" quotePrefix="1" applyFont="1" applyBorder="1"/>
    <xf numFmtId="0" fontId="6" fillId="6" borderId="0" xfId="28" quotePrefix="1" applyFont="1" applyFill="1" applyBorder="1"/>
    <xf numFmtId="192" fontId="28" fillId="5" borderId="0" xfId="1" applyNumberFormat="1" applyFont="1" applyFill="1" applyAlignment="1">
      <alignment horizontal="right"/>
    </xf>
    <xf numFmtId="0" fontId="0" fillId="0" borderId="0" xfId="0" applyAlignment="1">
      <alignment horizontal="center"/>
    </xf>
    <xf numFmtId="192" fontId="46" fillId="5" borderId="0" xfId="1" applyNumberFormat="1" applyFont="1" applyFill="1"/>
    <xf numFmtId="192" fontId="29" fillId="5" borderId="0" xfId="1" applyNumberFormat="1" applyFont="1" applyFill="1" applyAlignment="1">
      <alignment horizontal="right"/>
    </xf>
    <xf numFmtId="0" fontId="28" fillId="0" borderId="0" xfId="28" applyFont="1"/>
    <xf numFmtId="196" fontId="28" fillId="0" borderId="0" xfId="28" applyNumberFormat="1" applyFont="1"/>
    <xf numFmtId="0" fontId="28" fillId="6" borderId="0" xfId="28" applyFont="1" applyFill="1"/>
    <xf numFmtId="0" fontId="28" fillId="0" borderId="0" xfId="0" applyFont="1" applyAlignment="1">
      <alignment horizontal="right"/>
    </xf>
    <xf numFmtId="0" fontId="45" fillId="5" borderId="0" xfId="28" applyFont="1" applyFill="1" applyBorder="1" applyAlignment="1">
      <alignment vertical="center"/>
    </xf>
    <xf numFmtId="0" fontId="45" fillId="6" borderId="0" xfId="28" applyFont="1" applyFill="1" applyBorder="1" applyAlignment="1">
      <alignment vertical="center"/>
    </xf>
    <xf numFmtId="0" fontId="45" fillId="0" borderId="0" xfId="28" applyFont="1" applyBorder="1" applyAlignment="1">
      <alignment vertical="center"/>
    </xf>
    <xf numFmtId="0" fontId="28" fillId="5" borderId="0" xfId="28" applyFont="1" applyFill="1"/>
    <xf numFmtId="3" fontId="29" fillId="0" borderId="0" xfId="28" applyNumberFormat="1" applyFont="1"/>
    <xf numFmtId="0" fontId="29" fillId="0" borderId="0" xfId="28" applyFont="1"/>
    <xf numFmtId="0" fontId="29" fillId="0" borderId="0" xfId="28" applyFont="1" applyAlignment="1">
      <alignment horizontal="center"/>
    </xf>
    <xf numFmtId="0" fontId="36" fillId="0" borderId="0" xfId="28" applyFont="1"/>
    <xf numFmtId="0" fontId="36" fillId="5" borderId="0" xfId="28" applyFont="1" applyFill="1"/>
    <xf numFmtId="0" fontId="36" fillId="6" borderId="0" xfId="28" applyFont="1" applyFill="1"/>
    <xf numFmtId="0" fontId="35" fillId="0" borderId="0" xfId="28" applyFont="1"/>
    <xf numFmtId="196" fontId="28" fillId="6" borderId="0" xfId="28" applyNumberFormat="1" applyFont="1" applyFill="1"/>
    <xf numFmtId="0" fontId="28" fillId="5" borderId="17" xfId="28" applyFont="1" applyFill="1" applyBorder="1"/>
    <xf numFmtId="0" fontId="28" fillId="6" borderId="17" xfId="28" applyFont="1" applyFill="1" applyBorder="1"/>
    <xf numFmtId="0" fontId="28" fillId="0" borderId="17" xfId="28" applyFont="1" applyBorder="1"/>
    <xf numFmtId="3" fontId="36" fillId="0" borderId="0" xfId="28" applyNumberFormat="1" applyFont="1" applyAlignment="1">
      <alignment horizontal="right"/>
    </xf>
    <xf numFmtId="0" fontId="29" fillId="5" borderId="0" xfId="28" applyFont="1" applyFill="1"/>
    <xf numFmtId="196" fontId="35" fillId="0" borderId="0" xfId="28" applyNumberFormat="1" applyFont="1"/>
    <xf numFmtId="196" fontId="28" fillId="5" borderId="0" xfId="28" applyNumberFormat="1" applyFont="1" applyFill="1"/>
    <xf numFmtId="0" fontId="29" fillId="6" borderId="0" xfId="28" applyFont="1" applyFill="1"/>
    <xf numFmtId="0" fontId="35" fillId="0" borderId="17" xfId="28" applyFont="1" applyBorder="1"/>
    <xf numFmtId="196" fontId="35" fillId="0" borderId="0" xfId="125" applyNumberFormat="1" applyFont="1" applyFill="1" applyBorder="1" applyAlignment="1" applyProtection="1">
      <alignment horizontal="right"/>
    </xf>
    <xf numFmtId="196" fontId="28" fillId="5" borderId="0" xfId="111" applyNumberFormat="1" applyFont="1" applyFill="1" applyBorder="1" applyAlignment="1" applyProtection="1">
      <alignment horizontal="right"/>
    </xf>
    <xf numFmtId="196" fontId="28" fillId="6" borderId="0" xfId="111" applyNumberFormat="1" applyFont="1" applyFill="1" applyBorder="1" applyAlignment="1" applyProtection="1">
      <alignment horizontal="right"/>
    </xf>
    <xf numFmtId="195" fontId="28" fillId="6" borderId="0" xfId="111" applyNumberFormat="1" applyFont="1" applyFill="1" applyBorder="1" applyAlignment="1" applyProtection="1">
      <alignment horizontal="right"/>
    </xf>
    <xf numFmtId="196" fontId="28" fillId="0" borderId="0" xfId="111" applyNumberFormat="1" applyFont="1" applyFill="1" applyBorder="1" applyAlignment="1" applyProtection="1">
      <alignment horizontal="right"/>
    </xf>
    <xf numFmtId="195" fontId="28" fillId="0" borderId="0" xfId="111" applyNumberFormat="1" applyFont="1" applyFill="1" applyBorder="1" applyAlignment="1" applyProtection="1">
      <alignment horizontal="right"/>
    </xf>
    <xf numFmtId="197" fontId="28" fillId="5" borderId="0" xfId="28" applyNumberFormat="1" applyFont="1" applyFill="1" applyBorder="1" applyAlignment="1" applyProtection="1">
      <alignment horizontal="left" vertical="center"/>
    </xf>
    <xf numFmtId="197" fontId="28" fillId="6" borderId="0" xfId="28" applyNumberFormat="1" applyFont="1" applyFill="1" applyBorder="1" applyAlignment="1" applyProtection="1">
      <alignment horizontal="left" vertical="center"/>
    </xf>
    <xf numFmtId="197" fontId="28" fillId="0" borderId="0" xfId="28" applyNumberFormat="1" applyFont="1" applyBorder="1" applyAlignment="1" applyProtection="1">
      <alignment horizontal="left" vertical="center"/>
    </xf>
    <xf numFmtId="194" fontId="35" fillId="0" borderId="0" xfId="125" applyNumberFormat="1" applyFont="1" applyFill="1" applyBorder="1" applyAlignment="1" applyProtection="1">
      <alignment horizontal="right"/>
    </xf>
    <xf numFmtId="190" fontId="6" fillId="0" borderId="0" xfId="0" applyNumberFormat="1" applyFont="1"/>
    <xf numFmtId="190" fontId="3" fillId="0" borderId="0" xfId="0" applyNumberFormat="1" applyFont="1"/>
    <xf numFmtId="190" fontId="28" fillId="0" borderId="0" xfId="0" applyNumberFormat="1" applyFont="1"/>
    <xf numFmtId="190" fontId="6" fillId="0" borderId="0" xfId="0" applyNumberFormat="1" applyFont="1" applyAlignment="1">
      <alignment horizontal="right"/>
    </xf>
    <xf numFmtId="193" fontId="6" fillId="0" borderId="0" xfId="0" applyNumberFormat="1" applyFont="1" applyAlignment="1"/>
    <xf numFmtId="193" fontId="0" fillId="0" borderId="0" xfId="111" applyNumberFormat="1" applyFont="1"/>
    <xf numFmtId="193" fontId="28" fillId="0" borderId="0" xfId="27" applyNumberFormat="1" applyFont="1" applyAlignment="1"/>
    <xf numFmtId="193" fontId="6" fillId="0" borderId="0" xfId="0" applyNumberFormat="1" applyFont="1" applyAlignment="1">
      <alignment horizontal="right"/>
    </xf>
    <xf numFmtId="1" fontId="6" fillId="0" borderId="0" xfId="111" applyNumberFormat="1" applyFont="1"/>
    <xf numFmtId="1" fontId="28" fillId="0" borderId="0" xfId="0" applyNumberFormat="1" applyFont="1"/>
    <xf numFmtId="196" fontId="36" fillId="0" borderId="0" xfId="125" applyNumberFormat="1" applyFont="1" applyFill="1" applyBorder="1" applyAlignment="1" applyProtection="1">
      <alignment horizontal="right"/>
    </xf>
    <xf numFmtId="194" fontId="36" fillId="0" borderId="0" xfId="125" applyNumberFormat="1" applyFont="1" applyFill="1" applyBorder="1" applyAlignment="1" applyProtection="1">
      <alignment horizontal="right"/>
    </xf>
    <xf numFmtId="1" fontId="28" fillId="0" borderId="0" xfId="28" applyNumberFormat="1" applyFont="1" applyAlignment="1">
      <alignment vertical="center"/>
    </xf>
    <xf numFmtId="196" fontId="29" fillId="5" borderId="0" xfId="111" applyNumberFormat="1" applyFont="1" applyFill="1" applyBorder="1" applyAlignment="1" applyProtection="1">
      <alignment horizontal="right" vertical="center"/>
    </xf>
    <xf numFmtId="196" fontId="29" fillId="6" borderId="0" xfId="111" applyNumberFormat="1" applyFont="1" applyFill="1" applyBorder="1" applyAlignment="1" applyProtection="1">
      <alignment horizontal="right" vertical="center"/>
    </xf>
    <xf numFmtId="196" fontId="29" fillId="0" borderId="0" xfId="111" applyNumberFormat="1" applyFont="1" applyFill="1" applyBorder="1" applyAlignment="1" applyProtection="1">
      <alignment horizontal="right" vertical="center"/>
    </xf>
    <xf numFmtId="1" fontId="6" fillId="0" borderId="0" xfId="111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96" fontId="29" fillId="5" borderId="0" xfId="111" applyNumberFormat="1" applyFont="1" applyFill="1" applyBorder="1" applyAlignment="1" applyProtection="1">
      <alignment horizontal="right"/>
    </xf>
    <xf numFmtId="196" fontId="29" fillId="6" borderId="0" xfId="111" applyNumberFormat="1" applyFont="1" applyFill="1" applyBorder="1" applyAlignment="1" applyProtection="1">
      <alignment horizontal="right"/>
    </xf>
    <xf numFmtId="196" fontId="29" fillId="0" borderId="0" xfId="111" applyNumberFormat="1" applyFont="1" applyFill="1" applyBorder="1" applyAlignment="1" applyProtection="1">
      <alignment horizontal="right"/>
    </xf>
    <xf numFmtId="3" fontId="35" fillId="0" borderId="0" xfId="0" applyNumberFormat="1" applyFont="1" applyAlignment="1">
      <alignment horizontal="right"/>
    </xf>
    <xf numFmtId="195" fontId="28" fillId="6" borderId="0" xfId="111" applyNumberFormat="1" applyFont="1" applyFill="1" applyBorder="1" applyAlignment="1" applyProtection="1">
      <alignment horizontal="right" vertical="center"/>
    </xf>
    <xf numFmtId="195" fontId="28" fillId="0" borderId="0" xfId="111" applyNumberFormat="1" applyFont="1" applyFill="1" applyBorder="1" applyAlignment="1" applyProtection="1">
      <alignment horizontal="right" vertical="center"/>
    </xf>
    <xf numFmtId="194" fontId="28" fillId="6" borderId="0" xfId="30" applyNumberFormat="1" applyFont="1" applyFill="1" applyBorder="1" applyAlignment="1">
      <alignment horizontal="right" vertical="center"/>
    </xf>
    <xf numFmtId="195" fontId="28" fillId="6" borderId="0" xfId="30" applyNumberFormat="1" applyFont="1" applyFill="1" applyBorder="1" applyAlignment="1">
      <alignment horizontal="right" vertical="center"/>
    </xf>
    <xf numFmtId="194" fontId="28" fillId="0" borderId="0" xfId="30" applyNumberFormat="1" applyFont="1" applyBorder="1" applyAlignment="1">
      <alignment horizontal="right" vertical="center"/>
    </xf>
    <xf numFmtId="195" fontId="28" fillId="0" borderId="0" xfId="30" applyNumberFormat="1" applyFont="1" applyBorder="1" applyAlignment="1">
      <alignment horizontal="right" vertical="center"/>
    </xf>
    <xf numFmtId="3" fontId="35" fillId="0" borderId="0" xfId="28" applyNumberFormat="1" applyFont="1" applyAlignment="1"/>
    <xf numFmtId="0" fontId="36" fillId="0" borderId="0" xfId="0" applyFont="1"/>
    <xf numFmtId="195" fontId="28" fillId="0" borderId="0" xfId="0" applyNumberFormat="1" applyFont="1"/>
    <xf numFmtId="195" fontId="6" fillId="0" borderId="0" xfId="111" applyNumberFormat="1" applyFont="1"/>
    <xf numFmtId="192" fontId="28" fillId="5" borderId="0" xfId="1" applyNumberFormat="1" applyFont="1" applyFill="1"/>
    <xf numFmtId="200" fontId="28" fillId="0" borderId="0" xfId="0" applyNumberFormat="1" applyFont="1"/>
    <xf numFmtId="195" fontId="6" fillId="0" borderId="0" xfId="0" applyNumberFormat="1" applyFont="1" applyAlignment="1"/>
    <xf numFmtId="192" fontId="0" fillId="0" borderId="0" xfId="111" applyNumberFormat="1" applyFont="1"/>
    <xf numFmtId="3" fontId="28" fillId="0" borderId="0" xfId="27" applyNumberFormat="1" applyFont="1" applyAlignment="1"/>
    <xf numFmtId="3" fontId="4" fillId="0" borderId="0" xfId="5" applyNumberFormat="1" applyFont="1" applyAlignment="1">
      <alignment horizontal="right"/>
    </xf>
    <xf numFmtId="0" fontId="4" fillId="0" borderId="0" xfId="5" applyFont="1"/>
    <xf numFmtId="195" fontId="6" fillId="0" borderId="0" xfId="111" applyNumberFormat="1" applyFont="1" applyAlignment="1">
      <alignment vertical="center"/>
    </xf>
    <xf numFmtId="194" fontId="28" fillId="6" borderId="0" xfId="111" applyNumberFormat="1" applyFont="1" applyFill="1" applyBorder="1" applyAlignment="1" applyProtection="1">
      <alignment horizontal="right" vertical="center"/>
    </xf>
    <xf numFmtId="194" fontId="29" fillId="6" borderId="0" xfId="111" applyNumberFormat="1" applyFont="1" applyFill="1" applyBorder="1" applyAlignment="1" applyProtection="1">
      <alignment horizontal="right" vertical="center"/>
    </xf>
    <xf numFmtId="195" fontId="29" fillId="6" borderId="0" xfId="111" applyNumberFormat="1" applyFont="1" applyFill="1" applyBorder="1" applyAlignment="1" applyProtection="1">
      <alignment horizontal="right" vertical="center"/>
    </xf>
    <xf numFmtId="194" fontId="28" fillId="0" borderId="0" xfId="111" applyNumberFormat="1" applyFont="1" applyFill="1" applyBorder="1" applyAlignment="1" applyProtection="1">
      <alignment horizontal="right" vertical="center"/>
    </xf>
    <xf numFmtId="194" fontId="29" fillId="0" borderId="0" xfId="111" applyNumberFormat="1" applyFont="1" applyFill="1" applyBorder="1" applyAlignment="1" applyProtection="1">
      <alignment horizontal="right" vertical="center"/>
    </xf>
    <xf numFmtId="195" fontId="29" fillId="0" borderId="0" xfId="111" applyNumberFormat="1" applyFont="1" applyFill="1" applyBorder="1" applyAlignment="1" applyProtection="1">
      <alignment horizontal="right" vertical="center"/>
    </xf>
    <xf numFmtId="0" fontId="29" fillId="0" borderId="0" xfId="0" applyFont="1"/>
    <xf numFmtId="0" fontId="52" fillId="0" borderId="0" xfId="27" applyFont="1"/>
    <xf numFmtId="0" fontId="28" fillId="7" borderId="0" xfId="30" applyFont="1" applyFill="1" applyAlignment="1">
      <alignment vertical="center"/>
    </xf>
    <xf numFmtId="0" fontId="29" fillId="7" borderId="0" xfId="30" applyFont="1" applyFill="1" applyAlignment="1">
      <alignment vertical="center"/>
    </xf>
    <xf numFmtId="196" fontId="28" fillId="9" borderId="0" xfId="28" applyNumberFormat="1" applyFont="1" applyFill="1"/>
    <xf numFmtId="0" fontId="29" fillId="9" borderId="0" xfId="28" applyFont="1" applyFill="1"/>
    <xf numFmtId="196" fontId="28" fillId="10" borderId="0" xfId="28" applyNumberFormat="1" applyFont="1" applyFill="1"/>
    <xf numFmtId="0" fontId="28" fillId="8" borderId="0" xfId="28" applyFont="1" applyFill="1"/>
    <xf numFmtId="0" fontId="29" fillId="8" borderId="0" xfId="28" applyFont="1" applyFill="1"/>
    <xf numFmtId="0" fontId="28" fillId="9" borderId="0" xfId="28" applyFont="1" applyFill="1"/>
    <xf numFmtId="0" fontId="28" fillId="10" borderId="0" xfId="28" applyFont="1" applyFill="1"/>
    <xf numFmtId="0" fontId="29" fillId="10" borderId="0" xfId="28" applyFont="1" applyFill="1"/>
    <xf numFmtId="0" fontId="28" fillId="0" borderId="1" xfId="28" applyFont="1" applyBorder="1"/>
    <xf numFmtId="196" fontId="6" fillId="7" borderId="1" xfId="30" applyNumberFormat="1" applyFont="1" applyFill="1" applyBorder="1" applyAlignment="1">
      <alignment horizontal="right" vertical="center"/>
    </xf>
    <xf numFmtId="0" fontId="28" fillId="7" borderId="17" xfId="30" applyFont="1" applyFill="1" applyBorder="1" applyAlignment="1">
      <alignment vertical="center"/>
    </xf>
    <xf numFmtId="0" fontId="28" fillId="8" borderId="17" xfId="28" applyFont="1" applyFill="1" applyBorder="1"/>
    <xf numFmtId="0" fontId="28" fillId="10" borderId="17" xfId="28" applyFont="1" applyFill="1" applyBorder="1"/>
    <xf numFmtId="0" fontId="28" fillId="0" borderId="0" xfId="27" applyFont="1" applyAlignment="1">
      <alignment horizontal="right"/>
    </xf>
    <xf numFmtId="196" fontId="29" fillId="7" borderId="0" xfId="1" applyNumberFormat="1" applyFont="1" applyFill="1" applyBorder="1" applyAlignment="1" applyProtection="1">
      <alignment horizontal="right" vertical="center"/>
    </xf>
    <xf numFmtId="0" fontId="28" fillId="7" borderId="0" xfId="30" applyFont="1" applyFill="1" applyBorder="1" applyAlignment="1" applyProtection="1">
      <alignment horizontal="left" vertical="center"/>
    </xf>
    <xf numFmtId="196" fontId="29" fillId="8" borderId="0" xfId="24" applyNumberFormat="1" applyFont="1" applyFill="1" applyBorder="1" applyAlignment="1" applyProtection="1">
      <alignment horizontal="right"/>
    </xf>
    <xf numFmtId="0" fontId="28" fillId="8" borderId="0" xfId="28" applyFont="1" applyFill="1" applyBorder="1" applyAlignment="1" applyProtection="1">
      <alignment horizontal="left" vertical="center"/>
    </xf>
    <xf numFmtId="196" fontId="36" fillId="9" borderId="0" xfId="24" applyNumberFormat="1" applyFont="1" applyFill="1" applyBorder="1" applyAlignment="1" applyProtection="1">
      <alignment horizontal="right"/>
    </xf>
    <xf numFmtId="195" fontId="28" fillId="10" borderId="0" xfId="24" applyNumberFormat="1" applyFont="1" applyFill="1" applyBorder="1" applyAlignment="1" applyProtection="1">
      <alignment horizontal="right"/>
    </xf>
    <xf numFmtId="196" fontId="28" fillId="10" borderId="0" xfId="24" applyNumberFormat="1" applyFont="1" applyFill="1" applyBorder="1" applyAlignment="1" applyProtection="1">
      <alignment horizontal="right"/>
    </xf>
    <xf numFmtId="197" fontId="28" fillId="7" borderId="0" xfId="30" applyNumberFormat="1" applyFont="1" applyFill="1" applyBorder="1" applyAlignment="1" applyProtection="1">
      <alignment horizontal="left" vertical="center"/>
    </xf>
    <xf numFmtId="197" fontId="28" fillId="8" borderId="0" xfId="28" applyNumberFormat="1" applyFont="1" applyFill="1" applyBorder="1" applyAlignment="1" applyProtection="1">
      <alignment horizontal="left" vertical="center"/>
    </xf>
    <xf numFmtId="0" fontId="35" fillId="9" borderId="0" xfId="28" applyFont="1" applyFill="1"/>
    <xf numFmtId="0" fontId="28" fillId="7" borderId="0" xfId="30" applyFont="1" applyFill="1" applyAlignment="1" applyProtection="1">
      <alignment horizontal="left" vertical="center"/>
    </xf>
    <xf numFmtId="0" fontId="28" fillId="8" borderId="0" xfId="28" applyFont="1" applyFill="1" applyAlignment="1" applyProtection="1">
      <alignment horizontal="left" vertical="center"/>
    </xf>
    <xf numFmtId="0" fontId="45" fillId="7" borderId="0" xfId="30" applyFont="1" applyFill="1" applyBorder="1" applyAlignment="1">
      <alignment vertical="center"/>
    </xf>
    <xf numFmtId="0" fontId="45" fillId="8" borderId="0" xfId="28" applyFont="1" applyFill="1" applyBorder="1" applyAlignment="1">
      <alignment vertical="center"/>
    </xf>
    <xf numFmtId="196" fontId="29" fillId="8" borderId="0" xfId="24" applyNumberFormat="1" applyFont="1" applyFill="1" applyBorder="1" applyAlignment="1" applyProtection="1">
      <alignment horizontal="right" vertical="center"/>
    </xf>
    <xf numFmtId="0" fontId="29" fillId="8" borderId="0" xfId="28" applyFont="1" applyFill="1" applyBorder="1" applyAlignment="1">
      <alignment horizontal="center" vertical="center"/>
    </xf>
    <xf numFmtId="196" fontId="36" fillId="9" borderId="0" xfId="24" applyNumberFormat="1" applyFont="1" applyFill="1" applyBorder="1" applyAlignment="1" applyProtection="1">
      <alignment horizontal="right" vertical="center"/>
    </xf>
    <xf numFmtId="196" fontId="29" fillId="10" borderId="0" xfId="24" applyNumberFormat="1" applyFont="1" applyFill="1" applyBorder="1" applyAlignment="1" applyProtection="1">
      <alignment horizontal="right" vertical="center"/>
    </xf>
    <xf numFmtId="196" fontId="29" fillId="10" borderId="0" xfId="24" applyNumberFormat="1" applyFont="1" applyFill="1" applyBorder="1" applyAlignment="1" applyProtection="1">
      <alignment horizontal="right"/>
    </xf>
    <xf numFmtId="195" fontId="6" fillId="7" borderId="0" xfId="30" applyNumberFormat="1" applyFont="1" applyFill="1" applyBorder="1" applyAlignment="1">
      <alignment horizontal="right" vertical="center"/>
    </xf>
    <xf numFmtId="194" fontId="6" fillId="8" borderId="0" xfId="30" applyNumberFormat="1" applyFont="1" applyFill="1" applyBorder="1" applyAlignment="1">
      <alignment horizontal="right" vertical="center"/>
    </xf>
    <xf numFmtId="195" fontId="28" fillId="8" borderId="0" xfId="24" applyNumberFormat="1" applyFont="1" applyFill="1" applyBorder="1" applyAlignment="1" applyProtection="1">
      <alignment horizontal="right" vertical="center"/>
    </xf>
    <xf numFmtId="195" fontId="35" fillId="9" borderId="0" xfId="24" applyNumberFormat="1" applyFont="1" applyFill="1" applyBorder="1" applyAlignment="1" applyProtection="1">
      <alignment horizontal="right" vertical="center"/>
    </xf>
    <xf numFmtId="194" fontId="6" fillId="7" borderId="0" xfId="30" applyNumberFormat="1" applyFont="1" applyFill="1" applyBorder="1" applyAlignment="1">
      <alignment horizontal="right" vertical="center"/>
    </xf>
    <xf numFmtId="195" fontId="6" fillId="8" borderId="0" xfId="30" applyNumberFormat="1" applyFont="1" applyFill="1" applyBorder="1" applyAlignment="1">
      <alignment horizontal="right" vertical="center"/>
    </xf>
    <xf numFmtId="194" fontId="35" fillId="9" borderId="0" xfId="30" applyNumberFormat="1" applyFont="1" applyFill="1" applyBorder="1" applyAlignment="1">
      <alignment horizontal="right" vertical="center"/>
    </xf>
    <xf numFmtId="195" fontId="35" fillId="9" borderId="0" xfId="30" applyNumberFormat="1" applyFont="1" applyFill="1" applyBorder="1" applyAlignment="1">
      <alignment horizontal="right" vertical="center"/>
    </xf>
    <xf numFmtId="3" fontId="28" fillId="0" borderId="0" xfId="27" applyNumberFormat="1" applyFont="1" applyAlignment="1">
      <alignment horizontal="right"/>
    </xf>
    <xf numFmtId="195" fontId="28" fillId="7" borderId="0" xfId="1" applyNumberFormat="1" applyFont="1" applyFill="1" applyBorder="1" applyAlignment="1" applyProtection="1">
      <alignment horizontal="right" vertical="center"/>
    </xf>
    <xf numFmtId="194" fontId="28" fillId="7" borderId="0" xfId="1" applyNumberFormat="1" applyFont="1" applyFill="1" applyBorder="1" applyAlignment="1" applyProtection="1">
      <alignment horizontal="right" vertical="center"/>
    </xf>
    <xf numFmtId="194" fontId="29" fillId="7" borderId="0" xfId="1" applyNumberFormat="1" applyFont="1" applyFill="1" applyBorder="1" applyAlignment="1" applyProtection="1">
      <alignment horizontal="right" vertical="center"/>
    </xf>
    <xf numFmtId="195" fontId="29" fillId="7" borderId="0" xfId="1" applyNumberFormat="1" applyFont="1" applyFill="1" applyBorder="1" applyAlignment="1" applyProtection="1">
      <alignment horizontal="right" vertical="center"/>
    </xf>
    <xf numFmtId="0" fontId="29" fillId="7" borderId="0" xfId="30" applyFont="1" applyFill="1" applyAlignment="1">
      <alignment horizontal="center" vertical="center"/>
    </xf>
    <xf numFmtId="194" fontId="28" fillId="8" borderId="0" xfId="24" applyNumberFormat="1" applyFont="1" applyFill="1" applyBorder="1" applyAlignment="1" applyProtection="1">
      <alignment horizontal="right" vertical="center"/>
    </xf>
    <xf numFmtId="194" fontId="29" fillId="8" borderId="0" xfId="24" applyNumberFormat="1" applyFont="1" applyFill="1" applyBorder="1" applyAlignment="1" applyProtection="1">
      <alignment horizontal="right" vertical="center"/>
    </xf>
    <xf numFmtId="195" fontId="29" fillId="8" borderId="0" xfId="24" applyNumberFormat="1" applyFont="1" applyFill="1" applyBorder="1" applyAlignment="1" applyProtection="1">
      <alignment horizontal="right" vertical="center"/>
    </xf>
    <xf numFmtId="0" fontId="29" fillId="8" borderId="0" xfId="28" applyFont="1" applyFill="1" applyAlignment="1">
      <alignment horizontal="center" vertical="center"/>
    </xf>
    <xf numFmtId="194" fontId="35" fillId="9" borderId="0" xfId="24" applyNumberFormat="1" applyFont="1" applyFill="1" applyBorder="1" applyAlignment="1" applyProtection="1">
      <alignment horizontal="right" vertical="center"/>
    </xf>
    <xf numFmtId="194" fontId="36" fillId="9" borderId="0" xfId="24" applyNumberFormat="1" applyFont="1" applyFill="1" applyBorder="1" applyAlignment="1" applyProtection="1">
      <alignment horizontal="right" vertical="center"/>
    </xf>
    <xf numFmtId="195" fontId="36" fillId="9" borderId="0" xfId="24" applyNumberFormat="1" applyFont="1" applyFill="1" applyBorder="1" applyAlignment="1" applyProtection="1">
      <alignment horizontal="right" vertical="center"/>
    </xf>
    <xf numFmtId="0" fontId="29" fillId="8" borderId="0" xfId="30" applyFont="1" applyFill="1" applyAlignment="1">
      <alignment vertical="center"/>
    </xf>
    <xf numFmtId="0" fontId="36" fillId="9" borderId="0" xfId="30" applyFont="1" applyFill="1" applyAlignment="1">
      <alignment vertical="center"/>
    </xf>
    <xf numFmtId="0" fontId="29" fillId="10" borderId="0" xfId="30" applyFont="1" applyFill="1" applyAlignment="1">
      <alignment vertical="center"/>
    </xf>
    <xf numFmtId="0" fontId="29" fillId="7" borderId="19" xfId="30" applyFont="1" applyFill="1" applyBorder="1" applyAlignment="1">
      <alignment horizontal="right" vertical="center"/>
    </xf>
    <xf numFmtId="0" fontId="29" fillId="7" borderId="19" xfId="30" applyFont="1" applyFill="1" applyBorder="1" applyAlignment="1">
      <alignment horizontal="center" vertical="center"/>
    </xf>
    <xf numFmtId="0" fontId="29" fillId="8" borderId="19" xfId="30" applyFont="1" applyFill="1" applyBorder="1" applyAlignment="1">
      <alignment horizontal="right" vertical="center"/>
    </xf>
    <xf numFmtId="0" fontId="29" fillId="8" borderId="19" xfId="30" applyFont="1" applyFill="1" applyBorder="1" applyAlignment="1">
      <alignment horizontal="center" vertical="center"/>
    </xf>
    <xf numFmtId="0" fontId="36" fillId="9" borderId="19" xfId="30" applyFont="1" applyFill="1" applyBorder="1" applyAlignment="1">
      <alignment horizontal="right" vertical="center"/>
    </xf>
    <xf numFmtId="0" fontId="36" fillId="9" borderId="19" xfId="30" applyFont="1" applyFill="1" applyBorder="1" applyAlignment="1">
      <alignment horizontal="center" vertical="center"/>
    </xf>
    <xf numFmtId="0" fontId="29" fillId="10" borderId="19" xfId="30" applyFont="1" applyFill="1" applyBorder="1" applyAlignment="1">
      <alignment horizontal="right" vertical="center"/>
    </xf>
    <xf numFmtId="0" fontId="29" fillId="10" borderId="19" xfId="30" applyFont="1" applyFill="1" applyBorder="1" applyAlignment="1">
      <alignment horizontal="center" vertical="center"/>
    </xf>
    <xf numFmtId="0" fontId="35" fillId="7" borderId="0" xfId="28" applyFont="1" applyFill="1"/>
    <xf numFmtId="0" fontId="36" fillId="7" borderId="0" xfId="28" applyFont="1" applyFill="1"/>
    <xf numFmtId="0" fontId="35" fillId="8" borderId="0" xfId="28" applyFont="1" applyFill="1"/>
    <xf numFmtId="0" fontId="36" fillId="8" borderId="0" xfId="28" applyFont="1" applyFill="1"/>
    <xf numFmtId="0" fontId="36" fillId="9" borderId="0" xfId="28" applyFont="1" applyFill="1"/>
    <xf numFmtId="0" fontId="35" fillId="10" borderId="0" xfId="28" applyFont="1" applyFill="1"/>
    <xf numFmtId="0" fontId="36" fillId="10" borderId="0" xfId="28" applyFont="1" applyFill="1"/>
    <xf numFmtId="0" fontId="28" fillId="7" borderId="0" xfId="28" applyFont="1" applyFill="1" applyBorder="1" applyAlignment="1" applyProtection="1">
      <alignment horizontal="left" vertical="center"/>
    </xf>
    <xf numFmtId="0" fontId="28" fillId="9" borderId="0" xfId="28" applyFont="1" applyFill="1" applyBorder="1" applyAlignment="1" applyProtection="1">
      <alignment horizontal="left" vertical="center"/>
    </xf>
    <xf numFmtId="196" fontId="29" fillId="7" borderId="0" xfId="15" applyNumberFormat="1" applyFont="1" applyFill="1" applyBorder="1" applyAlignment="1" applyProtection="1">
      <alignment horizontal="right" vertical="center"/>
    </xf>
    <xf numFmtId="0" fontId="28" fillId="7" borderId="0" xfId="28" applyFont="1" applyFill="1" applyAlignment="1" applyProtection="1">
      <alignment horizontal="left" vertical="center"/>
    </xf>
    <xf numFmtId="196" fontId="29" fillId="8" borderId="0" xfId="15" applyNumberFormat="1" applyFont="1" applyFill="1" applyBorder="1" applyAlignment="1" applyProtection="1">
      <alignment horizontal="right" vertical="center"/>
    </xf>
    <xf numFmtId="196" fontId="29" fillId="9" borderId="0" xfId="15" applyNumberFormat="1" applyFont="1" applyFill="1" applyBorder="1" applyAlignment="1" applyProtection="1">
      <alignment horizontal="right" vertical="center"/>
    </xf>
    <xf numFmtId="0" fontId="28" fillId="9" borderId="0" xfId="28" applyFont="1" applyFill="1" applyAlignment="1" applyProtection="1">
      <alignment horizontal="left" vertical="center"/>
    </xf>
    <xf numFmtId="196" fontId="28" fillId="10" borderId="0" xfId="15" applyNumberFormat="1" applyFont="1" applyFill="1" applyBorder="1" applyAlignment="1" applyProtection="1">
      <alignment horizontal="right" vertical="center"/>
    </xf>
    <xf numFmtId="0" fontId="46" fillId="0" borderId="0" xfId="27" applyFont="1"/>
    <xf numFmtId="196" fontId="28" fillId="10" borderId="0" xfId="15" applyNumberFormat="1" applyFont="1" applyFill="1" applyBorder="1" applyAlignment="1" applyProtection="1">
      <alignment vertical="center"/>
    </xf>
    <xf numFmtId="196" fontId="29" fillId="0" borderId="0" xfId="15" applyNumberFormat="1" applyFont="1" applyFill="1" applyBorder="1" applyAlignment="1" applyProtection="1">
      <alignment horizontal="right" vertical="center"/>
    </xf>
    <xf numFmtId="0" fontId="29" fillId="7" borderId="0" xfId="28" applyFont="1" applyFill="1" applyAlignment="1">
      <alignment horizontal="center" vertical="center"/>
    </xf>
    <xf numFmtId="0" fontId="29" fillId="9" borderId="0" xfId="28" applyFont="1" applyFill="1" applyAlignment="1">
      <alignment horizontal="center" vertical="center"/>
    </xf>
    <xf numFmtId="196" fontId="29" fillId="10" borderId="0" xfId="15" applyNumberFormat="1" applyFont="1" applyFill="1" applyBorder="1" applyAlignment="1" applyProtection="1">
      <alignment horizontal="right" vertical="center"/>
    </xf>
    <xf numFmtId="0" fontId="29" fillId="7" borderId="0" xfId="28" applyFont="1" applyFill="1" applyBorder="1" applyAlignment="1">
      <alignment horizontal="center" vertical="center"/>
    </xf>
    <xf numFmtId="0" fontId="29" fillId="9" borderId="0" xfId="28" applyFont="1" applyFill="1" applyBorder="1" applyAlignment="1">
      <alignment horizontal="center" vertical="center"/>
    </xf>
    <xf numFmtId="0" fontId="29" fillId="7" borderId="19" xfId="28" applyFont="1" applyFill="1" applyBorder="1" applyAlignment="1">
      <alignment horizontal="right" vertical="center"/>
    </xf>
    <xf numFmtId="0" fontId="29" fillId="7" borderId="19" xfId="28" applyFont="1" applyFill="1" applyBorder="1" applyAlignment="1">
      <alignment horizontal="center" vertical="center"/>
    </xf>
    <xf numFmtId="0" fontId="29" fillId="8" borderId="19" xfId="28" applyFont="1" applyFill="1" applyBorder="1" applyAlignment="1">
      <alignment horizontal="right" vertical="center"/>
    </xf>
    <xf numFmtId="0" fontId="29" fillId="8" borderId="19" xfId="28" applyFont="1" applyFill="1" applyBorder="1" applyAlignment="1">
      <alignment horizontal="center" vertical="center"/>
    </xf>
    <xf numFmtId="0" fontId="29" fillId="9" borderId="19" xfId="28" applyFont="1" applyFill="1" applyBorder="1" applyAlignment="1">
      <alignment horizontal="right" vertical="center"/>
    </xf>
    <xf numFmtId="0" fontId="29" fillId="9" borderId="19" xfId="28" applyFont="1" applyFill="1" applyBorder="1" applyAlignment="1">
      <alignment horizontal="center" vertical="center"/>
    </xf>
    <xf numFmtId="0" fontId="29" fillId="10" borderId="19" xfId="28" applyFont="1" applyFill="1" applyBorder="1" applyAlignment="1">
      <alignment horizontal="right" vertical="center"/>
    </xf>
    <xf numFmtId="0" fontId="29" fillId="10" borderId="19" xfId="28" applyFont="1" applyFill="1" applyBorder="1" applyAlignment="1">
      <alignment horizontal="center" vertical="center"/>
    </xf>
    <xf numFmtId="196" fontId="28" fillId="0" borderId="0" xfId="1" applyNumberFormat="1" applyFont="1" applyFill="1" applyBorder="1" applyAlignment="1" applyProtection="1">
      <alignment horizontal="right" vertical="center"/>
    </xf>
    <xf numFmtId="199" fontId="28" fillId="8" borderId="0" xfId="18" applyNumberFormat="1" applyFont="1" applyFill="1" applyBorder="1" applyAlignment="1" applyProtection="1">
      <alignment vertical="center"/>
    </xf>
    <xf numFmtId="199" fontId="28" fillId="8" borderId="0" xfId="18" applyNumberFormat="1" applyFont="1" applyFill="1" applyBorder="1" applyAlignment="1" applyProtection="1">
      <alignment horizontal="left" vertical="center"/>
    </xf>
    <xf numFmtId="199" fontId="28" fillId="9" borderId="0" xfId="18" applyNumberFormat="1" applyFont="1" applyFill="1" applyBorder="1" applyAlignment="1" applyProtection="1">
      <alignment horizontal="right" vertical="center"/>
    </xf>
    <xf numFmtId="199" fontId="28" fillId="10" borderId="0" xfId="18" applyNumberFormat="1" applyFont="1" applyFill="1" applyBorder="1" applyAlignment="1" applyProtection="1">
      <alignment vertical="center"/>
    </xf>
    <xf numFmtId="199" fontId="28" fillId="10" borderId="0" xfId="18" applyNumberFormat="1" applyFont="1" applyFill="1" applyBorder="1" applyAlignment="1" applyProtection="1">
      <alignment horizontal="left" vertical="center"/>
    </xf>
    <xf numFmtId="199" fontId="28" fillId="8" borderId="0" xfId="18" applyNumberFormat="1" applyFont="1" applyFill="1" applyBorder="1" applyAlignment="1" applyProtection="1">
      <alignment horizontal="right" vertical="center"/>
    </xf>
    <xf numFmtId="199" fontId="28" fillId="10" borderId="0" xfId="18" applyNumberFormat="1" applyFont="1" applyFill="1" applyBorder="1" applyAlignment="1" applyProtection="1">
      <alignment horizontal="right" vertical="center"/>
    </xf>
    <xf numFmtId="199" fontId="29" fillId="8" borderId="0" xfId="18" applyNumberFormat="1" applyFont="1" applyFill="1" applyBorder="1" applyAlignment="1" applyProtection="1">
      <alignment horizontal="right" vertical="center"/>
    </xf>
    <xf numFmtId="199" fontId="29" fillId="9" borderId="0" xfId="18" applyNumberFormat="1" applyFont="1" applyFill="1" applyBorder="1" applyAlignment="1" applyProtection="1">
      <alignment horizontal="right" vertical="center"/>
    </xf>
    <xf numFmtId="199" fontId="29" fillId="10" borderId="0" xfId="18" applyNumberFormat="1" applyFont="1" applyFill="1" applyBorder="1" applyAlignment="1" applyProtection="1">
      <alignment horizontal="right" vertical="center"/>
    </xf>
    <xf numFmtId="41" fontId="28" fillId="8" borderId="0" xfId="18" applyNumberFormat="1" applyFont="1" applyFill="1" applyBorder="1" applyAlignment="1" applyProtection="1">
      <alignment horizontal="right" vertical="center"/>
    </xf>
    <xf numFmtId="41" fontId="28" fillId="9" borderId="0" xfId="18" applyNumberFormat="1" applyFont="1" applyFill="1" applyBorder="1" applyAlignment="1" applyProtection="1">
      <alignment horizontal="right" vertical="center"/>
    </xf>
    <xf numFmtId="41" fontId="28" fillId="10" borderId="0" xfId="18" applyNumberFormat="1" applyFont="1" applyFill="1" applyBorder="1" applyAlignment="1" applyProtection="1">
      <alignment horizontal="right" vertical="center"/>
    </xf>
    <xf numFmtId="3" fontId="29" fillId="8" borderId="19" xfId="18" applyNumberFormat="1" applyFont="1" applyFill="1" applyBorder="1" applyAlignment="1" applyProtection="1">
      <alignment horizontal="right" vertical="center"/>
    </xf>
    <xf numFmtId="195" fontId="29" fillId="8" borderId="19" xfId="18" applyNumberFormat="1" applyFont="1" applyFill="1" applyBorder="1" applyAlignment="1" applyProtection="1">
      <alignment horizontal="right" vertical="center"/>
    </xf>
    <xf numFmtId="3" fontId="29" fillId="9" borderId="19" xfId="18" applyNumberFormat="1" applyFont="1" applyFill="1" applyBorder="1" applyAlignment="1" applyProtection="1">
      <alignment horizontal="right" vertical="center"/>
    </xf>
    <xf numFmtId="195" fontId="29" fillId="9" borderId="19" xfId="18" applyNumberFormat="1" applyFont="1" applyFill="1" applyBorder="1" applyAlignment="1" applyProtection="1">
      <alignment horizontal="right" vertical="center"/>
    </xf>
    <xf numFmtId="3" fontId="29" fillId="10" borderId="19" xfId="18" applyNumberFormat="1" applyFont="1" applyFill="1" applyBorder="1" applyAlignment="1" applyProtection="1">
      <alignment horizontal="right" vertical="center"/>
    </xf>
    <xf numFmtId="195" fontId="29" fillId="10" borderId="19" xfId="18" applyNumberFormat="1" applyFont="1" applyFill="1" applyBorder="1" applyAlignment="1" applyProtection="1">
      <alignment horizontal="right" vertical="center"/>
    </xf>
    <xf numFmtId="196" fontId="29" fillId="0" borderId="0" xfId="22" applyNumberFormat="1" applyFont="1" applyFill="1" applyBorder="1" applyAlignment="1" applyProtection="1">
      <alignment horizontal="right"/>
    </xf>
    <xf numFmtId="196" fontId="29" fillId="7" borderId="0" xfId="22" applyNumberFormat="1" applyFont="1" applyFill="1" applyBorder="1" applyAlignment="1" applyProtection="1">
      <alignment horizontal="right"/>
    </xf>
    <xf numFmtId="0" fontId="45" fillId="7" borderId="0" xfId="28" applyFont="1" applyFill="1" applyBorder="1" applyAlignment="1">
      <alignment vertical="center"/>
    </xf>
    <xf numFmtId="196" fontId="29" fillId="8" borderId="0" xfId="22" applyNumberFormat="1" applyFont="1" applyFill="1" applyBorder="1" applyAlignment="1" applyProtection="1">
      <alignment horizontal="right"/>
    </xf>
    <xf numFmtId="196" fontId="29" fillId="9" borderId="0" xfId="22" applyNumberFormat="1" applyFont="1" applyFill="1" applyBorder="1" applyAlignment="1" applyProtection="1">
      <alignment horizontal="right"/>
    </xf>
    <xf numFmtId="0" fontId="45" fillId="9" borderId="0" xfId="28" applyFont="1" applyFill="1" applyBorder="1" applyAlignment="1">
      <alignment vertical="center"/>
    </xf>
    <xf numFmtId="196" fontId="28" fillId="10" borderId="0" xfId="22" applyNumberFormat="1" applyFont="1" applyFill="1" applyBorder="1" applyAlignment="1" applyProtection="1">
      <alignment horizontal="right" vertical="center"/>
    </xf>
    <xf numFmtId="196" fontId="29" fillId="8" borderId="0" xfId="22" applyNumberFormat="1" applyFont="1" applyFill="1" applyBorder="1" applyAlignment="1" applyProtection="1">
      <alignment horizontal="right" vertical="center"/>
    </xf>
    <xf numFmtId="196" fontId="29" fillId="9" borderId="0" xfId="22" applyNumberFormat="1" applyFont="1" applyFill="1" applyBorder="1" applyAlignment="1" applyProtection="1">
      <alignment horizontal="right" vertical="center"/>
    </xf>
    <xf numFmtId="196" fontId="29" fillId="10" borderId="0" xfId="22" applyNumberFormat="1" applyFont="1" applyFill="1" applyBorder="1" applyAlignment="1" applyProtection="1">
      <alignment horizontal="right" vertical="center"/>
    </xf>
    <xf numFmtId="196" fontId="29" fillId="10" borderId="0" xfId="22" applyNumberFormat="1" applyFont="1" applyFill="1" applyBorder="1" applyAlignment="1" applyProtection="1">
      <alignment horizontal="right"/>
    </xf>
    <xf numFmtId="0" fontId="28" fillId="7" borderId="0" xfId="28" applyFont="1" applyFill="1"/>
    <xf numFmtId="0" fontId="28" fillId="7" borderId="17" xfId="28" applyFont="1" applyFill="1" applyBorder="1"/>
    <xf numFmtId="0" fontId="28" fillId="9" borderId="17" xfId="28" applyFont="1" applyFill="1" applyBorder="1"/>
    <xf numFmtId="196" fontId="28" fillId="8" borderId="0" xfId="20" applyNumberFormat="1" applyFont="1" applyFill="1" applyBorder="1" applyAlignment="1" applyProtection="1">
      <alignment horizontal="right" vertical="center"/>
    </xf>
    <xf numFmtId="196" fontId="28" fillId="9" borderId="0" xfId="20" applyNumberFormat="1" applyFont="1" applyFill="1" applyBorder="1" applyAlignment="1" applyProtection="1">
      <alignment horizontal="right" vertical="center"/>
    </xf>
    <xf numFmtId="196" fontId="35" fillId="10" borderId="0" xfId="20" applyNumberFormat="1" applyFont="1" applyFill="1" applyBorder="1" applyAlignment="1" applyProtection="1">
      <alignment horizontal="right" vertical="center"/>
    </xf>
    <xf numFmtId="196" fontId="29" fillId="8" borderId="0" xfId="20" applyNumberFormat="1" applyFont="1" applyFill="1" applyBorder="1" applyAlignment="1" applyProtection="1">
      <alignment horizontal="right" vertical="center"/>
    </xf>
    <xf numFmtId="196" fontId="29" fillId="9" borderId="0" xfId="20" applyNumberFormat="1" applyFont="1" applyFill="1" applyBorder="1" applyAlignment="1" applyProtection="1">
      <alignment horizontal="right" vertical="center"/>
    </xf>
    <xf numFmtId="196" fontId="36" fillId="10" borderId="0" xfId="20" applyNumberFormat="1" applyFont="1" applyFill="1" applyBorder="1" applyAlignment="1" applyProtection="1">
      <alignment horizontal="right" vertical="center"/>
    </xf>
    <xf numFmtId="195" fontId="28" fillId="8" borderId="0" xfId="20" applyNumberFormat="1" applyFont="1" applyFill="1" applyBorder="1" applyAlignment="1" applyProtection="1">
      <alignment horizontal="right" vertical="center"/>
    </xf>
    <xf numFmtId="195" fontId="28" fillId="9" borderId="0" xfId="20" applyNumberFormat="1" applyFont="1" applyFill="1" applyBorder="1" applyAlignment="1" applyProtection="1">
      <alignment horizontal="right" vertical="center"/>
    </xf>
    <xf numFmtId="195" fontId="29" fillId="8" borderId="0" xfId="20" applyNumberFormat="1" applyFont="1" applyFill="1" applyBorder="1" applyAlignment="1" applyProtection="1">
      <alignment horizontal="right" vertical="center"/>
    </xf>
    <xf numFmtId="195" fontId="29" fillId="8" borderId="0" xfId="20" applyNumberFormat="1" applyFont="1" applyFill="1" applyBorder="1" applyAlignment="1" applyProtection="1">
      <alignment vertical="center"/>
    </xf>
    <xf numFmtId="195" fontId="29" fillId="9" borderId="0" xfId="20" applyNumberFormat="1" applyFont="1" applyFill="1" applyBorder="1" applyAlignment="1" applyProtection="1">
      <alignment horizontal="right" vertical="center"/>
    </xf>
    <xf numFmtId="195" fontId="29" fillId="9" borderId="0" xfId="20" applyNumberFormat="1" applyFont="1" applyFill="1" applyBorder="1" applyAlignment="1" applyProtection="1">
      <alignment vertical="center"/>
    </xf>
    <xf numFmtId="196" fontId="28" fillId="7" borderId="0" xfId="28" applyNumberFormat="1" applyFont="1" applyFill="1"/>
    <xf numFmtId="0" fontId="29" fillId="7" borderId="0" xfId="28" applyFont="1" applyFill="1"/>
    <xf numFmtId="196" fontId="28" fillId="8" borderId="0" xfId="28" applyNumberFormat="1" applyFont="1" applyFill="1"/>
    <xf numFmtId="194" fontId="6" fillId="8" borderId="1" xfId="30" applyNumberFormat="1" applyFont="1" applyFill="1" applyBorder="1" applyAlignment="1">
      <alignment horizontal="right" vertical="center"/>
    </xf>
    <xf numFmtId="0" fontId="28" fillId="0" borderId="0" xfId="28" applyFont="1" applyBorder="1" applyAlignment="1" applyProtection="1">
      <alignment horizontal="left"/>
    </xf>
    <xf numFmtId="196" fontId="28" fillId="7" borderId="0" xfId="1" applyNumberFormat="1" applyFont="1" applyFill="1" applyBorder="1" applyAlignment="1" applyProtection="1">
      <alignment horizontal="right"/>
    </xf>
    <xf numFmtId="196" fontId="28" fillId="8" borderId="0" xfId="24" applyNumberFormat="1" applyFont="1" applyFill="1" applyBorder="1" applyAlignment="1" applyProtection="1">
      <alignment horizontal="right"/>
    </xf>
    <xf numFmtId="196" fontId="28" fillId="9" borderId="0" xfId="24" applyNumberFormat="1" applyFont="1" applyFill="1" applyBorder="1" applyAlignment="1" applyProtection="1">
      <alignment horizontal="right"/>
    </xf>
    <xf numFmtId="196" fontId="35" fillId="10" borderId="0" xfId="24" applyNumberFormat="1" applyFont="1" applyFill="1" applyBorder="1" applyAlignment="1" applyProtection="1">
      <alignment horizontal="right"/>
    </xf>
    <xf numFmtId="0" fontId="28" fillId="10" borderId="0" xfId="28" applyFont="1" applyFill="1" applyBorder="1" applyAlignment="1" applyProtection="1">
      <alignment horizontal="left"/>
    </xf>
    <xf numFmtId="0" fontId="6" fillId="11" borderId="0" xfId="27" applyFont="1" applyFill="1" applyAlignment="1">
      <alignment horizontal="right"/>
    </xf>
    <xf numFmtId="197" fontId="28" fillId="0" borderId="0" xfId="28" applyNumberFormat="1" applyFont="1" applyBorder="1" applyAlignment="1" applyProtection="1">
      <alignment horizontal="left"/>
    </xf>
    <xf numFmtId="197" fontId="28" fillId="7" borderId="0" xfId="28" applyNumberFormat="1" applyFont="1" applyFill="1" applyBorder="1" applyAlignment="1" applyProtection="1">
      <alignment horizontal="left" vertical="center"/>
    </xf>
    <xf numFmtId="197" fontId="28" fillId="9" borderId="0" xfId="28" applyNumberFormat="1" applyFont="1" applyFill="1" applyBorder="1" applyAlignment="1" applyProtection="1">
      <alignment horizontal="left" vertical="center"/>
    </xf>
    <xf numFmtId="197" fontId="28" fillId="10" borderId="0" xfId="28" applyNumberFormat="1" applyFont="1" applyFill="1" applyBorder="1" applyAlignment="1" applyProtection="1">
      <alignment horizontal="left"/>
    </xf>
    <xf numFmtId="0" fontId="28" fillId="10" borderId="0" xfId="28" applyFont="1" applyFill="1" applyAlignment="1"/>
    <xf numFmtId="0" fontId="28" fillId="0" borderId="0" xfId="28" applyFont="1" applyAlignment="1" applyProtection="1">
      <alignment horizontal="left"/>
    </xf>
    <xf numFmtId="0" fontId="28" fillId="10" borderId="0" xfId="28" applyFont="1" applyFill="1" applyAlignment="1" applyProtection="1">
      <alignment horizontal="left"/>
    </xf>
    <xf numFmtId="0" fontId="45" fillId="0" borderId="0" xfId="28" applyFont="1" applyBorder="1" applyAlignment="1"/>
    <xf numFmtId="0" fontId="45" fillId="10" borderId="0" xfId="28" applyFont="1" applyFill="1" applyBorder="1" applyAlignment="1"/>
    <xf numFmtId="0" fontId="29" fillId="0" borderId="0" xfId="28" applyFont="1" applyBorder="1" applyAlignment="1">
      <alignment horizontal="center"/>
    </xf>
    <xf numFmtId="196" fontId="29" fillId="9" borderId="0" xfId="24" applyNumberFormat="1" applyFont="1" applyFill="1" applyBorder="1" applyAlignment="1" applyProtection="1">
      <alignment horizontal="right" vertical="center"/>
    </xf>
    <xf numFmtId="194" fontId="29" fillId="9" borderId="0" xfId="24" applyNumberFormat="1" applyFont="1" applyFill="1" applyBorder="1" applyAlignment="1" applyProtection="1">
      <alignment horizontal="right" vertical="center"/>
    </xf>
    <xf numFmtId="196" fontId="36" fillId="10" borderId="0" xfId="24" applyNumberFormat="1" applyFont="1" applyFill="1" applyBorder="1" applyAlignment="1" applyProtection="1">
      <alignment horizontal="right"/>
    </xf>
    <xf numFmtId="194" fontId="36" fillId="10" borderId="0" xfId="24" applyNumberFormat="1" applyFont="1" applyFill="1" applyBorder="1" applyAlignment="1" applyProtection="1">
      <alignment horizontal="right"/>
    </xf>
    <xf numFmtId="0" fontId="29" fillId="10" borderId="0" xfId="28" applyFont="1" applyFill="1" applyBorder="1" applyAlignment="1">
      <alignment horizontal="center"/>
    </xf>
    <xf numFmtId="197" fontId="28" fillId="0" borderId="0" xfId="28" applyNumberFormat="1" applyFont="1"/>
    <xf numFmtId="195" fontId="28" fillId="8" borderId="0" xfId="26" applyNumberFormat="1" applyFont="1" applyFill="1" applyBorder="1" applyAlignment="1" applyProtection="1">
      <alignment horizontal="right" vertical="center"/>
    </xf>
    <xf numFmtId="194" fontId="6" fillId="9" borderId="0" xfId="30" applyNumberFormat="1" applyFont="1" applyFill="1" applyBorder="1" applyAlignment="1">
      <alignment vertical="center"/>
    </xf>
    <xf numFmtId="195" fontId="6" fillId="9" borderId="0" xfId="30" applyNumberFormat="1" applyFont="1" applyFill="1" applyBorder="1" applyAlignment="1">
      <alignment vertical="center"/>
    </xf>
    <xf numFmtId="41" fontId="35" fillId="10" borderId="0" xfId="27" applyNumberFormat="1" applyFont="1" applyFill="1" applyAlignment="1">
      <alignment horizontal="right"/>
    </xf>
    <xf numFmtId="194" fontId="6" fillId="9" borderId="0" xfId="30" applyNumberFormat="1" applyFont="1" applyFill="1" applyBorder="1" applyAlignment="1">
      <alignment horizontal="right" vertical="center"/>
    </xf>
    <xf numFmtId="195" fontId="6" fillId="9" borderId="0" xfId="30" applyNumberFormat="1" applyFont="1" applyFill="1" applyBorder="1" applyAlignment="1">
      <alignment horizontal="right" vertical="center"/>
    </xf>
    <xf numFmtId="195" fontId="28" fillId="9" borderId="0" xfId="26" applyNumberFormat="1" applyFont="1" applyFill="1" applyBorder="1" applyAlignment="1" applyProtection="1">
      <alignment horizontal="right" vertical="center"/>
    </xf>
    <xf numFmtId="3" fontId="35" fillId="10" borderId="0" xfId="27" applyNumberFormat="1" applyFont="1" applyFill="1" applyAlignment="1">
      <alignment horizontal="right"/>
    </xf>
    <xf numFmtId="0" fontId="35" fillId="10" borderId="0" xfId="27" applyFont="1" applyFill="1" applyAlignment="1">
      <alignment horizontal="right"/>
    </xf>
    <xf numFmtId="194" fontId="28" fillId="8" borderId="0" xfId="26" applyNumberFormat="1" applyFont="1" applyFill="1" applyBorder="1" applyAlignment="1" applyProtection="1">
      <alignment horizontal="right" vertical="center"/>
    </xf>
    <xf numFmtId="194" fontId="29" fillId="8" borderId="0" xfId="26" applyNumberFormat="1" applyFont="1" applyFill="1" applyBorder="1" applyAlignment="1" applyProtection="1">
      <alignment horizontal="right" vertical="center"/>
    </xf>
    <xf numFmtId="195" fontId="29" fillId="8" borderId="0" xfId="26" applyNumberFormat="1" applyFont="1" applyFill="1" applyBorder="1" applyAlignment="1" applyProtection="1">
      <alignment horizontal="right" vertical="center"/>
    </xf>
    <xf numFmtId="194" fontId="28" fillId="9" borderId="0" xfId="26" applyNumberFormat="1" applyFont="1" applyFill="1" applyBorder="1" applyAlignment="1" applyProtection="1">
      <alignment horizontal="right" vertical="center"/>
    </xf>
    <xf numFmtId="194" fontId="29" fillId="9" borderId="0" xfId="26" applyNumberFormat="1" applyFont="1" applyFill="1" applyBorder="1" applyAlignment="1" applyProtection="1">
      <alignment horizontal="right" vertical="center"/>
    </xf>
    <xf numFmtId="195" fontId="29" fillId="9" borderId="0" xfId="26" applyNumberFormat="1" applyFont="1" applyFill="1" applyBorder="1" applyAlignment="1" applyProtection="1">
      <alignment horizontal="right" vertical="center"/>
    </xf>
    <xf numFmtId="3" fontId="35" fillId="10" borderId="0" xfId="28" applyNumberFormat="1" applyFont="1" applyFill="1" applyAlignment="1">
      <alignment horizontal="right"/>
    </xf>
    <xf numFmtId="0" fontId="29" fillId="10" borderId="0" xfId="28" applyFont="1" applyFill="1" applyAlignment="1">
      <alignment horizontal="center"/>
    </xf>
    <xf numFmtId="3" fontId="36" fillId="10" borderId="0" xfId="27" applyNumberFormat="1" applyFont="1" applyFill="1" applyAlignment="1">
      <alignment horizontal="right"/>
    </xf>
    <xf numFmtId="0" fontId="1" fillId="0" borderId="0" xfId="151"/>
    <xf numFmtId="190" fontId="9" fillId="0" borderId="0" xfId="142" applyNumberFormat="1" applyFont="1"/>
    <xf numFmtId="192" fontId="9" fillId="0" borderId="0" xfId="142" applyNumberFormat="1" applyFont="1"/>
    <xf numFmtId="0" fontId="9" fillId="0" borderId="0" xfId="142" applyFont="1"/>
    <xf numFmtId="0" fontId="7" fillId="0" borderId="0" xfId="142" applyFont="1" applyAlignment="1">
      <alignment vertical="center"/>
    </xf>
    <xf numFmtId="0" fontId="9" fillId="0" borderId="0" xfId="142" applyFont="1" applyAlignment="1">
      <alignment vertical="center"/>
    </xf>
    <xf numFmtId="0" fontId="9" fillId="0" borderId="0" xfId="142" applyFont="1" applyBorder="1" applyAlignment="1">
      <alignment horizontal="left"/>
    </xf>
    <xf numFmtId="0" fontId="9" fillId="0" borderId="1" xfId="142" applyFont="1" applyBorder="1" applyAlignment="1"/>
    <xf numFmtId="0" fontId="9" fillId="0" borderId="8" xfId="142" applyFont="1" applyBorder="1" applyAlignment="1"/>
    <xf numFmtId="192" fontId="9" fillId="0" borderId="8" xfId="11" applyNumberFormat="1" applyFont="1" applyBorder="1" applyAlignment="1"/>
    <xf numFmtId="192" fontId="9" fillId="0" borderId="6" xfId="11" applyNumberFormat="1" applyFont="1" applyBorder="1" applyAlignment="1"/>
    <xf numFmtId="192" fontId="9" fillId="0" borderId="5" xfId="11" applyNumberFormat="1" applyFont="1" applyBorder="1" applyAlignment="1"/>
    <xf numFmtId="0" fontId="9" fillId="0" borderId="0" xfId="142" applyFont="1" applyBorder="1" applyAlignment="1"/>
    <xf numFmtId="0" fontId="9" fillId="0" borderId="7" xfId="142" applyFont="1" applyBorder="1" applyAlignment="1"/>
    <xf numFmtId="192" fontId="9" fillId="0" borderId="7" xfId="11" applyNumberFormat="1" applyFont="1" applyBorder="1" applyAlignment="1"/>
    <xf numFmtId="192" fontId="9" fillId="0" borderId="3" xfId="11" applyNumberFormat="1" applyFont="1" applyBorder="1" applyAlignment="1"/>
    <xf numFmtId="192" fontId="9" fillId="0" borderId="4" xfId="11" applyNumberFormat="1" applyFont="1" applyBorder="1" applyAlignment="1"/>
    <xf numFmtId="0" fontId="9" fillId="0" borderId="3" xfId="142" applyFont="1" applyBorder="1" applyAlignment="1"/>
    <xf numFmtId="0" fontId="11" fillId="0" borderId="7" xfId="142" applyFont="1" applyBorder="1" applyAlignment="1"/>
    <xf numFmtId="0" fontId="11" fillId="0" borderId="3" xfId="142" applyFont="1" applyBorder="1" applyAlignment="1"/>
    <xf numFmtId="0" fontId="11" fillId="0" borderId="4" xfId="142" applyFont="1" applyBorder="1" applyAlignment="1"/>
    <xf numFmtId="192" fontId="8" fillId="0" borderId="0" xfId="0" applyNumberFormat="1" applyFont="1" applyAlignment="1"/>
    <xf numFmtId="0" fontId="9" fillId="0" borderId="4" xfId="142" applyFont="1" applyBorder="1" applyAlignment="1"/>
    <xf numFmtId="0" fontId="9" fillId="0" borderId="3" xfId="142" applyFont="1" applyBorder="1" applyAlignment="1">
      <alignment horizontal="left"/>
    </xf>
    <xf numFmtId="0" fontId="9" fillId="0" borderId="0" xfId="142" applyFont="1" applyBorder="1" applyAlignment="1">
      <alignment horizontal="center"/>
    </xf>
    <xf numFmtId="0" fontId="9" fillId="0" borderId="0" xfId="142" applyFont="1" applyBorder="1" applyAlignment="1">
      <alignment vertical="center"/>
    </xf>
    <xf numFmtId="0" fontId="9" fillId="0" borderId="10" xfId="142" applyFont="1" applyBorder="1" applyAlignment="1">
      <alignment vertical="center"/>
    </xf>
    <xf numFmtId="0" fontId="9" fillId="0" borderId="7" xfId="142" applyFont="1" applyBorder="1" applyAlignment="1">
      <alignment horizontal="center" vertical="center"/>
    </xf>
    <xf numFmtId="0" fontId="9" fillId="0" borderId="3" xfId="142" applyFont="1" applyBorder="1" applyAlignment="1">
      <alignment horizontal="center" vertical="center"/>
    </xf>
    <xf numFmtId="0" fontId="9" fillId="0" borderId="4" xfId="142" applyFont="1" applyBorder="1" applyAlignment="1">
      <alignment horizontal="center" vertical="center"/>
    </xf>
    <xf numFmtId="0" fontId="9" fillId="0" borderId="4" xfId="142" applyFont="1" applyBorder="1"/>
    <xf numFmtId="0" fontId="9" fillId="0" borderId="0" xfId="142" applyFont="1" applyBorder="1" applyAlignment="1">
      <alignment horizontal="center" vertical="center" shrinkToFit="1"/>
    </xf>
    <xf numFmtId="0" fontId="9" fillId="0" borderId="5" xfId="142" applyFont="1" applyBorder="1" applyAlignment="1">
      <alignment horizontal="center"/>
    </xf>
    <xf numFmtId="0" fontId="9" fillId="0" borderId="5" xfId="142" applyFont="1" applyBorder="1" applyAlignment="1">
      <alignment horizontal="center" vertical="center"/>
    </xf>
    <xf numFmtId="0" fontId="9" fillId="0" borderId="4" xfId="142" applyFont="1" applyBorder="1" applyAlignment="1">
      <alignment horizontal="center"/>
    </xf>
    <xf numFmtId="0" fontId="9" fillId="0" borderId="7" xfId="142" applyFont="1" applyBorder="1" applyAlignment="1">
      <alignment horizontal="center"/>
    </xf>
    <xf numFmtId="0" fontId="9" fillId="0" borderId="7" xfId="142" applyFont="1" applyBorder="1" applyAlignment="1">
      <alignment horizontal="center" shrinkToFit="1"/>
    </xf>
    <xf numFmtId="0" fontId="9" fillId="0" borderId="2" xfId="142" applyFont="1" applyBorder="1" applyAlignment="1">
      <alignment horizontal="center"/>
    </xf>
    <xf numFmtId="0" fontId="9" fillId="0" borderId="10" xfId="142" applyFont="1" applyBorder="1" applyAlignment="1">
      <alignment horizontal="center"/>
    </xf>
    <xf numFmtId="0" fontId="9" fillId="0" borderId="11" xfId="142" applyFont="1" applyBorder="1" applyAlignment="1">
      <alignment horizontal="center"/>
    </xf>
    <xf numFmtId="0" fontId="9" fillId="0" borderId="2" xfId="142" applyFont="1" applyBorder="1" applyAlignment="1">
      <alignment horizontal="center" vertical="center" wrapText="1"/>
    </xf>
    <xf numFmtId="0" fontId="5" fillId="0" borderId="0" xfId="142" applyFont="1"/>
    <xf numFmtId="0" fontId="4" fillId="0" borderId="0" xfId="142" applyFont="1" applyAlignment="1">
      <alignment horizontal="center"/>
    </xf>
    <xf numFmtId="0" fontId="4" fillId="0" borderId="0" xfId="142" applyFont="1"/>
    <xf numFmtId="0" fontId="6" fillId="0" borderId="0" xfId="143" applyFont="1"/>
    <xf numFmtId="0" fontId="9" fillId="0" borderId="0" xfId="143" applyFont="1"/>
    <xf numFmtId="0" fontId="1" fillId="0" borderId="0" xfId="152"/>
    <xf numFmtId="0" fontId="10" fillId="0" borderId="0" xfId="143" applyFont="1"/>
    <xf numFmtId="0" fontId="10" fillId="0" borderId="0" xfId="143" applyFont="1" applyAlignment="1">
      <alignment horizontal="left"/>
    </xf>
    <xf numFmtId="0" fontId="10" fillId="0" borderId="0" xfId="143" applyFont="1" applyAlignment="1">
      <alignment horizontal="right"/>
    </xf>
    <xf numFmtId="0" fontId="9" fillId="0" borderId="0" xfId="143" applyFont="1" applyAlignment="1">
      <alignment vertical="center"/>
    </xf>
    <xf numFmtId="0" fontId="9" fillId="0" borderId="0" xfId="143" applyFont="1" applyBorder="1" applyAlignment="1">
      <alignment vertical="center"/>
    </xf>
    <xf numFmtId="0" fontId="10" fillId="0" borderId="0" xfId="143" applyFont="1" applyAlignment="1">
      <alignment vertical="center"/>
    </xf>
    <xf numFmtId="0" fontId="10" fillId="0" borderId="0" xfId="143" applyFont="1" applyBorder="1" applyAlignment="1">
      <alignment vertical="center"/>
    </xf>
    <xf numFmtId="0" fontId="9" fillId="0" borderId="0" xfId="143" applyFont="1" applyBorder="1"/>
    <xf numFmtId="0" fontId="9" fillId="0" borderId="1" xfId="143" applyFont="1" applyBorder="1"/>
    <xf numFmtId="0" fontId="10" fillId="0" borderId="8" xfId="143" applyFont="1" applyBorder="1"/>
    <xf numFmtId="2" fontId="10" fillId="0" borderId="6" xfId="143" applyNumberFormat="1" applyFont="1" applyBorder="1" applyAlignment="1"/>
    <xf numFmtId="2" fontId="10" fillId="0" borderId="5" xfId="143" applyNumberFormat="1" applyFont="1" applyBorder="1" applyAlignment="1"/>
    <xf numFmtId="2" fontId="10" fillId="0" borderId="8" xfId="143" applyNumberFormat="1" applyFont="1" applyBorder="1" applyAlignment="1"/>
    <xf numFmtId="192" fontId="10" fillId="0" borderId="5" xfId="143" applyNumberFormat="1" applyFont="1" applyBorder="1"/>
    <xf numFmtId="192" fontId="10" fillId="0" borderId="8" xfId="11" applyNumberFormat="1" applyFont="1" applyBorder="1"/>
    <xf numFmtId="0" fontId="10" fillId="0" borderId="7" xfId="143" applyFont="1" applyBorder="1"/>
    <xf numFmtId="2" fontId="10" fillId="0" borderId="3" xfId="143" applyNumberFormat="1" applyFont="1" applyBorder="1" applyAlignment="1"/>
    <xf numFmtId="2" fontId="10" fillId="0" borderId="4" xfId="143" applyNumberFormat="1" applyFont="1" applyBorder="1" applyAlignment="1"/>
    <xf numFmtId="2" fontId="10" fillId="0" borderId="7" xfId="143" applyNumberFormat="1" applyFont="1" applyBorder="1" applyAlignment="1"/>
    <xf numFmtId="192" fontId="10" fillId="0" borderId="4" xfId="143" applyNumberFormat="1" applyFont="1" applyBorder="1"/>
    <xf numFmtId="192" fontId="10" fillId="0" borderId="7" xfId="11" applyNumberFormat="1" applyFont="1" applyBorder="1"/>
    <xf numFmtId="0" fontId="11" fillId="0" borderId="0" xfId="143" applyFont="1" applyBorder="1"/>
    <xf numFmtId="0" fontId="10" fillId="0" borderId="0" xfId="143" applyFont="1" applyBorder="1" applyAlignment="1">
      <alignment horizontal="left"/>
    </xf>
    <xf numFmtId="0" fontId="10" fillId="0" borderId="7" xfId="143" quotePrefix="1" applyFont="1" applyBorder="1" applyAlignment="1">
      <alignment horizontal="left"/>
    </xf>
    <xf numFmtId="0" fontId="5" fillId="0" borderId="7" xfId="143" applyFont="1" applyBorder="1"/>
    <xf numFmtId="0" fontId="5" fillId="0" borderId="4" xfId="143" applyFont="1" applyBorder="1"/>
    <xf numFmtId="0" fontId="6" fillId="0" borderId="0" xfId="0" applyFont="1" applyAlignment="1">
      <alignment horizontal="left"/>
    </xf>
    <xf numFmtId="0" fontId="10" fillId="0" borderId="6" xfId="0" applyFont="1" applyBorder="1"/>
    <xf numFmtId="195" fontId="27" fillId="0" borderId="0" xfId="23" applyNumberFormat="1" applyFont="1" applyBorder="1" applyAlignment="1">
      <alignment horizontal="right"/>
    </xf>
    <xf numFmtId="0" fontId="10" fillId="0" borderId="0" xfId="0" applyFont="1"/>
    <xf numFmtId="192" fontId="11" fillId="0" borderId="2" xfId="2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195" fontId="24" fillId="0" borderId="0" xfId="23" applyNumberFormat="1" applyFont="1" applyBorder="1" applyAlignment="1">
      <alignment horizontal="right"/>
    </xf>
    <xf numFmtId="192" fontId="11" fillId="0" borderId="10" xfId="2" applyNumberFormat="1" applyFont="1" applyBorder="1" applyAlignment="1">
      <alignment horizontal="right"/>
    </xf>
    <xf numFmtId="192" fontId="11" fillId="0" borderId="11" xfId="2" applyNumberFormat="1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195" fontId="24" fillId="0" borderId="0" xfId="23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5" xfId="0" applyFont="1" applyBorder="1"/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95" fontId="27" fillId="0" borderId="3" xfId="23" applyNumberFormat="1" applyFont="1" applyBorder="1" applyAlignment="1">
      <alignment horizontal="left"/>
    </xf>
    <xf numFmtId="195" fontId="24" fillId="0" borderId="3" xfId="23" applyNumberFormat="1" applyFont="1" applyBorder="1" applyAlignment="1">
      <alignment horizontal="left"/>
    </xf>
    <xf numFmtId="0" fontId="9" fillId="0" borderId="4" xfId="0" applyFont="1" applyBorder="1"/>
    <xf numFmtId="41" fontId="24" fillId="0" borderId="4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6" fillId="0" borderId="4" xfId="1" applyNumberFormat="1" applyFont="1" applyBorder="1"/>
    <xf numFmtId="0" fontId="29" fillId="7" borderId="0" xfId="30" applyFont="1" applyFill="1" applyBorder="1" applyAlignment="1">
      <alignment horizontal="center" vertical="center"/>
    </xf>
    <xf numFmtId="0" fontId="35" fillId="0" borderId="0" xfId="3925" applyFont="1" applyAlignment="1"/>
    <xf numFmtId="0" fontId="6" fillId="0" borderId="0" xfId="3925" applyFont="1" applyAlignment="1"/>
    <xf numFmtId="0" fontId="28" fillId="0" borderId="0" xfId="3925" applyFont="1"/>
    <xf numFmtId="0" fontId="36" fillId="0" borderId="0" xfId="3925" applyFont="1" applyAlignment="1"/>
    <xf numFmtId="196" fontId="28" fillId="0" borderId="0" xfId="3925" applyNumberFormat="1" applyFont="1"/>
    <xf numFmtId="0" fontId="35" fillId="0" borderId="0" xfId="3925" applyFont="1" applyBorder="1" applyAlignment="1"/>
    <xf numFmtId="0" fontId="35" fillId="0" borderId="1" xfId="3925" applyFont="1" applyBorder="1" applyAlignment="1">
      <alignment horizontal="right"/>
    </xf>
    <xf numFmtId="0" fontId="35" fillId="0" borderId="1" xfId="3925" applyFont="1" applyBorder="1" applyAlignment="1"/>
    <xf numFmtId="0" fontId="35" fillId="0" borderId="17" xfId="3925" applyFont="1" applyBorder="1" applyAlignment="1"/>
    <xf numFmtId="0" fontId="6" fillId="0" borderId="0" xfId="3925" applyFont="1" applyBorder="1" applyAlignment="1"/>
    <xf numFmtId="196" fontId="10" fillId="0" borderId="0" xfId="3926" applyNumberFormat="1" applyFont="1" applyFill="1" applyBorder="1" applyAlignment="1" applyProtection="1">
      <alignment horizontal="right"/>
    </xf>
    <xf numFmtId="195" fontId="10" fillId="0" borderId="0" xfId="3926" applyNumberFormat="1" applyFont="1" applyFill="1" applyBorder="1" applyAlignment="1" applyProtection="1">
      <alignment horizontal="right"/>
    </xf>
    <xf numFmtId="0" fontId="6" fillId="0" borderId="0" xfId="3925" applyFont="1" applyBorder="1" applyAlignment="1" applyProtection="1">
      <alignment horizontal="left"/>
    </xf>
    <xf numFmtId="197" fontId="6" fillId="0" borderId="0" xfId="3925" applyNumberFormat="1" applyFont="1" applyBorder="1" applyAlignment="1" applyProtection="1">
      <alignment horizontal="left"/>
    </xf>
    <xf numFmtId="0" fontId="6" fillId="0" borderId="0" xfId="3925" applyFont="1" applyAlignment="1" applyProtection="1">
      <alignment horizontal="left"/>
    </xf>
    <xf numFmtId="0" fontId="37" fillId="0" borderId="0" xfId="3925" applyFont="1" applyBorder="1" applyAlignment="1"/>
    <xf numFmtId="196" fontId="5" fillId="0" borderId="0" xfId="3926" applyNumberFormat="1" applyFont="1" applyFill="1" applyBorder="1" applyAlignment="1" applyProtection="1">
      <alignment horizontal="right"/>
    </xf>
    <xf numFmtId="0" fontId="10" fillId="0" borderId="0" xfId="3925" applyFont="1" applyAlignment="1"/>
    <xf numFmtId="190" fontId="5" fillId="0" borderId="0" xfId="3925" applyNumberFormat="1" applyFont="1" applyBorder="1" applyAlignment="1">
      <alignment horizontal="right"/>
    </xf>
    <xf numFmtId="0" fontId="4" fillId="0" borderId="0" xfId="3925" applyFont="1" applyBorder="1" applyAlignment="1">
      <alignment horizontal="center"/>
    </xf>
    <xf numFmtId="190" fontId="5" fillId="0" borderId="0" xfId="3925" applyNumberFormat="1" applyFont="1" applyAlignment="1"/>
    <xf numFmtId="195" fontId="5" fillId="0" borderId="0" xfId="3926" applyNumberFormat="1" applyFont="1" applyFill="1" applyBorder="1" applyAlignment="1" applyProtection="1">
      <alignment horizontal="right"/>
    </xf>
    <xf numFmtId="43" fontId="6" fillId="0" borderId="0" xfId="3925" applyNumberFormat="1" applyFont="1" applyAlignment="1"/>
    <xf numFmtId="0" fontId="5" fillId="0" borderId="0" xfId="3925" applyFont="1" applyAlignment="1">
      <alignment horizontal="center"/>
    </xf>
    <xf numFmtId="0" fontId="5" fillId="0" borderId="0" xfId="3925" applyFont="1" applyAlignment="1">
      <alignment horizontal="right"/>
    </xf>
    <xf numFmtId="0" fontId="4" fillId="0" borderId="0" xfId="3925" applyFont="1" applyAlignment="1"/>
    <xf numFmtId="3" fontId="10" fillId="0" borderId="0" xfId="3925" applyNumberFormat="1" applyFont="1" applyAlignment="1">
      <alignment horizontal="right"/>
    </xf>
    <xf numFmtId="195" fontId="10" fillId="0" borderId="0" xfId="3926" applyNumberFormat="1" applyFont="1" applyFill="1" applyBorder="1" applyAlignment="1" applyProtection="1"/>
    <xf numFmtId="195" fontId="57" fillId="0" borderId="0" xfId="3926" applyNumberFormat="1" applyFont="1" applyFill="1" applyBorder="1" applyAlignment="1" applyProtection="1">
      <alignment horizontal="right" vertical="center"/>
    </xf>
    <xf numFmtId="0" fontId="10" fillId="0" borderId="0" xfId="3925" applyFont="1" applyAlignment="1">
      <alignment horizontal="right"/>
    </xf>
    <xf numFmtId="195" fontId="5" fillId="0" borderId="0" xfId="3926" applyNumberFormat="1" applyFont="1" applyFill="1" applyBorder="1" applyAlignment="1" applyProtection="1"/>
    <xf numFmtId="0" fontId="4" fillId="0" borderId="0" xfId="3925" applyFont="1" applyAlignment="1">
      <alignment horizontal="center"/>
    </xf>
    <xf numFmtId="3" fontId="5" fillId="0" borderId="0" xfId="3925" applyNumberFormat="1" applyFont="1" applyAlignment="1">
      <alignment horizontal="right"/>
    </xf>
    <xf numFmtId="3" fontId="5" fillId="0" borderId="0" xfId="3925" applyNumberFormat="1" applyFont="1" applyAlignment="1"/>
    <xf numFmtId="0" fontId="29" fillId="0" borderId="0" xfId="3925" applyFont="1" applyBorder="1" applyAlignment="1">
      <alignment horizontal="center"/>
    </xf>
    <xf numFmtId="0" fontId="4" fillId="0" borderId="1" xfId="3925" applyFont="1" applyBorder="1" applyAlignment="1">
      <alignment horizontal="center"/>
    </xf>
    <xf numFmtId="0" fontId="4" fillId="0" borderId="17" xfId="3925" applyFont="1" applyBorder="1" applyAlignment="1">
      <alignment horizontal="right"/>
    </xf>
    <xf numFmtId="0" fontId="4" fillId="0" borderId="19" xfId="3925" applyFont="1" applyBorder="1" applyAlignment="1">
      <alignment horizontal="right"/>
    </xf>
    <xf numFmtId="0" fontId="35" fillId="0" borderId="0" xfId="3925" applyFont="1"/>
    <xf numFmtId="0" fontId="36" fillId="0" borderId="0" xfId="3925" applyFont="1" applyAlignment="1">
      <alignment vertical="top"/>
    </xf>
    <xf numFmtId="0" fontId="6" fillId="0" borderId="0" xfId="3925" applyFont="1"/>
    <xf numFmtId="0" fontId="6" fillId="0" borderId="0" xfId="3925" applyFont="1" applyBorder="1"/>
    <xf numFmtId="0" fontId="9" fillId="0" borderId="0" xfId="3925" applyFont="1"/>
    <xf numFmtId="0" fontId="9" fillId="0" borderId="0" xfId="3925" applyFont="1" applyBorder="1"/>
    <xf numFmtId="0" fontId="10" fillId="0" borderId="0" xfId="3925" applyFont="1"/>
    <xf numFmtId="194" fontId="3" fillId="0" borderId="0" xfId="3970" applyNumberFormat="1"/>
    <xf numFmtId="0" fontId="9" fillId="0" borderId="0" xfId="3925" applyFont="1" applyAlignment="1">
      <alignment horizontal="left"/>
    </xf>
    <xf numFmtId="0" fontId="10" fillId="0" borderId="0" xfId="3925" applyFont="1" applyAlignment="1">
      <alignment horizontal="left"/>
    </xf>
    <xf numFmtId="0" fontId="9" fillId="0" borderId="1" xfId="3925" applyFont="1" applyBorder="1"/>
    <xf numFmtId="0" fontId="9" fillId="0" borderId="8" xfId="3925" applyFont="1" applyBorder="1"/>
    <xf numFmtId="0" fontId="9" fillId="0" borderId="5" xfId="3925" applyFont="1" applyBorder="1"/>
    <xf numFmtId="0" fontId="9" fillId="0" borderId="6" xfId="3925" applyFont="1" applyBorder="1"/>
    <xf numFmtId="0" fontId="9" fillId="0" borderId="7" xfId="3925" applyFont="1" applyBorder="1"/>
    <xf numFmtId="192" fontId="15" fillId="0" borderId="4" xfId="3971" applyNumberFormat="1" applyFont="1" applyBorder="1" applyAlignment="1">
      <alignment horizontal="right"/>
    </xf>
    <xf numFmtId="0" fontId="11" fillId="0" borderId="0" xfId="3925" applyFont="1"/>
    <xf numFmtId="0" fontId="11" fillId="0" borderId="0" xfId="3925" applyFont="1" applyBorder="1"/>
    <xf numFmtId="0" fontId="11" fillId="0" borderId="0" xfId="3925" applyFont="1" applyBorder="1" applyAlignment="1">
      <alignment horizontal="center"/>
    </xf>
    <xf numFmtId="0" fontId="11" fillId="0" borderId="7" xfId="3925" applyFont="1" applyBorder="1" applyAlignment="1">
      <alignment horizontal="center"/>
    </xf>
    <xf numFmtId="192" fontId="30" fillId="0" borderId="4" xfId="3971" applyNumberFormat="1" applyFont="1" applyBorder="1"/>
    <xf numFmtId="192" fontId="30" fillId="0" borderId="4" xfId="3971" applyNumberFormat="1" applyFont="1" applyBorder="1" applyAlignment="1">
      <alignment horizontal="right"/>
    </xf>
    <xf numFmtId="192" fontId="30" fillId="0" borderId="2" xfId="3971" applyNumberFormat="1" applyFont="1" applyBorder="1"/>
    <xf numFmtId="192" fontId="30" fillId="0" borderId="2" xfId="3971" applyNumberFormat="1" applyFont="1" applyBorder="1" applyAlignment="1">
      <alignment horizontal="right"/>
    </xf>
    <xf numFmtId="0" fontId="9" fillId="0" borderId="6" xfId="3925" applyFont="1" applyBorder="1" applyAlignment="1">
      <alignment horizontal="center"/>
    </xf>
    <xf numFmtId="0" fontId="9" fillId="0" borderId="5" xfId="3925" applyFont="1" applyBorder="1" applyAlignment="1">
      <alignment horizontal="center"/>
    </xf>
    <xf numFmtId="0" fontId="9" fillId="0" borderId="8" xfId="3925" applyFont="1" applyBorder="1" applyAlignment="1">
      <alignment horizontal="center"/>
    </xf>
    <xf numFmtId="0" fontId="9" fillId="0" borderId="1" xfId="3925" applyFont="1" applyBorder="1" applyAlignment="1">
      <alignment horizontal="center"/>
    </xf>
    <xf numFmtId="0" fontId="9" fillId="0" borderId="3" xfId="3925" applyFont="1" applyBorder="1" applyAlignment="1">
      <alignment horizontal="center"/>
    </xf>
    <xf numFmtId="0" fontId="9" fillId="0" borderId="2" xfId="3925" applyFont="1" applyBorder="1" applyAlignment="1">
      <alignment horizontal="center"/>
    </xf>
    <xf numFmtId="0" fontId="9" fillId="0" borderId="7" xfId="3925" applyFont="1" applyBorder="1" applyAlignment="1">
      <alignment horizontal="center"/>
    </xf>
    <xf numFmtId="0" fontId="9" fillId="0" borderId="0" xfId="3925" applyFont="1" applyBorder="1" applyAlignment="1">
      <alignment horizontal="center"/>
    </xf>
    <xf numFmtId="0" fontId="10" fillId="0" borderId="0" xfId="3925" applyFont="1" applyBorder="1"/>
    <xf numFmtId="0" fontId="9" fillId="0" borderId="9" xfId="3925" applyFont="1" applyBorder="1"/>
    <xf numFmtId="0" fontId="9" fillId="0" borderId="10" xfId="3925" applyFont="1" applyBorder="1"/>
    <xf numFmtId="0" fontId="5" fillId="0" borderId="0" xfId="3925" applyFont="1"/>
    <xf numFmtId="0" fontId="5" fillId="0" borderId="0" xfId="3925" applyFont="1" applyBorder="1"/>
    <xf numFmtId="0" fontId="4" fillId="0" borderId="0" xfId="3925" applyFont="1"/>
    <xf numFmtId="0" fontId="4" fillId="0" borderId="0" xfId="3925" applyFont="1" applyBorder="1"/>
    <xf numFmtId="0" fontId="65" fillId="0" borderId="0" xfId="3972"/>
    <xf numFmtId="195" fontId="10" fillId="0" borderId="0" xfId="3973" applyNumberFormat="1" applyFont="1" applyFill="1" applyBorder="1" applyAlignment="1" applyProtection="1">
      <alignment horizontal="right"/>
    </xf>
    <xf numFmtId="195" fontId="10" fillId="0" borderId="0" xfId="3973" applyNumberFormat="1" applyFont="1" applyFill="1" applyBorder="1" applyAlignment="1" applyProtection="1"/>
    <xf numFmtId="0" fontId="66" fillId="0" borderId="0" xfId="3972" applyFont="1"/>
    <xf numFmtId="0" fontId="65" fillId="0" borderId="0" xfId="3972" applyAlignment="1"/>
    <xf numFmtId="195" fontId="5" fillId="0" borderId="0" xfId="3973" applyNumberFormat="1" applyFont="1" applyFill="1" applyBorder="1" applyAlignment="1" applyProtection="1">
      <alignment horizontal="right"/>
    </xf>
    <xf numFmtId="195" fontId="57" fillId="0" borderId="0" xfId="3973" applyNumberFormat="1" applyFont="1" applyFill="1" applyBorder="1" applyAlignment="1" applyProtection="1">
      <alignment horizontal="right"/>
    </xf>
    <xf numFmtId="195" fontId="57" fillId="0" borderId="0" xfId="3973" applyNumberFormat="1" applyFont="1" applyFill="1" applyBorder="1" applyAlignment="1" applyProtection="1">
      <alignment horizontal="center"/>
    </xf>
    <xf numFmtId="195" fontId="5" fillId="0" borderId="0" xfId="3973" applyNumberFormat="1" applyFont="1" applyFill="1" applyBorder="1" applyAlignment="1" applyProtection="1"/>
    <xf numFmtId="0" fontId="4" fillId="0" borderId="19" xfId="3925" applyFont="1" applyBorder="1" applyAlignment="1"/>
    <xf numFmtId="0" fontId="67" fillId="0" borderId="20" xfId="3972" applyFont="1" applyBorder="1" applyAlignment="1">
      <alignment horizontal="left"/>
    </xf>
    <xf numFmtId="0" fontId="68" fillId="0" borderId="0" xfId="3925" quotePrefix="1" applyFont="1"/>
    <xf numFmtId="0" fontId="69" fillId="0" borderId="0" xfId="3972" applyFont="1"/>
    <xf numFmtId="3" fontId="65" fillId="0" borderId="0" xfId="3972" applyNumberFormat="1"/>
    <xf numFmtId="0" fontId="35" fillId="0" borderId="0" xfId="73" applyFont="1"/>
    <xf numFmtId="3" fontId="35" fillId="0" borderId="0" xfId="73" applyNumberFormat="1" applyFont="1"/>
    <xf numFmtId="0" fontId="52" fillId="0" borderId="0" xfId="73" applyFont="1"/>
    <xf numFmtId="0" fontId="28" fillId="0" borderId="0" xfId="73" applyFont="1"/>
    <xf numFmtId="0" fontId="6" fillId="0" borderId="0" xfId="73" quotePrefix="1" applyFont="1"/>
    <xf numFmtId="0" fontId="28" fillId="0" borderId="1" xfId="73" applyFont="1" applyBorder="1"/>
    <xf numFmtId="0" fontId="29" fillId="0" borderId="1" xfId="73" applyFont="1" applyBorder="1" applyAlignment="1">
      <alignment vertical="center"/>
    </xf>
    <xf numFmtId="190" fontId="28" fillId="7" borderId="1" xfId="73" applyNumberFormat="1" applyFont="1" applyFill="1" applyBorder="1" applyAlignment="1">
      <alignment horizontal="right" vertical="center"/>
    </xf>
    <xf numFmtId="0" fontId="29" fillId="7" borderId="1" xfId="73" applyFont="1" applyFill="1" applyBorder="1" applyAlignment="1">
      <alignment vertical="center"/>
    </xf>
    <xf numFmtId="190" fontId="28" fillId="8" borderId="1" xfId="73" applyNumberFormat="1" applyFont="1" applyFill="1" applyBorder="1" applyAlignment="1">
      <alignment horizontal="right" vertical="center"/>
    </xf>
    <xf numFmtId="0" fontId="29" fillId="8" borderId="1" xfId="73" applyFont="1" applyFill="1" applyBorder="1" applyAlignment="1">
      <alignment vertical="center"/>
    </xf>
    <xf numFmtId="190" fontId="28" fillId="9" borderId="1" xfId="73" applyNumberFormat="1" applyFont="1" applyFill="1" applyBorder="1" applyAlignment="1">
      <alignment horizontal="right" vertical="center"/>
    </xf>
    <xf numFmtId="0" fontId="29" fillId="9" borderId="1" xfId="73" applyFont="1" applyFill="1" applyBorder="1" applyAlignment="1">
      <alignment vertical="center"/>
    </xf>
    <xf numFmtId="190" fontId="28" fillId="10" borderId="1" xfId="73" applyNumberFormat="1" applyFont="1" applyFill="1" applyBorder="1" applyAlignment="1">
      <alignment horizontal="right" vertical="center"/>
    </xf>
    <xf numFmtId="0" fontId="29" fillId="10" borderId="1" xfId="73" applyFont="1" applyFill="1" applyBorder="1" applyAlignment="1">
      <alignment vertical="center"/>
    </xf>
    <xf numFmtId="190" fontId="28" fillId="0" borderId="0" xfId="73" applyNumberFormat="1" applyFont="1" applyBorder="1" applyAlignment="1">
      <alignment horizontal="right" vertical="center"/>
    </xf>
    <xf numFmtId="0" fontId="28" fillId="0" borderId="0" xfId="73" applyFont="1" applyBorder="1" applyAlignment="1">
      <alignment vertical="center"/>
    </xf>
    <xf numFmtId="190" fontId="28" fillId="7" borderId="0" xfId="73" applyNumberFormat="1" applyFont="1" applyFill="1" applyBorder="1" applyAlignment="1">
      <alignment horizontal="right" vertical="center"/>
    </xf>
    <xf numFmtId="0" fontId="28" fillId="7" borderId="0" xfId="73" applyFont="1" applyFill="1" applyBorder="1" applyAlignment="1">
      <alignment vertical="center"/>
    </xf>
    <xf numFmtId="190" fontId="28" fillId="8" borderId="0" xfId="73" applyNumberFormat="1" applyFont="1" applyFill="1" applyBorder="1" applyAlignment="1">
      <alignment horizontal="right" vertical="center"/>
    </xf>
    <xf numFmtId="0" fontId="28" fillId="8" borderId="0" xfId="73" applyFont="1" applyFill="1" applyBorder="1" applyAlignment="1">
      <alignment vertical="center"/>
    </xf>
    <xf numFmtId="190" fontId="28" fillId="9" borderId="0" xfId="73" applyNumberFormat="1" applyFont="1" applyFill="1" applyBorder="1" applyAlignment="1">
      <alignment horizontal="right" vertical="center"/>
    </xf>
    <xf numFmtId="0" fontId="28" fillId="9" borderId="0" xfId="73" applyFont="1" applyFill="1" applyBorder="1" applyAlignment="1">
      <alignment vertical="center"/>
    </xf>
    <xf numFmtId="190" fontId="28" fillId="10" borderId="0" xfId="73" applyNumberFormat="1" applyFont="1" applyFill="1" applyBorder="1" applyAlignment="1">
      <alignment horizontal="right" vertical="center"/>
    </xf>
    <xf numFmtId="0" fontId="28" fillId="10" borderId="0" xfId="73" applyFont="1" applyFill="1" applyBorder="1" applyAlignment="1">
      <alignment vertical="center"/>
    </xf>
    <xf numFmtId="0" fontId="28" fillId="0" borderId="0" xfId="73" applyFont="1" applyAlignment="1">
      <alignment vertical="center"/>
    </xf>
    <xf numFmtId="0" fontId="28" fillId="7" borderId="0" xfId="73" applyFont="1" applyFill="1" applyAlignment="1">
      <alignment vertical="center"/>
    </xf>
    <xf numFmtId="0" fontId="28" fillId="8" borderId="0" xfId="73" applyFont="1" applyFill="1" applyAlignment="1">
      <alignment vertical="center"/>
    </xf>
    <xf numFmtId="0" fontId="28" fillId="9" borderId="0" xfId="73" applyFont="1" applyFill="1" applyAlignment="1">
      <alignment vertical="center"/>
    </xf>
    <xf numFmtId="0" fontId="28" fillId="10" borderId="0" xfId="73" applyFont="1" applyFill="1" applyAlignment="1">
      <alignment vertical="center"/>
    </xf>
    <xf numFmtId="0" fontId="29" fillId="0" borderId="0" xfId="73" applyFont="1" applyAlignment="1">
      <alignment vertical="center"/>
    </xf>
    <xf numFmtId="190" fontId="36" fillId="0" borderId="0" xfId="73" applyNumberFormat="1" applyFont="1" applyBorder="1" applyAlignment="1">
      <alignment horizontal="right" vertical="center"/>
    </xf>
    <xf numFmtId="190" fontId="36" fillId="7" borderId="0" xfId="73" applyNumberFormat="1" applyFont="1" applyFill="1" applyBorder="1" applyAlignment="1">
      <alignment horizontal="right" vertical="center"/>
    </xf>
    <xf numFmtId="0" fontId="29" fillId="7" borderId="0" xfId="73" applyFont="1" applyFill="1" applyAlignment="1">
      <alignment vertical="center"/>
    </xf>
    <xf numFmtId="190" fontId="36" fillId="8" borderId="0" xfId="73" applyNumberFormat="1" applyFont="1" applyFill="1" applyBorder="1" applyAlignment="1">
      <alignment horizontal="right" vertical="center"/>
    </xf>
    <xf numFmtId="0" fontId="29" fillId="8" borderId="0" xfId="73" applyFont="1" applyFill="1" applyAlignment="1">
      <alignment vertical="center"/>
    </xf>
    <xf numFmtId="190" fontId="36" fillId="9" borderId="0" xfId="73" applyNumberFormat="1" applyFont="1" applyFill="1" applyBorder="1" applyAlignment="1">
      <alignment horizontal="right" vertical="center"/>
    </xf>
    <xf numFmtId="0" fontId="29" fillId="9" borderId="0" xfId="73" applyFont="1" applyFill="1" applyAlignment="1">
      <alignment vertical="center"/>
    </xf>
    <xf numFmtId="190" fontId="36" fillId="10" borderId="0" xfId="73" applyNumberFormat="1" applyFont="1" applyFill="1" applyBorder="1" applyAlignment="1">
      <alignment horizontal="right" vertical="center"/>
    </xf>
    <xf numFmtId="0" fontId="29" fillId="10" borderId="0" xfId="73" applyFont="1" applyFill="1" applyAlignment="1">
      <alignment vertical="center"/>
    </xf>
    <xf numFmtId="0" fontId="36" fillId="0" borderId="0" xfId="73" applyFont="1" applyAlignment="1">
      <alignment vertical="center"/>
    </xf>
    <xf numFmtId="0" fontId="36" fillId="0" borderId="0" xfId="73" applyFont="1" applyBorder="1" applyAlignment="1">
      <alignment horizontal="center" vertical="center"/>
    </xf>
    <xf numFmtId="0" fontId="36" fillId="7" borderId="0" xfId="73" applyFont="1" applyFill="1" applyAlignment="1">
      <alignment vertical="center"/>
    </xf>
    <xf numFmtId="0" fontId="36" fillId="7" borderId="0" xfId="73" applyFont="1" applyFill="1" applyBorder="1" applyAlignment="1">
      <alignment horizontal="center" vertical="center"/>
    </xf>
    <xf numFmtId="0" fontId="36" fillId="8" borderId="0" xfId="73" applyFont="1" applyFill="1" applyAlignment="1">
      <alignment vertical="center"/>
    </xf>
    <xf numFmtId="0" fontId="36" fillId="8" borderId="0" xfId="73" applyFont="1" applyFill="1" applyBorder="1" applyAlignment="1">
      <alignment horizontal="center" vertical="center"/>
    </xf>
    <xf numFmtId="0" fontId="36" fillId="9" borderId="0" xfId="73" applyFont="1" applyFill="1" applyAlignment="1">
      <alignment vertical="center"/>
    </xf>
    <xf numFmtId="0" fontId="36" fillId="9" borderId="0" xfId="73" applyFont="1" applyFill="1" applyBorder="1" applyAlignment="1">
      <alignment horizontal="center" vertical="center"/>
    </xf>
    <xf numFmtId="0" fontId="36" fillId="10" borderId="0" xfId="73" applyFont="1" applyFill="1" applyAlignment="1">
      <alignment vertical="center"/>
    </xf>
    <xf numFmtId="0" fontId="36" fillId="10" borderId="0" xfId="73" applyFont="1" applyFill="1" applyBorder="1" applyAlignment="1">
      <alignment horizontal="center" vertical="center"/>
    </xf>
    <xf numFmtId="0" fontId="35" fillId="0" borderId="0" xfId="73" applyFont="1" applyAlignment="1">
      <alignment vertical="center"/>
    </xf>
    <xf numFmtId="0" fontId="36" fillId="0" borderId="0" xfId="73" applyFont="1" applyBorder="1" applyAlignment="1">
      <alignment horizontal="right"/>
    </xf>
    <xf numFmtId="0" fontId="36" fillId="0" borderId="0" xfId="73" applyFont="1" applyBorder="1"/>
    <xf numFmtId="0" fontId="36" fillId="7" borderId="0" xfId="73" applyFont="1" applyFill="1" applyBorder="1"/>
    <xf numFmtId="0" fontId="36" fillId="7" borderId="0" xfId="73" applyFont="1" applyFill="1" applyBorder="1" applyAlignment="1">
      <alignment horizontal="right"/>
    </xf>
    <xf numFmtId="0" fontId="36" fillId="7" borderId="0" xfId="73" applyFont="1" applyFill="1" applyBorder="1" applyAlignment="1">
      <alignment vertical="center"/>
    </xf>
    <xf numFmtId="0" fontId="36" fillId="8" borderId="0" xfId="73" applyFont="1" applyFill="1" applyBorder="1"/>
    <xf numFmtId="0" fontId="36" fillId="8" borderId="0" xfId="73" applyFont="1" applyFill="1" applyBorder="1" applyAlignment="1">
      <alignment horizontal="right"/>
    </xf>
    <xf numFmtId="0" fontId="36" fillId="8" borderId="0" xfId="73" applyFont="1" applyFill="1" applyBorder="1" applyAlignment="1">
      <alignment vertical="center"/>
    </xf>
    <xf numFmtId="0" fontId="36" fillId="9" borderId="0" xfId="73" applyFont="1" applyFill="1" applyBorder="1"/>
    <xf numFmtId="0" fontId="36" fillId="9" borderId="0" xfId="73" applyFont="1" applyFill="1" applyBorder="1" applyAlignment="1">
      <alignment horizontal="right"/>
    </xf>
    <xf numFmtId="0" fontId="36" fillId="9" borderId="0" xfId="73" applyFont="1" applyFill="1" applyBorder="1" applyAlignment="1">
      <alignment vertical="center"/>
    </xf>
    <xf numFmtId="0" fontId="36" fillId="10" borderId="0" xfId="73" applyFont="1" applyFill="1" applyBorder="1"/>
    <xf numFmtId="0" fontId="36" fillId="10" borderId="0" xfId="73" applyFont="1" applyFill="1" applyBorder="1" applyAlignment="1">
      <alignment horizontal="right"/>
    </xf>
    <xf numFmtId="0" fontId="36" fillId="10" borderId="0" xfId="73" applyFont="1" applyFill="1" applyBorder="1" applyAlignment="1">
      <alignment vertical="center"/>
    </xf>
    <xf numFmtId="0" fontId="29" fillId="0" borderId="0" xfId="73" applyFont="1" applyBorder="1" applyAlignment="1">
      <alignment vertical="center"/>
    </xf>
    <xf numFmtId="188" fontId="29" fillId="7" borderId="0" xfId="11" applyNumberFormat="1" applyFont="1" applyFill="1" applyBorder="1"/>
    <xf numFmtId="0" fontId="29" fillId="7" borderId="0" xfId="73" applyFont="1" applyFill="1" applyBorder="1" applyAlignment="1">
      <alignment vertical="center"/>
    </xf>
    <xf numFmtId="188" fontId="29" fillId="8" borderId="0" xfId="3974" applyNumberFormat="1" applyFont="1" applyFill="1" applyBorder="1"/>
    <xf numFmtId="0" fontId="29" fillId="8" borderId="0" xfId="73" applyFont="1" applyFill="1" applyBorder="1" applyAlignment="1">
      <alignment vertical="center"/>
    </xf>
    <xf numFmtId="188" fontId="29" fillId="9" borderId="0" xfId="3974" applyNumberFormat="1" applyFont="1" applyFill="1" applyBorder="1"/>
    <xf numFmtId="0" fontId="29" fillId="9" borderId="0" xfId="73" applyFont="1" applyFill="1" applyBorder="1" applyAlignment="1">
      <alignment vertical="center"/>
    </xf>
    <xf numFmtId="188" fontId="29" fillId="10" borderId="0" xfId="3974" applyNumberFormat="1" applyFont="1" applyFill="1" applyBorder="1"/>
    <xf numFmtId="0" fontId="29" fillId="10" borderId="0" xfId="73" applyFont="1" applyFill="1" applyBorder="1" applyAlignment="1">
      <alignment vertical="center"/>
    </xf>
    <xf numFmtId="3" fontId="29" fillId="0" borderId="0" xfId="73" applyNumberFormat="1" applyFont="1" applyAlignment="1">
      <alignment vertical="center"/>
    </xf>
    <xf numFmtId="3" fontId="28" fillId="0" borderId="0" xfId="73" applyNumberFormat="1" applyFont="1" applyAlignment="1">
      <alignment vertical="center"/>
    </xf>
    <xf numFmtId="195" fontId="6" fillId="7" borderId="0" xfId="11" applyNumberFormat="1" applyFont="1" applyFill="1" applyAlignment="1">
      <alignment horizontal="right"/>
    </xf>
    <xf numFmtId="195" fontId="6" fillId="7" borderId="0" xfId="11" applyNumberFormat="1" applyFont="1" applyFill="1"/>
    <xf numFmtId="195" fontId="6" fillId="8" borderId="0" xfId="3974" applyNumberFormat="1" applyFont="1" applyFill="1" applyAlignment="1">
      <alignment horizontal="right"/>
    </xf>
    <xf numFmtId="195" fontId="6" fillId="8" borderId="0" xfId="3974" applyNumberFormat="1" applyFont="1" applyFill="1"/>
    <xf numFmtId="195" fontId="6" fillId="9" borderId="0" xfId="3974" applyNumberFormat="1" applyFont="1" applyFill="1" applyAlignment="1">
      <alignment horizontal="right"/>
    </xf>
    <xf numFmtId="195" fontId="6" fillId="9" borderId="0" xfId="3974" applyNumberFormat="1" applyFont="1" applyFill="1"/>
    <xf numFmtId="3" fontId="28" fillId="10" borderId="0" xfId="73" applyNumberFormat="1" applyFont="1" applyFill="1"/>
    <xf numFmtId="3" fontId="29" fillId="10" borderId="0" xfId="73" applyNumberFormat="1" applyFont="1" applyFill="1"/>
    <xf numFmtId="195" fontId="6" fillId="7" borderId="0" xfId="11" applyNumberFormat="1" applyFont="1" applyFill="1" applyBorder="1" applyAlignment="1">
      <alignment horizontal="right" vertical="center"/>
    </xf>
    <xf numFmtId="195" fontId="6" fillId="8" borderId="0" xfId="3974" applyNumberFormat="1" applyFont="1" applyFill="1" applyBorder="1" applyAlignment="1">
      <alignment horizontal="right" vertical="center"/>
    </xf>
    <xf numFmtId="195" fontId="6" fillId="9" borderId="0" xfId="3974" applyNumberFormat="1" applyFont="1" applyFill="1" applyBorder="1" applyAlignment="1">
      <alignment horizontal="right" vertical="center"/>
    </xf>
    <xf numFmtId="195" fontId="4" fillId="7" borderId="0" xfId="11" applyNumberFormat="1" applyFont="1" applyFill="1" applyAlignment="1">
      <alignment horizontal="right"/>
    </xf>
    <xf numFmtId="195" fontId="4" fillId="7" borderId="0" xfId="11" applyNumberFormat="1" applyFont="1" applyFill="1"/>
    <xf numFmtId="195" fontId="4" fillId="8" borderId="0" xfId="3974" applyNumberFormat="1" applyFont="1" applyFill="1" applyAlignment="1">
      <alignment horizontal="right"/>
    </xf>
    <xf numFmtId="195" fontId="4" fillId="8" borderId="0" xfId="3974" applyNumberFormat="1" applyFont="1" applyFill="1"/>
    <xf numFmtId="195" fontId="4" fillId="9" borderId="0" xfId="3974" applyNumberFormat="1" applyFont="1" applyFill="1" applyAlignment="1">
      <alignment horizontal="right"/>
    </xf>
    <xf numFmtId="195" fontId="4" fillId="9" borderId="0" xfId="3974" applyNumberFormat="1" applyFont="1" applyFill="1"/>
    <xf numFmtId="0" fontId="36" fillId="0" borderId="0" xfId="73" applyFont="1"/>
    <xf numFmtId="0" fontId="36" fillId="0" borderId="13" xfId="73" applyFont="1" applyBorder="1" applyAlignment="1">
      <alignment horizontal="right" vertical="center"/>
    </xf>
    <xf numFmtId="0" fontId="36" fillId="0" borderId="13" xfId="73" applyFont="1" applyBorder="1" applyAlignment="1">
      <alignment horizontal="center" vertical="center"/>
    </xf>
    <xf numFmtId="0" fontId="36" fillId="7" borderId="13" xfId="73" applyFont="1" applyFill="1" applyBorder="1" applyAlignment="1">
      <alignment horizontal="right" vertical="center"/>
    </xf>
    <xf numFmtId="0" fontId="36" fillId="7" borderId="13" xfId="73" applyFont="1" applyFill="1" applyBorder="1" applyAlignment="1">
      <alignment horizontal="center" vertical="center"/>
    </xf>
    <xf numFmtId="0" fontId="36" fillId="8" borderId="13" xfId="73" applyFont="1" applyFill="1" applyBorder="1" applyAlignment="1">
      <alignment horizontal="right" vertical="center"/>
    </xf>
    <xf numFmtId="0" fontId="36" fillId="8" borderId="13" xfId="73" applyFont="1" applyFill="1" applyBorder="1" applyAlignment="1">
      <alignment horizontal="center" vertical="center"/>
    </xf>
    <xf numFmtId="0" fontId="36" fillId="9" borderId="13" xfId="73" applyFont="1" applyFill="1" applyBorder="1" applyAlignment="1">
      <alignment horizontal="right" vertical="center"/>
    </xf>
    <xf numFmtId="0" fontId="36" fillId="9" borderId="13" xfId="73" applyFont="1" applyFill="1" applyBorder="1" applyAlignment="1">
      <alignment horizontal="center" vertical="center"/>
    </xf>
    <xf numFmtId="0" fontId="36" fillId="10" borderId="13" xfId="73" applyFont="1" applyFill="1" applyBorder="1" applyAlignment="1">
      <alignment horizontal="right" vertical="center"/>
    </xf>
    <xf numFmtId="0" fontId="36" fillId="10" borderId="13" xfId="73" applyFont="1" applyFill="1" applyBorder="1" applyAlignment="1">
      <alignment horizontal="center" vertical="center"/>
    </xf>
    <xf numFmtId="0" fontId="35" fillId="7" borderId="0" xfId="73" applyFont="1" applyFill="1"/>
    <xf numFmtId="0" fontId="36" fillId="7" borderId="0" xfId="73" applyFont="1" applyFill="1"/>
    <xf numFmtId="0" fontId="35" fillId="8" borderId="0" xfId="73" applyFont="1" applyFill="1"/>
    <xf numFmtId="0" fontId="36" fillId="8" borderId="0" xfId="73" applyFont="1" applyFill="1"/>
    <xf numFmtId="0" fontId="35" fillId="9" borderId="0" xfId="73" applyFont="1" applyFill="1"/>
    <xf numFmtId="0" fontId="36" fillId="9" borderId="0" xfId="73" applyFont="1" applyFill="1"/>
    <xf numFmtId="0" fontId="35" fillId="10" borderId="0" xfId="73" applyFont="1" applyFill="1"/>
    <xf numFmtId="0" fontId="36" fillId="10" borderId="0" xfId="73" applyFont="1" applyFill="1"/>
    <xf numFmtId="0" fontId="29" fillId="0" borderId="0" xfId="73" applyFont="1"/>
    <xf numFmtId="196" fontId="28" fillId="0" borderId="0" xfId="73" applyNumberFormat="1" applyFont="1"/>
    <xf numFmtId="196" fontId="35" fillId="0" borderId="0" xfId="73" applyNumberFormat="1" applyFont="1"/>
    <xf numFmtId="3" fontId="29" fillId="0" borderId="0" xfId="73" applyNumberFormat="1" applyFont="1"/>
    <xf numFmtId="195" fontId="4" fillId="0" borderId="0" xfId="3968" applyNumberFormat="1" applyFont="1" applyAlignment="1">
      <alignment horizontal="right"/>
    </xf>
    <xf numFmtId="195" fontId="4" fillId="0" borderId="0" xfId="3968" applyNumberFormat="1" applyFont="1"/>
    <xf numFmtId="0" fontId="6" fillId="0" borderId="0" xfId="73" quotePrefix="1" applyFont="1" applyBorder="1"/>
    <xf numFmtId="196" fontId="35" fillId="8" borderId="0" xfId="73" applyNumberFormat="1" applyFont="1" applyFill="1"/>
    <xf numFmtId="0" fontId="35" fillId="8" borderId="0" xfId="73" quotePrefix="1" applyFont="1" applyFill="1" applyBorder="1"/>
    <xf numFmtId="196" fontId="28" fillId="9" borderId="0" xfId="73" applyNumberFormat="1" applyFont="1" applyFill="1"/>
    <xf numFmtId="0" fontId="29" fillId="9" borderId="0" xfId="73" applyFont="1" applyFill="1"/>
    <xf numFmtId="196" fontId="28" fillId="10" borderId="0" xfId="73" applyNumberFormat="1" applyFont="1" applyFill="1"/>
    <xf numFmtId="0" fontId="6" fillId="10" borderId="0" xfId="73" quotePrefix="1" applyFont="1" applyFill="1" applyBorder="1"/>
    <xf numFmtId="0" fontId="35" fillId="7" borderId="0" xfId="73" applyFont="1" applyFill="1" applyAlignment="1">
      <alignment vertical="center"/>
    </xf>
    <xf numFmtId="0" fontId="6" fillId="7" borderId="0" xfId="73" quotePrefix="1" applyFont="1" applyFill="1" applyAlignment="1">
      <alignment vertical="center"/>
    </xf>
    <xf numFmtId="0" fontId="28" fillId="8" borderId="0" xfId="73" applyFont="1" applyFill="1"/>
    <xf numFmtId="0" fontId="29" fillId="8" borderId="0" xfId="73" applyFont="1" applyFill="1"/>
    <xf numFmtId="0" fontId="28" fillId="9" borderId="0" xfId="73" applyFont="1" applyFill="1"/>
    <xf numFmtId="0" fontId="28" fillId="10" borderId="0" xfId="73" applyFont="1" applyFill="1"/>
    <xf numFmtId="0" fontId="29" fillId="10" borderId="0" xfId="73" applyFont="1" applyFill="1"/>
    <xf numFmtId="0" fontId="28" fillId="0" borderId="17" xfId="73" applyFont="1" applyBorder="1"/>
    <xf numFmtId="0" fontId="28" fillId="8" borderId="17" xfId="73" applyFont="1" applyFill="1" applyBorder="1"/>
    <xf numFmtId="0" fontId="35" fillId="9" borderId="17" xfId="73" applyFont="1" applyFill="1" applyBorder="1"/>
    <xf numFmtId="0" fontId="28" fillId="10" borderId="17" xfId="73" applyFont="1" applyFill="1" applyBorder="1"/>
    <xf numFmtId="0" fontId="28" fillId="0" borderId="0" xfId="73" applyFont="1" applyAlignment="1">
      <alignment horizontal="right"/>
    </xf>
    <xf numFmtId="0" fontId="28" fillId="0" borderId="0" xfId="73" applyFont="1" applyBorder="1" applyAlignment="1">
      <alignment horizontal="right"/>
    </xf>
    <xf numFmtId="0" fontId="28" fillId="0" borderId="0" xfId="73" applyFont="1" applyBorder="1" applyAlignment="1" applyProtection="1">
      <alignment horizontal="left" vertical="center"/>
    </xf>
    <xf numFmtId="196" fontId="29" fillId="7" borderId="0" xfId="11" applyNumberFormat="1" applyFont="1" applyFill="1" applyBorder="1" applyAlignment="1" applyProtection="1">
      <alignment horizontal="right" vertical="center"/>
    </xf>
    <xf numFmtId="0" fontId="28" fillId="8" borderId="0" xfId="73" applyFont="1" applyFill="1" applyBorder="1" applyAlignment="1" applyProtection="1">
      <alignment horizontal="left" vertical="center"/>
    </xf>
    <xf numFmtId="0" fontId="35" fillId="9" borderId="0" xfId="73" applyFont="1" applyFill="1" applyBorder="1" applyAlignment="1" applyProtection="1">
      <alignment horizontal="left" vertical="center"/>
    </xf>
    <xf numFmtId="0" fontId="28" fillId="10" borderId="0" xfId="73" applyFont="1" applyFill="1" applyBorder="1" applyAlignment="1" applyProtection="1">
      <alignment horizontal="left" vertical="center"/>
    </xf>
    <xf numFmtId="197" fontId="28" fillId="0" borderId="0" xfId="73" applyNumberFormat="1" applyFont="1" applyBorder="1" applyAlignment="1" applyProtection="1">
      <alignment horizontal="left" vertical="center"/>
    </xf>
    <xf numFmtId="197" fontId="28" fillId="8" borderId="0" xfId="73" applyNumberFormat="1" applyFont="1" applyFill="1" applyBorder="1" applyAlignment="1" applyProtection="1">
      <alignment horizontal="left" vertical="center"/>
    </xf>
    <xf numFmtId="197" fontId="35" fillId="9" borderId="0" xfId="73" applyNumberFormat="1" applyFont="1" applyFill="1" applyBorder="1" applyAlignment="1" applyProtection="1">
      <alignment horizontal="left" vertical="center"/>
    </xf>
    <xf numFmtId="197" fontId="28" fillId="10" borderId="0" xfId="73" applyNumberFormat="1" applyFont="1" applyFill="1" applyBorder="1" applyAlignment="1" applyProtection="1">
      <alignment horizontal="left" vertical="center"/>
    </xf>
    <xf numFmtId="0" fontId="28" fillId="0" borderId="0" xfId="73" applyFont="1" applyAlignment="1" applyProtection="1">
      <alignment horizontal="left" vertical="center"/>
    </xf>
    <xf numFmtId="0" fontId="28" fillId="8" borderId="0" xfId="73" applyFont="1" applyFill="1" applyAlignment="1" applyProtection="1">
      <alignment horizontal="left" vertical="center"/>
    </xf>
    <xf numFmtId="0" fontId="35" fillId="9" borderId="0" xfId="73" applyFont="1" applyFill="1" applyAlignment="1" applyProtection="1">
      <alignment horizontal="left" vertical="center"/>
    </xf>
    <xf numFmtId="0" fontId="28" fillId="10" borderId="0" xfId="73" applyFont="1" applyFill="1" applyAlignment="1" applyProtection="1">
      <alignment horizontal="left" vertical="center"/>
    </xf>
    <xf numFmtId="0" fontId="45" fillId="0" borderId="0" xfId="73" applyFont="1" applyBorder="1" applyAlignment="1">
      <alignment vertical="center"/>
    </xf>
    <xf numFmtId="0" fontId="45" fillId="8" borderId="0" xfId="73" applyFont="1" applyFill="1" applyBorder="1" applyAlignment="1">
      <alignment vertical="center"/>
    </xf>
    <xf numFmtId="0" fontId="44" fillId="9" borderId="0" xfId="73" applyFont="1" applyFill="1" applyBorder="1" applyAlignment="1">
      <alignment vertical="center"/>
    </xf>
    <xf numFmtId="0" fontId="45" fillId="10" borderId="0" xfId="73" applyFont="1" applyFill="1" applyBorder="1" applyAlignment="1">
      <alignment vertical="center"/>
    </xf>
    <xf numFmtId="196" fontId="29" fillId="0" borderId="0" xfId="11" applyNumberFormat="1" applyFont="1" applyFill="1" applyBorder="1" applyAlignment="1" applyProtection="1">
      <alignment horizontal="right" vertical="center"/>
    </xf>
    <xf numFmtId="0" fontId="29" fillId="0" borderId="0" xfId="73" applyFont="1" applyBorder="1" applyAlignment="1">
      <alignment horizontal="center" vertical="center"/>
    </xf>
    <xf numFmtId="0" fontId="29" fillId="8" borderId="0" xfId="73" applyFont="1" applyFill="1" applyBorder="1" applyAlignment="1">
      <alignment horizontal="center" vertical="center"/>
    </xf>
    <xf numFmtId="0" fontId="29" fillId="10" borderId="0" xfId="73" applyFont="1" applyFill="1" applyBorder="1" applyAlignment="1">
      <alignment horizontal="center" vertical="center"/>
    </xf>
    <xf numFmtId="197" fontId="28" fillId="0" borderId="0" xfId="73" applyNumberFormat="1" applyFont="1" applyAlignment="1">
      <alignment vertical="center"/>
    </xf>
    <xf numFmtId="192" fontId="28" fillId="10" borderId="0" xfId="11" applyNumberFormat="1" applyFont="1" applyFill="1" applyAlignment="1">
      <alignment horizontal="right"/>
    </xf>
    <xf numFmtId="3" fontId="28" fillId="0" borderId="0" xfId="73" applyNumberFormat="1" applyFont="1" applyAlignment="1">
      <alignment horizontal="right"/>
    </xf>
    <xf numFmtId="195" fontId="28" fillId="7" borderId="0" xfId="11" applyNumberFormat="1" applyFont="1" applyFill="1" applyBorder="1" applyAlignment="1" applyProtection="1">
      <alignment horizontal="right" vertical="center"/>
    </xf>
    <xf numFmtId="192" fontId="28" fillId="10" borderId="0" xfId="11" applyNumberFormat="1" applyFont="1" applyFill="1"/>
    <xf numFmtId="0" fontId="29" fillId="0" borderId="0" xfId="73" applyFont="1" applyAlignment="1">
      <alignment horizontal="center" vertical="center"/>
    </xf>
    <xf numFmtId="194" fontId="28" fillId="7" borderId="0" xfId="11" applyNumberFormat="1" applyFont="1" applyFill="1" applyBorder="1" applyAlignment="1" applyProtection="1">
      <alignment horizontal="right" vertical="center"/>
    </xf>
    <xf numFmtId="194" fontId="29" fillId="7" borderId="0" xfId="11" applyNumberFormat="1" applyFont="1" applyFill="1" applyBorder="1" applyAlignment="1" applyProtection="1">
      <alignment horizontal="right" vertical="center"/>
    </xf>
    <xf numFmtId="195" fontId="29" fillId="7" borderId="0" xfId="11" applyNumberFormat="1" applyFont="1" applyFill="1" applyBorder="1" applyAlignment="1" applyProtection="1">
      <alignment horizontal="right" vertical="center"/>
    </xf>
    <xf numFmtId="0" fontId="29" fillId="8" borderId="0" xfId="73" applyFont="1" applyFill="1" applyAlignment="1">
      <alignment horizontal="center" vertical="center"/>
    </xf>
    <xf numFmtId="0" fontId="36" fillId="9" borderId="0" xfId="73" applyFont="1" applyFill="1" applyAlignment="1">
      <alignment horizontal="center" vertical="center"/>
    </xf>
    <xf numFmtId="0" fontId="29" fillId="10" borderId="0" xfId="73" applyFont="1" applyFill="1" applyAlignment="1">
      <alignment horizontal="center" vertical="center"/>
    </xf>
    <xf numFmtId="192" fontId="29" fillId="10" borderId="0" xfId="11" applyNumberFormat="1" applyFont="1" applyFill="1" applyAlignment="1">
      <alignment horizontal="right"/>
    </xf>
    <xf numFmtId="0" fontId="28" fillId="0" borderId="1" xfId="73" applyFont="1" applyBorder="1" applyAlignment="1">
      <alignment vertical="center"/>
    </xf>
    <xf numFmtId="0" fontId="28" fillId="0" borderId="17" xfId="73" applyFont="1" applyBorder="1" applyAlignment="1">
      <alignment vertical="center"/>
    </xf>
    <xf numFmtId="0" fontId="28" fillId="7" borderId="17" xfId="73" applyFont="1" applyFill="1" applyBorder="1" applyAlignment="1">
      <alignment vertical="center"/>
    </xf>
    <xf numFmtId="0" fontId="28" fillId="8" borderId="17" xfId="73" applyFont="1" applyFill="1" applyBorder="1" applyAlignment="1">
      <alignment vertical="center"/>
    </xf>
    <xf numFmtId="0" fontId="28" fillId="9" borderId="17" xfId="73" applyFont="1" applyFill="1" applyBorder="1" applyAlignment="1">
      <alignment vertical="center"/>
    </xf>
    <xf numFmtId="0" fontId="28" fillId="10" borderId="17" xfId="73" applyFont="1" applyFill="1" applyBorder="1" applyAlignment="1">
      <alignment vertical="center"/>
    </xf>
    <xf numFmtId="196" fontId="28" fillId="0" borderId="0" xfId="73" applyNumberFormat="1" applyFont="1" applyAlignment="1">
      <alignment horizontal="right"/>
    </xf>
    <xf numFmtId="196" fontId="28" fillId="7" borderId="0" xfId="73" applyNumberFormat="1" applyFont="1" applyFill="1" applyAlignment="1">
      <alignment horizontal="right"/>
    </xf>
    <xf numFmtId="0" fontId="28" fillId="7" borderId="0" xfId="73" applyFont="1" applyFill="1" applyBorder="1" applyAlignment="1" applyProtection="1">
      <alignment horizontal="left" vertical="center"/>
    </xf>
    <xf numFmtId="196" fontId="28" fillId="8" borderId="0" xfId="73" applyNumberFormat="1" applyFont="1" applyFill="1" applyAlignment="1">
      <alignment horizontal="right"/>
    </xf>
    <xf numFmtId="196" fontId="28" fillId="9" borderId="0" xfId="73" applyNumberFormat="1" applyFont="1" applyFill="1" applyAlignment="1">
      <alignment horizontal="right"/>
    </xf>
    <xf numFmtId="0" fontId="28" fillId="9" borderId="0" xfId="73" applyFont="1" applyFill="1" applyBorder="1" applyAlignment="1" applyProtection="1">
      <alignment horizontal="left" vertical="center"/>
    </xf>
    <xf numFmtId="196" fontId="28" fillId="10" borderId="0" xfId="73" applyNumberFormat="1" applyFont="1" applyFill="1" applyAlignment="1">
      <alignment horizontal="right"/>
    </xf>
    <xf numFmtId="0" fontId="29" fillId="0" borderId="0" xfId="73" applyFont="1" applyAlignment="1">
      <alignment horizontal="right"/>
    </xf>
    <xf numFmtId="0" fontId="28" fillId="7" borderId="0" xfId="73" applyFont="1" applyFill="1" applyAlignment="1" applyProtection="1">
      <alignment horizontal="left" vertical="center"/>
    </xf>
    <xf numFmtId="0" fontId="28" fillId="9" borderId="0" xfId="73" applyFont="1" applyFill="1" applyAlignment="1" applyProtection="1">
      <alignment horizontal="left" vertical="center"/>
    </xf>
    <xf numFmtId="0" fontId="46" fillId="0" borderId="0" xfId="73" applyFont="1"/>
    <xf numFmtId="0" fontId="28" fillId="0" borderId="0" xfId="73" applyFont="1" applyAlignment="1" applyProtection="1">
      <alignment vertical="center"/>
    </xf>
    <xf numFmtId="0" fontId="28" fillId="7" borderId="0" xfId="73" applyFont="1" applyFill="1" applyAlignment="1" applyProtection="1">
      <alignment vertical="center"/>
    </xf>
    <xf numFmtId="0" fontId="28" fillId="8" borderId="0" xfId="73" applyFont="1" applyFill="1" applyAlignment="1" applyProtection="1">
      <alignment vertical="center"/>
    </xf>
    <xf numFmtId="0" fontId="28" fillId="9" borderId="0" xfId="73" applyFont="1" applyFill="1" applyAlignment="1" applyProtection="1">
      <alignment vertical="center"/>
    </xf>
    <xf numFmtId="0" fontId="28" fillId="10" borderId="0" xfId="73" applyFont="1" applyFill="1" applyAlignment="1" applyProtection="1">
      <alignment vertical="center"/>
    </xf>
    <xf numFmtId="190" fontId="29" fillId="0" borderId="0" xfId="73" applyNumberFormat="1" applyFont="1" applyAlignment="1">
      <alignment horizontal="right"/>
    </xf>
    <xf numFmtId="196" fontId="28" fillId="0" borderId="0" xfId="73" applyNumberFormat="1" applyFont="1" applyAlignment="1">
      <alignment vertical="center"/>
    </xf>
    <xf numFmtId="196" fontId="28" fillId="7" borderId="0" xfId="73" applyNumberFormat="1" applyFont="1" applyFill="1" applyAlignment="1">
      <alignment vertical="center"/>
    </xf>
    <xf numFmtId="196" fontId="28" fillId="8" borderId="0" xfId="73" applyNumberFormat="1" applyFont="1" applyFill="1" applyAlignment="1">
      <alignment vertical="center"/>
    </xf>
    <xf numFmtId="196" fontId="28" fillId="9" borderId="0" xfId="73" applyNumberFormat="1" applyFont="1" applyFill="1" applyAlignment="1">
      <alignment vertical="center"/>
    </xf>
    <xf numFmtId="196" fontId="28" fillId="10" borderId="0" xfId="73" applyNumberFormat="1" applyFont="1" applyFill="1" applyAlignment="1">
      <alignment vertical="center"/>
    </xf>
    <xf numFmtId="196" fontId="29" fillId="0" borderId="0" xfId="73" applyNumberFormat="1" applyFont="1" applyAlignment="1">
      <alignment horizontal="right" vertical="center"/>
    </xf>
    <xf numFmtId="2" fontId="29" fillId="0" borderId="0" xfId="73" applyNumberFormat="1" applyFont="1" applyAlignment="1">
      <alignment horizontal="center" vertical="center"/>
    </xf>
    <xf numFmtId="196" fontId="29" fillId="7" borderId="0" xfId="73" applyNumberFormat="1" applyFont="1" applyFill="1" applyAlignment="1">
      <alignment horizontal="right" vertical="center"/>
    </xf>
    <xf numFmtId="2" fontId="29" fillId="7" borderId="0" xfId="73" applyNumberFormat="1" applyFont="1" applyFill="1" applyAlignment="1">
      <alignment horizontal="center" vertical="center"/>
    </xf>
    <xf numFmtId="196" fontId="29" fillId="8" borderId="0" xfId="73" applyNumberFormat="1" applyFont="1" applyFill="1" applyAlignment="1">
      <alignment horizontal="right" vertical="center"/>
    </xf>
    <xf numFmtId="2" fontId="29" fillId="8" borderId="0" xfId="73" applyNumberFormat="1" applyFont="1" applyFill="1" applyAlignment="1">
      <alignment horizontal="center" vertical="center"/>
    </xf>
    <xf numFmtId="196" fontId="29" fillId="9" borderId="0" xfId="73" applyNumberFormat="1" applyFont="1" applyFill="1" applyAlignment="1">
      <alignment horizontal="right" vertical="center"/>
    </xf>
    <xf numFmtId="2" fontId="29" fillId="9" borderId="0" xfId="73" applyNumberFormat="1" applyFont="1" applyFill="1" applyAlignment="1">
      <alignment horizontal="center" vertical="center"/>
    </xf>
    <xf numFmtId="196" fontId="29" fillId="10" borderId="0" xfId="73" applyNumberFormat="1" applyFont="1" applyFill="1" applyAlignment="1">
      <alignment horizontal="right" vertical="center"/>
    </xf>
    <xf numFmtId="2" fontId="29" fillId="10" borderId="0" xfId="73" applyNumberFormat="1" applyFont="1" applyFill="1" applyAlignment="1">
      <alignment horizontal="center" vertical="center"/>
    </xf>
    <xf numFmtId="2" fontId="29" fillId="0" borderId="0" xfId="73" applyNumberFormat="1" applyFont="1" applyAlignment="1">
      <alignment vertical="center"/>
    </xf>
    <xf numFmtId="0" fontId="29" fillId="7" borderId="0" xfId="73" applyFont="1" applyFill="1" applyAlignment="1">
      <alignment horizontal="center" vertical="center"/>
    </xf>
    <xf numFmtId="0" fontId="29" fillId="9" borderId="0" xfId="73" applyFont="1" applyFill="1" applyAlignment="1">
      <alignment horizontal="center" vertical="center"/>
    </xf>
    <xf numFmtId="0" fontId="28" fillId="7" borderId="0" xfId="73" applyFont="1" applyFill="1" applyAlignment="1">
      <alignment horizontal="right"/>
    </xf>
    <xf numFmtId="0" fontId="28" fillId="8" borderId="0" xfId="73" applyFont="1" applyFill="1" applyAlignment="1">
      <alignment horizontal="right"/>
    </xf>
    <xf numFmtId="0" fontId="28" fillId="9" borderId="0" xfId="73" applyFont="1" applyFill="1" applyAlignment="1">
      <alignment horizontal="right"/>
    </xf>
    <xf numFmtId="0" fontId="28" fillId="10" borderId="0" xfId="73" applyFont="1" applyFill="1" applyAlignment="1">
      <alignment horizontal="right"/>
    </xf>
    <xf numFmtId="3" fontId="28" fillId="7" borderId="0" xfId="73" applyNumberFormat="1" applyFont="1" applyFill="1" applyAlignment="1">
      <alignment horizontal="right"/>
    </xf>
    <xf numFmtId="3" fontId="28" fillId="8" borderId="0" xfId="73" applyNumberFormat="1" applyFont="1" applyFill="1" applyAlignment="1">
      <alignment horizontal="right"/>
    </xf>
    <xf numFmtId="3" fontId="28" fillId="9" borderId="0" xfId="73" applyNumberFormat="1" applyFont="1" applyFill="1" applyAlignment="1">
      <alignment horizontal="right"/>
    </xf>
    <xf numFmtId="3" fontId="28" fillId="10" borderId="0" xfId="73" applyNumberFormat="1" applyFont="1" applyFill="1" applyAlignment="1">
      <alignment horizontal="right"/>
    </xf>
    <xf numFmtId="0" fontId="47" fillId="7" borderId="0" xfId="73" applyFont="1" applyFill="1" applyAlignment="1">
      <alignment horizontal="right"/>
    </xf>
    <xf numFmtId="0" fontId="47" fillId="8" borderId="0" xfId="73" applyFont="1" applyFill="1" applyAlignment="1">
      <alignment horizontal="right"/>
    </xf>
    <xf numFmtId="0" fontId="47" fillId="9" borderId="0" xfId="73" applyFont="1" applyFill="1" applyAlignment="1">
      <alignment horizontal="right"/>
    </xf>
    <xf numFmtId="0" fontId="47" fillId="10" borderId="0" xfId="73" applyFont="1" applyFill="1" applyAlignment="1">
      <alignment horizontal="right"/>
    </xf>
    <xf numFmtId="3" fontId="29" fillId="7" borderId="0" xfId="73" applyNumberFormat="1" applyFont="1" applyFill="1" applyAlignment="1">
      <alignment horizontal="right"/>
    </xf>
    <xf numFmtId="3" fontId="29" fillId="8" borderId="0" xfId="73" applyNumberFormat="1" applyFont="1" applyFill="1" applyAlignment="1">
      <alignment horizontal="right"/>
    </xf>
    <xf numFmtId="3" fontId="29" fillId="9" borderId="0" xfId="73" applyNumberFormat="1" applyFont="1" applyFill="1" applyAlignment="1">
      <alignment horizontal="right"/>
    </xf>
    <xf numFmtId="3" fontId="29" fillId="10" borderId="0" xfId="73" applyNumberFormat="1" applyFont="1" applyFill="1" applyAlignment="1">
      <alignment horizontal="right"/>
    </xf>
    <xf numFmtId="0" fontId="29" fillId="0" borderId="0" xfId="73" applyFont="1" applyAlignment="1"/>
    <xf numFmtId="0" fontId="29" fillId="7" borderId="0" xfId="73" applyFont="1" applyFill="1" applyBorder="1" applyAlignment="1">
      <alignment horizontal="center" vertical="center"/>
    </xf>
    <xf numFmtId="0" fontId="29" fillId="9" borderId="0" xfId="73" applyFont="1" applyFill="1" applyBorder="1" applyAlignment="1">
      <alignment horizontal="center" vertical="center"/>
    </xf>
    <xf numFmtId="0" fontId="29" fillId="0" borderId="19" xfId="73" applyFont="1" applyBorder="1" applyAlignment="1">
      <alignment horizontal="right" vertical="center"/>
    </xf>
    <xf numFmtId="0" fontId="29" fillId="0" borderId="19" xfId="73" applyFont="1" applyBorder="1" applyAlignment="1">
      <alignment horizontal="center" vertical="center"/>
    </xf>
    <xf numFmtId="0" fontId="29" fillId="7" borderId="19" xfId="73" applyFont="1" applyFill="1" applyBorder="1" applyAlignment="1">
      <alignment horizontal="right" vertical="center"/>
    </xf>
    <xf numFmtId="0" fontId="29" fillId="7" borderId="19" xfId="73" applyFont="1" applyFill="1" applyBorder="1" applyAlignment="1">
      <alignment horizontal="center" vertical="center"/>
    </xf>
    <xf numFmtId="0" fontId="29" fillId="8" borderId="19" xfId="73" applyFont="1" applyFill="1" applyBorder="1" applyAlignment="1">
      <alignment horizontal="right" vertical="center"/>
    </xf>
    <xf numFmtId="0" fontId="29" fillId="8" borderId="19" xfId="73" applyFont="1" applyFill="1" applyBorder="1" applyAlignment="1">
      <alignment horizontal="center" vertical="center"/>
    </xf>
    <xf numFmtId="0" fontId="29" fillId="9" borderId="19" xfId="73" applyFont="1" applyFill="1" applyBorder="1" applyAlignment="1">
      <alignment horizontal="right" vertical="center"/>
    </xf>
    <xf numFmtId="0" fontId="29" fillId="9" borderId="19" xfId="73" applyFont="1" applyFill="1" applyBorder="1" applyAlignment="1">
      <alignment horizontal="center" vertical="center"/>
    </xf>
    <xf numFmtId="0" fontId="29" fillId="10" borderId="19" xfId="73" applyFont="1" applyFill="1" applyBorder="1" applyAlignment="1">
      <alignment horizontal="right" vertical="center"/>
    </xf>
    <xf numFmtId="0" fontId="29" fillId="10" borderId="19" xfId="73" applyFont="1" applyFill="1" applyBorder="1" applyAlignment="1">
      <alignment horizontal="center" vertical="center"/>
    </xf>
    <xf numFmtId="3" fontId="28" fillId="7" borderId="0" xfId="73" applyNumberFormat="1" applyFont="1" applyFill="1" applyAlignment="1">
      <alignment vertical="center"/>
    </xf>
    <xf numFmtId="0" fontId="6" fillId="7" borderId="0" xfId="73" quotePrefix="1" applyFont="1" applyFill="1" applyBorder="1"/>
    <xf numFmtId="3" fontId="28" fillId="8" borderId="0" xfId="73" applyNumberFormat="1" applyFont="1" applyFill="1" applyAlignment="1">
      <alignment vertical="center"/>
    </xf>
    <xf numFmtId="0" fontId="6" fillId="8" borderId="0" xfId="73" quotePrefix="1" applyFont="1" applyFill="1" applyBorder="1"/>
    <xf numFmtId="3" fontId="28" fillId="9" borderId="0" xfId="73" applyNumberFormat="1" applyFont="1" applyFill="1" applyAlignment="1">
      <alignment vertical="center"/>
    </xf>
    <xf numFmtId="0" fontId="6" fillId="9" borderId="0" xfId="73" quotePrefix="1" applyFont="1" applyFill="1" applyBorder="1"/>
    <xf numFmtId="3" fontId="28" fillId="10" borderId="0" xfId="73" applyNumberFormat="1" applyFont="1" applyFill="1" applyAlignment="1">
      <alignment vertical="center"/>
    </xf>
    <xf numFmtId="199" fontId="28" fillId="8" borderId="0" xfId="73" applyNumberFormat="1" applyFont="1" applyFill="1" applyAlignment="1">
      <alignment vertical="center"/>
    </xf>
    <xf numFmtId="199" fontId="28" fillId="9" borderId="0" xfId="73" applyNumberFormat="1" applyFont="1" applyFill="1" applyAlignment="1">
      <alignment vertical="center"/>
    </xf>
    <xf numFmtId="199" fontId="28" fillId="10" borderId="0" xfId="73" applyNumberFormat="1" applyFont="1" applyFill="1" applyAlignment="1">
      <alignment vertical="center"/>
    </xf>
    <xf numFmtId="41" fontId="28" fillId="7" borderId="17" xfId="73" applyNumberFormat="1" applyFont="1" applyFill="1" applyBorder="1" applyAlignment="1">
      <alignment vertical="center"/>
    </xf>
    <xf numFmtId="199" fontId="28" fillId="8" borderId="17" xfId="73" applyNumberFormat="1" applyFont="1" applyFill="1" applyBorder="1" applyAlignment="1">
      <alignment vertical="center"/>
    </xf>
    <xf numFmtId="41" fontId="28" fillId="8" borderId="17" xfId="73" applyNumberFormat="1" applyFont="1" applyFill="1" applyBorder="1" applyAlignment="1">
      <alignment vertical="center"/>
    </xf>
    <xf numFmtId="199" fontId="28" fillId="9" borderId="17" xfId="73" applyNumberFormat="1" applyFont="1" applyFill="1" applyBorder="1" applyAlignment="1">
      <alignment vertical="center"/>
    </xf>
    <xf numFmtId="41" fontId="28" fillId="9" borderId="17" xfId="73" applyNumberFormat="1" applyFont="1" applyFill="1" applyBorder="1" applyAlignment="1">
      <alignment vertical="center"/>
    </xf>
    <xf numFmtId="199" fontId="28" fillId="10" borderId="17" xfId="73" applyNumberFormat="1" applyFont="1" applyFill="1" applyBorder="1" applyAlignment="1">
      <alignment vertical="center"/>
    </xf>
    <xf numFmtId="41" fontId="28" fillId="10" borderId="17" xfId="73" applyNumberFormat="1" applyFont="1" applyFill="1" applyBorder="1" applyAlignment="1">
      <alignment vertical="center"/>
    </xf>
    <xf numFmtId="196" fontId="28" fillId="0" borderId="0" xfId="11" applyNumberFormat="1" applyFont="1" applyFill="1" applyBorder="1" applyAlignment="1" applyProtection="1">
      <alignment horizontal="right" vertical="center"/>
    </xf>
    <xf numFmtId="0" fontId="48" fillId="0" borderId="0" xfId="73" applyFont="1" applyBorder="1" applyAlignment="1">
      <alignment vertical="center"/>
    </xf>
    <xf numFmtId="196" fontId="28" fillId="7" borderId="0" xfId="11" applyNumberFormat="1" applyFont="1" applyFill="1" applyBorder="1" applyAlignment="1" applyProtection="1">
      <alignment horizontal="right" vertical="center"/>
    </xf>
    <xf numFmtId="0" fontId="48" fillId="7" borderId="0" xfId="73" applyFont="1" applyFill="1" applyBorder="1" applyAlignment="1">
      <alignment vertical="center"/>
    </xf>
    <xf numFmtId="0" fontId="48" fillId="8" borderId="0" xfId="73" applyFont="1" applyFill="1" applyBorder="1" applyAlignment="1">
      <alignment vertical="center"/>
    </xf>
    <xf numFmtId="0" fontId="48" fillId="9" borderId="0" xfId="73" applyFont="1" applyFill="1" applyBorder="1" applyAlignment="1">
      <alignment vertical="center"/>
    </xf>
    <xf numFmtId="0" fontId="48" fillId="10" borderId="0" xfId="73" applyFont="1" applyFill="1" applyBorder="1" applyAlignment="1">
      <alignment vertical="center"/>
    </xf>
    <xf numFmtId="0" fontId="48" fillId="0" borderId="0" xfId="73" applyFont="1" applyAlignment="1">
      <alignment vertical="center"/>
    </xf>
    <xf numFmtId="0" fontId="48" fillId="7" borderId="0" xfId="73" applyFont="1" applyFill="1" applyAlignment="1">
      <alignment vertical="center"/>
    </xf>
    <xf numFmtId="0" fontId="48" fillId="8" borderId="0" xfId="73" applyFont="1" applyFill="1" applyAlignment="1">
      <alignment vertical="center"/>
    </xf>
    <xf numFmtId="0" fontId="48" fillId="9" borderId="0" xfId="73" applyFont="1" applyFill="1" applyAlignment="1">
      <alignment vertical="center"/>
    </xf>
    <xf numFmtId="0" fontId="48" fillId="10" borderId="0" xfId="73" applyFont="1" applyFill="1" applyAlignment="1">
      <alignment vertical="center"/>
    </xf>
    <xf numFmtId="0" fontId="48" fillId="0" borderId="0" xfId="73" applyFont="1" applyBorder="1" applyAlignment="1" applyProtection="1">
      <alignment horizontal="left" vertical="center"/>
    </xf>
    <xf numFmtId="0" fontId="48" fillId="7" borderId="0" xfId="73" applyFont="1" applyFill="1" applyBorder="1" applyAlignment="1" applyProtection="1">
      <alignment horizontal="left" vertical="center"/>
    </xf>
    <xf numFmtId="0" fontId="48" fillId="8" borderId="0" xfId="73" applyFont="1" applyFill="1" applyBorder="1" applyAlignment="1" applyProtection="1">
      <alignment horizontal="left" vertical="center"/>
    </xf>
    <xf numFmtId="0" fontId="48" fillId="9" borderId="0" xfId="73" applyFont="1" applyFill="1" applyBorder="1" applyAlignment="1" applyProtection="1">
      <alignment horizontal="left" vertical="center"/>
    </xf>
    <xf numFmtId="0" fontId="48" fillId="10" borderId="0" xfId="73" applyFont="1" applyFill="1" applyBorder="1" applyAlignment="1" applyProtection="1">
      <alignment horizontal="left" vertical="center"/>
    </xf>
    <xf numFmtId="0" fontId="48" fillId="0" borderId="0" xfId="73" applyFont="1" applyAlignment="1" applyProtection="1">
      <alignment horizontal="left" vertical="center"/>
    </xf>
    <xf numFmtId="0" fontId="48" fillId="7" borderId="0" xfId="73" applyFont="1" applyFill="1" applyAlignment="1" applyProtection="1">
      <alignment horizontal="left" vertical="center"/>
    </xf>
    <xf numFmtId="0" fontId="48" fillId="8" borderId="0" xfId="73" applyFont="1" applyFill="1" applyAlignment="1" applyProtection="1">
      <alignment horizontal="left" vertical="center"/>
    </xf>
    <xf numFmtId="0" fontId="48" fillId="9" borderId="0" xfId="73" applyFont="1" applyFill="1" applyAlignment="1" applyProtection="1">
      <alignment horizontal="left" vertical="center"/>
    </xf>
    <xf numFmtId="0" fontId="48" fillId="10" borderId="0" xfId="73" applyFont="1" applyFill="1" applyAlignment="1" applyProtection="1">
      <alignment horizontal="left" vertical="center"/>
    </xf>
    <xf numFmtId="199" fontId="28" fillId="10" borderId="0" xfId="73" applyNumberFormat="1" applyFont="1" applyFill="1" applyAlignment="1">
      <alignment horizontal="right" vertical="center"/>
    </xf>
    <xf numFmtId="195" fontId="29" fillId="0" borderId="0" xfId="73" applyNumberFormat="1" applyFont="1" applyAlignment="1">
      <alignment horizontal="center" vertical="center"/>
    </xf>
    <xf numFmtId="41" fontId="29" fillId="7" borderId="0" xfId="73" applyNumberFormat="1" applyFont="1" applyFill="1" applyBorder="1" applyAlignment="1">
      <alignment horizontal="right" vertical="center"/>
    </xf>
    <xf numFmtId="195" fontId="29" fillId="7" borderId="0" xfId="73" applyNumberFormat="1" applyFont="1" applyFill="1" applyAlignment="1">
      <alignment horizontal="center" vertical="center"/>
    </xf>
    <xf numFmtId="41" fontId="29" fillId="8" borderId="0" xfId="73" applyNumberFormat="1" applyFont="1" applyFill="1" applyBorder="1" applyAlignment="1">
      <alignment horizontal="right" vertical="center"/>
    </xf>
    <xf numFmtId="195" fontId="29" fillId="8" borderId="0" xfId="73" applyNumberFormat="1" applyFont="1" applyFill="1" applyAlignment="1">
      <alignment horizontal="center" vertical="center"/>
    </xf>
    <xf numFmtId="41" fontId="29" fillId="9" borderId="0" xfId="73" applyNumberFormat="1" applyFont="1" applyFill="1" applyBorder="1" applyAlignment="1">
      <alignment horizontal="right" vertical="center"/>
    </xf>
    <xf numFmtId="195" fontId="29" fillId="9" borderId="0" xfId="73" applyNumberFormat="1" applyFont="1" applyFill="1" applyAlignment="1">
      <alignment horizontal="center" vertical="center"/>
    </xf>
    <xf numFmtId="41" fontId="29" fillId="10" borderId="0" xfId="73" applyNumberFormat="1" applyFont="1" applyFill="1" applyBorder="1" applyAlignment="1">
      <alignment horizontal="right" vertical="center"/>
    </xf>
    <xf numFmtId="195" fontId="29" fillId="10" borderId="0" xfId="73" applyNumberFormat="1" applyFont="1" applyFill="1" applyAlignment="1">
      <alignment horizontal="center" vertical="center"/>
    </xf>
    <xf numFmtId="41" fontId="28" fillId="7" borderId="0" xfId="11" applyNumberFormat="1" applyFont="1" applyFill="1" applyBorder="1" applyAlignment="1" applyProtection="1">
      <alignment horizontal="right" vertical="center"/>
    </xf>
    <xf numFmtId="41" fontId="28" fillId="8" borderId="0" xfId="73" applyNumberFormat="1" applyFont="1" applyFill="1" applyAlignment="1">
      <alignment horizontal="right" vertical="center"/>
    </xf>
    <xf numFmtId="41" fontId="28" fillId="9" borderId="0" xfId="73" applyNumberFormat="1" applyFont="1" applyFill="1" applyAlignment="1">
      <alignment horizontal="right" vertical="center"/>
    </xf>
    <xf numFmtId="41" fontId="28" fillId="10" borderId="0" xfId="73" applyNumberFormat="1" applyFont="1" applyFill="1" applyAlignment="1">
      <alignment horizontal="right" vertical="center"/>
    </xf>
    <xf numFmtId="0" fontId="29" fillId="10" borderId="0" xfId="73" applyFont="1" applyFill="1" applyAlignment="1">
      <alignment horizontal="right" vertical="center"/>
    </xf>
    <xf numFmtId="0" fontId="28" fillId="10" borderId="0" xfId="73" applyFont="1" applyFill="1" applyAlignment="1">
      <alignment horizontal="right" vertical="center"/>
    </xf>
    <xf numFmtId="41" fontId="28" fillId="7" borderId="0" xfId="73" applyNumberFormat="1" applyFont="1" applyFill="1" applyAlignment="1">
      <alignment horizontal="right" vertical="center"/>
    </xf>
    <xf numFmtId="3" fontId="53" fillId="10" borderId="0" xfId="73" applyNumberFormat="1" applyFont="1" applyFill="1" applyAlignment="1">
      <alignment horizontal="right" vertical="center"/>
    </xf>
    <xf numFmtId="3" fontId="28" fillId="7" borderId="0" xfId="73" applyNumberFormat="1" applyFont="1" applyFill="1" applyAlignment="1">
      <alignment horizontal="right" vertical="center"/>
    </xf>
    <xf numFmtId="3" fontId="28" fillId="8" borderId="0" xfId="73" applyNumberFormat="1" applyFont="1" applyFill="1" applyAlignment="1">
      <alignment horizontal="right" vertical="center"/>
    </xf>
    <xf numFmtId="3" fontId="28" fillId="9" borderId="0" xfId="73" applyNumberFormat="1" applyFont="1" applyFill="1" applyAlignment="1">
      <alignment horizontal="right" vertical="center"/>
    </xf>
    <xf numFmtId="41" fontId="6" fillId="8" borderId="0" xfId="73" applyNumberFormat="1" applyFont="1" applyFill="1" applyBorder="1" applyAlignment="1">
      <alignment horizontal="right" vertical="center"/>
    </xf>
    <xf numFmtId="41" fontId="6" fillId="9" borderId="0" xfId="73" applyNumberFormat="1" applyFont="1" applyFill="1" applyBorder="1" applyAlignment="1">
      <alignment horizontal="right" vertical="center"/>
    </xf>
    <xf numFmtId="0" fontId="53" fillId="10" borderId="0" xfId="73" applyFont="1" applyFill="1" applyAlignment="1">
      <alignment horizontal="right" vertical="center"/>
    </xf>
    <xf numFmtId="3" fontId="28" fillId="10" borderId="0" xfId="73" applyNumberFormat="1" applyFont="1" applyFill="1" applyAlignment="1">
      <alignment horizontal="right" vertical="center"/>
    </xf>
    <xf numFmtId="195" fontId="6" fillId="7" borderId="0" xfId="73" applyNumberFormat="1" applyFont="1" applyFill="1" applyBorder="1" applyAlignment="1">
      <alignment horizontal="right" vertical="center"/>
    </xf>
    <xf numFmtId="3" fontId="28" fillId="7" borderId="0" xfId="11" applyNumberFormat="1" applyFont="1" applyFill="1" applyBorder="1" applyAlignment="1" applyProtection="1">
      <alignment horizontal="right" vertical="center"/>
    </xf>
    <xf numFmtId="3" fontId="29" fillId="7" borderId="0" xfId="73" applyNumberFormat="1" applyFont="1" applyFill="1" applyAlignment="1">
      <alignment horizontal="right" vertical="center"/>
    </xf>
    <xf numFmtId="3" fontId="29" fillId="8" borderId="0" xfId="73" applyNumberFormat="1" applyFont="1" applyFill="1" applyAlignment="1">
      <alignment horizontal="right" vertical="center"/>
    </xf>
    <xf numFmtId="3" fontId="29" fillId="9" borderId="0" xfId="73" applyNumberFormat="1" applyFont="1" applyFill="1" applyAlignment="1">
      <alignment horizontal="right" vertical="center"/>
    </xf>
    <xf numFmtId="0" fontId="46" fillId="10" borderId="0" xfId="73" applyFont="1" applyFill="1" applyAlignment="1">
      <alignment horizontal="right" vertical="center"/>
    </xf>
    <xf numFmtId="3" fontId="29" fillId="10" borderId="0" xfId="73" applyNumberFormat="1" applyFont="1" applyFill="1" applyAlignment="1">
      <alignment horizontal="right" vertical="center"/>
    </xf>
    <xf numFmtId="3" fontId="46" fillId="10" borderId="0" xfId="73" applyNumberFormat="1" applyFont="1" applyFill="1" applyAlignment="1">
      <alignment horizontal="right" vertical="center"/>
    </xf>
    <xf numFmtId="3" fontId="29" fillId="7" borderId="19" xfId="11" applyNumberFormat="1" applyFont="1" applyFill="1" applyBorder="1" applyAlignment="1" applyProtection="1">
      <alignment horizontal="right" vertical="center"/>
    </xf>
    <xf numFmtId="195" fontId="29" fillId="7" borderId="19" xfId="11" applyNumberFormat="1" applyFont="1" applyFill="1" applyBorder="1" applyAlignment="1" applyProtection="1">
      <alignment horizontal="right" vertical="center"/>
    </xf>
    <xf numFmtId="0" fontId="45" fillId="0" borderId="17" xfId="73" applyFont="1" applyBorder="1" applyAlignment="1">
      <alignment vertical="center"/>
    </xf>
    <xf numFmtId="190" fontId="28" fillId="7" borderId="17" xfId="73" applyNumberFormat="1" applyFont="1" applyFill="1" applyBorder="1" applyAlignment="1">
      <alignment horizontal="right" vertical="center"/>
    </xf>
    <xf numFmtId="0" fontId="45" fillId="7" borderId="17" xfId="73" applyFont="1" applyFill="1" applyBorder="1" applyAlignment="1">
      <alignment vertical="center"/>
    </xf>
    <xf numFmtId="190" fontId="28" fillId="8" borderId="17" xfId="73" applyNumberFormat="1" applyFont="1" applyFill="1" applyBorder="1" applyAlignment="1">
      <alignment horizontal="right" vertical="center"/>
    </xf>
    <xf numFmtId="0" fontId="45" fillId="8" borderId="17" xfId="73" applyFont="1" applyFill="1" applyBorder="1" applyAlignment="1">
      <alignment vertical="center"/>
    </xf>
    <xf numFmtId="190" fontId="28" fillId="9" borderId="17" xfId="73" applyNumberFormat="1" applyFont="1" applyFill="1" applyBorder="1" applyAlignment="1">
      <alignment horizontal="right" vertical="center"/>
    </xf>
    <xf numFmtId="0" fontId="45" fillId="9" borderId="17" xfId="73" applyFont="1" applyFill="1" applyBorder="1" applyAlignment="1">
      <alignment vertical="center"/>
    </xf>
    <xf numFmtId="190" fontId="28" fillId="10" borderId="17" xfId="73" applyNumberFormat="1" applyFont="1" applyFill="1" applyBorder="1" applyAlignment="1">
      <alignment horizontal="right" vertical="center"/>
    </xf>
    <xf numFmtId="0" fontId="45" fillId="10" borderId="17" xfId="73" applyFont="1" applyFill="1" applyBorder="1" applyAlignment="1">
      <alignment vertical="center"/>
    </xf>
    <xf numFmtId="0" fontId="45" fillId="7" borderId="0" xfId="73" applyFont="1" applyFill="1" applyBorder="1" applyAlignment="1">
      <alignment vertical="center"/>
    </xf>
    <xf numFmtId="0" fontId="45" fillId="9" borderId="0" xfId="73" applyFont="1" applyFill="1" applyBorder="1" applyAlignment="1">
      <alignment vertical="center"/>
    </xf>
    <xf numFmtId="41" fontId="28" fillId="10" borderId="0" xfId="73" applyNumberFormat="1" applyFont="1" applyFill="1" applyAlignment="1">
      <alignment horizontal="right"/>
    </xf>
    <xf numFmtId="0" fontId="45" fillId="0" borderId="0" xfId="73" applyFont="1" applyAlignment="1">
      <alignment vertical="center"/>
    </xf>
    <xf numFmtId="0" fontId="45" fillId="7" borderId="0" xfId="73" applyFont="1" applyFill="1" applyAlignment="1">
      <alignment vertical="center"/>
    </xf>
    <xf numFmtId="0" fontId="45" fillId="8" borderId="0" xfId="73" applyFont="1" applyFill="1" applyAlignment="1">
      <alignment vertical="center"/>
    </xf>
    <xf numFmtId="0" fontId="45" fillId="9" borderId="0" xfId="73" applyFont="1" applyFill="1" applyAlignment="1">
      <alignment vertical="center"/>
    </xf>
    <xf numFmtId="0" fontId="45" fillId="10" borderId="0" xfId="73" applyFont="1" applyFill="1" applyAlignment="1">
      <alignment vertical="center"/>
    </xf>
    <xf numFmtId="0" fontId="28" fillId="7" borderId="0" xfId="73" applyFont="1" applyFill="1"/>
    <xf numFmtId="3" fontId="6" fillId="7" borderId="0" xfId="11" applyNumberFormat="1" applyFont="1" applyFill="1" applyBorder="1" applyAlignment="1">
      <alignment horizontal="right" vertical="center"/>
    </xf>
    <xf numFmtId="3" fontId="28" fillId="7" borderId="0" xfId="73" applyNumberFormat="1" applyFont="1" applyFill="1"/>
    <xf numFmtId="192" fontId="28" fillId="8" borderId="0" xfId="11" applyNumberFormat="1" applyFont="1" applyFill="1" applyAlignment="1">
      <alignment horizontal="right" vertical="center"/>
    </xf>
    <xf numFmtId="41" fontId="28" fillId="9" borderId="0" xfId="73" applyNumberFormat="1" applyFont="1" applyFill="1"/>
    <xf numFmtId="41" fontId="28" fillId="9" borderId="0" xfId="73" applyNumberFormat="1" applyFont="1" applyFill="1" applyAlignment="1">
      <alignment horizontal="right"/>
    </xf>
    <xf numFmtId="192" fontId="28" fillId="10" borderId="0" xfId="11" applyNumberFormat="1" applyFont="1" applyFill="1" applyAlignment="1">
      <alignment horizontal="right" vertical="center"/>
    </xf>
    <xf numFmtId="3" fontId="28" fillId="8" borderId="0" xfId="73" applyNumberFormat="1" applyFont="1" applyFill="1"/>
    <xf numFmtId="3" fontId="28" fillId="9" borderId="0" xfId="73" applyNumberFormat="1" applyFont="1" applyFill="1"/>
    <xf numFmtId="192" fontId="28" fillId="10" borderId="0" xfId="11" applyNumberFormat="1" applyFont="1" applyFill="1" applyAlignment="1">
      <alignment vertical="center"/>
    </xf>
    <xf numFmtId="3" fontId="7" fillId="7" borderId="0" xfId="73" applyNumberFormat="1" applyFont="1" applyFill="1"/>
    <xf numFmtId="3" fontId="46" fillId="8" borderId="0" xfId="73" applyNumberFormat="1" applyFont="1" applyFill="1"/>
    <xf numFmtId="3" fontId="46" fillId="9" borderId="0" xfId="73" applyNumberFormat="1" applyFont="1" applyFill="1"/>
    <xf numFmtId="192" fontId="46" fillId="10" borderId="0" xfId="11" applyNumberFormat="1" applyFont="1" applyFill="1" applyAlignment="1"/>
    <xf numFmtId="3" fontId="29" fillId="7" borderId="0" xfId="73" applyNumberFormat="1" applyFont="1" applyFill="1"/>
    <xf numFmtId="3" fontId="29" fillId="8" borderId="0" xfId="73" applyNumberFormat="1" applyFont="1" applyFill="1"/>
    <xf numFmtId="3" fontId="29" fillId="9" borderId="0" xfId="73" applyNumberFormat="1" applyFont="1" applyFill="1"/>
    <xf numFmtId="192" fontId="29" fillId="10" borderId="0" xfId="11" applyNumberFormat="1" applyFont="1" applyFill="1" applyAlignment="1">
      <alignment vertical="center"/>
    </xf>
    <xf numFmtId="43" fontId="28" fillId="10" borderId="0" xfId="11" applyFont="1" applyFill="1" applyAlignment="1">
      <alignment vertical="center"/>
    </xf>
    <xf numFmtId="0" fontId="28" fillId="7" borderId="17" xfId="73" applyFont="1" applyFill="1" applyBorder="1"/>
    <xf numFmtId="0" fontId="28" fillId="9" borderId="17" xfId="73" applyFont="1" applyFill="1" applyBorder="1"/>
    <xf numFmtId="0" fontId="28" fillId="0" borderId="0" xfId="73" applyFont="1" applyBorder="1" applyAlignment="1">
      <alignment horizontal="left" vertical="center"/>
    </xf>
    <xf numFmtId="0" fontId="28" fillId="7" borderId="0" xfId="73" applyFont="1" applyFill="1" applyBorder="1" applyAlignment="1">
      <alignment horizontal="left" vertical="center"/>
    </xf>
    <xf numFmtId="0" fontId="28" fillId="8" borderId="0" xfId="73" applyFont="1" applyFill="1" applyBorder="1" applyAlignment="1">
      <alignment horizontal="left" vertical="center"/>
    </xf>
    <xf numFmtId="0" fontId="28" fillId="9" borderId="0" xfId="73" applyFont="1" applyFill="1" applyBorder="1" applyAlignment="1">
      <alignment horizontal="left" vertical="center"/>
    </xf>
    <xf numFmtId="0" fontId="28" fillId="10" borderId="0" xfId="73" applyFont="1" applyFill="1" applyBorder="1" applyAlignment="1">
      <alignment horizontal="left" vertical="center"/>
    </xf>
    <xf numFmtId="0" fontId="28" fillId="0" borderId="0" xfId="73" applyFont="1" applyAlignment="1">
      <alignment horizontal="left" vertical="center"/>
    </xf>
    <xf numFmtId="0" fontId="28" fillId="7" borderId="0" xfId="73" applyFont="1" applyFill="1" applyAlignment="1">
      <alignment horizontal="left" vertical="center"/>
    </xf>
    <xf numFmtId="0" fontId="28" fillId="8" borderId="0" xfId="73" applyFont="1" applyFill="1" applyAlignment="1">
      <alignment horizontal="left" vertical="center"/>
    </xf>
    <xf numFmtId="0" fontId="28" fillId="9" borderId="0" xfId="73" applyFont="1" applyFill="1" applyAlignment="1">
      <alignment horizontal="left" vertical="center"/>
    </xf>
    <xf numFmtId="0" fontId="28" fillId="10" borderId="0" xfId="73" applyFont="1" applyFill="1" applyAlignment="1">
      <alignment horizontal="left" vertical="center"/>
    </xf>
    <xf numFmtId="17" fontId="28" fillId="0" borderId="0" xfId="73" applyNumberFormat="1" applyFont="1" applyAlignment="1">
      <alignment horizontal="left" vertical="center"/>
    </xf>
    <xf numFmtId="17" fontId="28" fillId="7" borderId="0" xfId="73" applyNumberFormat="1" applyFont="1" applyFill="1" applyAlignment="1">
      <alignment horizontal="left" vertical="center"/>
    </xf>
    <xf numFmtId="17" fontId="28" fillId="8" borderId="0" xfId="73" applyNumberFormat="1" applyFont="1" applyFill="1" applyAlignment="1">
      <alignment horizontal="left" vertical="center"/>
    </xf>
    <xf numFmtId="17" fontId="28" fillId="9" borderId="0" xfId="73" applyNumberFormat="1" applyFont="1" applyFill="1" applyAlignment="1">
      <alignment horizontal="left" vertical="center"/>
    </xf>
    <xf numFmtId="17" fontId="28" fillId="10" borderId="0" xfId="73" applyNumberFormat="1" applyFont="1" applyFill="1" applyAlignment="1">
      <alignment horizontal="left" vertical="center"/>
    </xf>
    <xf numFmtId="3" fontId="35" fillId="10" borderId="0" xfId="73" applyNumberFormat="1" applyFont="1" applyFill="1" applyAlignment="1">
      <alignment horizontal="right" vertical="center"/>
    </xf>
    <xf numFmtId="0" fontId="35" fillId="10" borderId="0" xfId="73" applyFont="1" applyFill="1" applyAlignment="1">
      <alignment horizontal="right" vertical="center"/>
    </xf>
    <xf numFmtId="195" fontId="29" fillId="7" borderId="0" xfId="11" applyNumberFormat="1" applyFont="1" applyFill="1" applyBorder="1" applyAlignment="1" applyProtection="1">
      <alignment vertical="center"/>
    </xf>
    <xf numFmtId="3" fontId="49" fillId="10" borderId="0" xfId="73" applyNumberFormat="1" applyFont="1" applyFill="1" applyAlignment="1">
      <alignment horizontal="right" vertical="center"/>
    </xf>
    <xf numFmtId="3" fontId="36" fillId="10" borderId="0" xfId="73" applyNumberFormat="1" applyFont="1" applyFill="1" applyAlignment="1">
      <alignment horizontal="right" vertical="center"/>
    </xf>
    <xf numFmtId="196" fontId="28" fillId="7" borderId="0" xfId="73" applyNumberFormat="1" applyFont="1" applyFill="1"/>
    <xf numFmtId="0" fontId="29" fillId="7" borderId="0" xfId="73" applyFont="1" applyFill="1"/>
    <xf numFmtId="196" fontId="28" fillId="8" borderId="0" xfId="73" applyNumberFormat="1" applyFont="1" applyFill="1"/>
    <xf numFmtId="0" fontId="28" fillId="0" borderId="0" xfId="73" applyFont="1" applyBorder="1" applyAlignment="1" applyProtection="1">
      <alignment horizontal="left"/>
    </xf>
    <xf numFmtId="196" fontId="28" fillId="7" borderId="0" xfId="11" applyNumberFormat="1" applyFont="1" applyFill="1" applyBorder="1" applyAlignment="1" applyProtection="1">
      <alignment horizontal="right"/>
    </xf>
    <xf numFmtId="0" fontId="28" fillId="10" borderId="0" xfId="73" applyFont="1" applyFill="1" applyBorder="1" applyAlignment="1" applyProtection="1">
      <alignment horizontal="left"/>
    </xf>
    <xf numFmtId="0" fontId="6" fillId="11" borderId="0" xfId="73" applyFont="1" applyFill="1" applyAlignment="1">
      <alignment horizontal="right"/>
    </xf>
    <xf numFmtId="197" fontId="28" fillId="0" borderId="0" xfId="73" applyNumberFormat="1" applyFont="1" applyBorder="1" applyAlignment="1" applyProtection="1">
      <alignment horizontal="left"/>
    </xf>
    <xf numFmtId="197" fontId="28" fillId="7" borderId="0" xfId="73" applyNumberFormat="1" applyFont="1" applyFill="1" applyBorder="1" applyAlignment="1" applyProtection="1">
      <alignment horizontal="left" vertical="center"/>
    </xf>
    <xf numFmtId="197" fontId="28" fillId="9" borderId="0" xfId="73" applyNumberFormat="1" applyFont="1" applyFill="1" applyBorder="1" applyAlignment="1" applyProtection="1">
      <alignment horizontal="left" vertical="center"/>
    </xf>
    <xf numFmtId="197" fontId="28" fillId="10" borderId="0" xfId="73" applyNumberFormat="1" applyFont="1" applyFill="1" applyBorder="1" applyAlignment="1" applyProtection="1">
      <alignment horizontal="left"/>
    </xf>
    <xf numFmtId="0" fontId="28" fillId="0" borderId="0" xfId="73" applyFont="1" applyAlignment="1"/>
    <xf numFmtId="0" fontId="28" fillId="10" borderId="0" xfId="73" applyFont="1" applyFill="1" applyAlignment="1"/>
    <xf numFmtId="0" fontId="28" fillId="0" borderId="0" xfId="73" applyFont="1" applyAlignment="1" applyProtection="1">
      <alignment horizontal="left"/>
    </xf>
    <xf numFmtId="0" fontId="28" fillId="10" borderId="0" xfId="73" applyFont="1" applyFill="1" applyAlignment="1" applyProtection="1">
      <alignment horizontal="left"/>
    </xf>
    <xf numFmtId="0" fontId="45" fillId="0" borderId="0" xfId="73" applyFont="1" applyBorder="1" applyAlignment="1"/>
    <xf numFmtId="0" fontId="45" fillId="10" borderId="0" xfId="73" applyFont="1" applyFill="1" applyBorder="1" applyAlignment="1"/>
    <xf numFmtId="0" fontId="29" fillId="0" borderId="0" xfId="73" applyFont="1" applyBorder="1" applyAlignment="1">
      <alignment horizontal="center"/>
    </xf>
    <xf numFmtId="0" fontId="29" fillId="10" borderId="0" xfId="73" applyFont="1" applyFill="1" applyBorder="1" applyAlignment="1">
      <alignment horizontal="center"/>
    </xf>
    <xf numFmtId="197" fontId="28" fillId="0" borderId="0" xfId="73" applyNumberFormat="1" applyFont="1"/>
    <xf numFmtId="41" fontId="35" fillId="10" borderId="0" xfId="73" applyNumberFormat="1" applyFont="1" applyFill="1" applyAlignment="1">
      <alignment horizontal="right"/>
    </xf>
    <xf numFmtId="3" fontId="35" fillId="10" borderId="0" xfId="73" applyNumberFormat="1" applyFont="1" applyFill="1" applyAlignment="1">
      <alignment horizontal="right"/>
    </xf>
    <xf numFmtId="0" fontId="35" fillId="10" borderId="0" xfId="73" applyFont="1" applyFill="1" applyAlignment="1">
      <alignment horizontal="right"/>
    </xf>
    <xf numFmtId="0" fontId="29" fillId="0" borderId="0" xfId="73" applyFont="1" applyAlignment="1">
      <alignment horizontal="center"/>
    </xf>
    <xf numFmtId="0" fontId="29" fillId="10" borderId="0" xfId="73" applyFont="1" applyFill="1" applyAlignment="1">
      <alignment horizontal="center"/>
    </xf>
    <xf numFmtId="3" fontId="36" fillId="10" borderId="0" xfId="73" applyNumberFormat="1" applyFont="1" applyFill="1" applyAlignment="1">
      <alignment horizontal="right"/>
    </xf>
    <xf numFmtId="0" fontId="9" fillId="0" borderId="0" xfId="3925" applyFont="1" applyAlignment="1">
      <alignment vertical="center"/>
    </xf>
    <xf numFmtId="0" fontId="7" fillId="0" borderId="0" xfId="3925" applyFont="1" applyAlignment="1">
      <alignment vertical="center"/>
    </xf>
    <xf numFmtId="0" fontId="9" fillId="0" borderId="0" xfId="3925" applyFont="1" applyBorder="1" applyAlignment="1">
      <alignment horizontal="left"/>
    </xf>
    <xf numFmtId="0" fontId="8" fillId="0" borderId="0" xfId="3925" applyFont="1"/>
    <xf numFmtId="0" fontId="7" fillId="0" borderId="0" xfId="3925" applyFont="1"/>
    <xf numFmtId="0" fontId="11" fillId="0" borderId="8" xfId="3925" applyFont="1" applyBorder="1"/>
    <xf numFmtId="0" fontId="11" fillId="0" borderId="6" xfId="3925" applyFont="1" applyBorder="1"/>
    <xf numFmtId="0" fontId="11" fillId="0" borderId="5" xfId="3925" applyFont="1" applyBorder="1"/>
    <xf numFmtId="0" fontId="7" fillId="0" borderId="0" xfId="3925" applyFont="1" applyAlignment="1"/>
    <xf numFmtId="0" fontId="8" fillId="0" borderId="0" xfId="3925" applyFont="1" applyAlignment="1"/>
    <xf numFmtId="191" fontId="16" fillId="2" borderId="0" xfId="3925" applyNumberFormat="1" applyFont="1" applyFill="1" applyBorder="1" applyAlignment="1">
      <alignment horizontal="left"/>
    </xf>
    <xf numFmtId="0" fontId="7" fillId="0" borderId="0" xfId="3925" applyFont="1" applyBorder="1" applyAlignment="1"/>
    <xf numFmtId="0" fontId="9" fillId="0" borderId="0" xfId="3925" applyFont="1" applyBorder="1" applyAlignment="1"/>
    <xf numFmtId="0" fontId="9" fillId="0" borderId="7" xfId="3925" applyFont="1" applyBorder="1" applyAlignment="1"/>
    <xf numFmtId="192" fontId="8" fillId="0" borderId="4" xfId="3925" applyNumberFormat="1" applyFont="1" applyBorder="1" applyAlignment="1"/>
    <xf numFmtId="0" fontId="9" fillId="0" borderId="3" xfId="3925" applyFont="1" applyBorder="1" applyAlignment="1"/>
    <xf numFmtId="192" fontId="8" fillId="0" borderId="0" xfId="3925" applyNumberFormat="1" applyFont="1" applyAlignment="1"/>
    <xf numFmtId="191" fontId="17" fillId="2" borderId="0" xfId="3925" applyNumberFormat="1" applyFont="1" applyFill="1" applyBorder="1" applyAlignment="1">
      <alignment horizontal="center"/>
    </xf>
    <xf numFmtId="191" fontId="18" fillId="2" borderId="0" xfId="3925" applyNumberFormat="1" applyFont="1" applyFill="1" applyBorder="1" applyAlignment="1">
      <alignment horizontal="right"/>
    </xf>
    <xf numFmtId="0" fontId="11" fillId="0" borderId="7" xfId="3925" applyFont="1" applyBorder="1" applyAlignment="1"/>
    <xf numFmtId="0" fontId="11" fillId="0" borderId="3" xfId="3925" applyFont="1" applyBorder="1" applyAlignment="1"/>
    <xf numFmtId="0" fontId="11" fillId="0" borderId="4" xfId="3925" applyFont="1" applyBorder="1" applyAlignment="1"/>
    <xf numFmtId="0" fontId="9" fillId="0" borderId="4" xfId="3925" applyFont="1" applyBorder="1" applyAlignment="1"/>
    <xf numFmtId="0" fontId="9" fillId="0" borderId="3" xfId="3925" applyFont="1" applyBorder="1" applyAlignment="1">
      <alignment horizontal="left"/>
    </xf>
    <xf numFmtId="0" fontId="7" fillId="0" borderId="0" xfId="3925" applyFont="1" applyBorder="1"/>
    <xf numFmtId="0" fontId="9" fillId="0" borderId="0" xfId="3925" applyFont="1" applyBorder="1" applyAlignment="1">
      <alignment vertical="center"/>
    </xf>
    <xf numFmtId="0" fontId="9" fillId="0" borderId="10" xfId="3925" applyFont="1" applyBorder="1" applyAlignment="1">
      <alignment vertical="center"/>
    </xf>
    <xf numFmtId="0" fontId="9" fillId="0" borderId="7" xfId="3925" applyFont="1" applyBorder="1" applyAlignment="1">
      <alignment horizontal="center" vertical="center"/>
    </xf>
    <xf numFmtId="0" fontId="9" fillId="0" borderId="3" xfId="3925" applyFont="1" applyBorder="1" applyAlignment="1">
      <alignment horizontal="center" vertical="center"/>
    </xf>
    <xf numFmtId="0" fontId="9" fillId="0" borderId="4" xfId="3925" applyFont="1" applyBorder="1" applyAlignment="1">
      <alignment horizontal="center" vertical="center"/>
    </xf>
    <xf numFmtId="0" fontId="9" fillId="0" borderId="4" xfId="3925" applyFont="1" applyBorder="1"/>
    <xf numFmtId="0" fontId="9" fillId="0" borderId="0" xfId="3925" applyFont="1" applyBorder="1" applyAlignment="1">
      <alignment horizontal="center" vertical="center" shrinkToFit="1"/>
    </xf>
    <xf numFmtId="0" fontId="9" fillId="0" borderId="5" xfId="3925" applyFont="1" applyBorder="1" applyAlignment="1">
      <alignment horizontal="center" vertical="center"/>
    </xf>
    <xf numFmtId="0" fontId="9" fillId="0" borderId="4" xfId="3925" applyFont="1" applyBorder="1" applyAlignment="1">
      <alignment horizontal="center"/>
    </xf>
    <xf numFmtId="0" fontId="9" fillId="0" borderId="7" xfId="3925" applyFont="1" applyBorder="1" applyAlignment="1">
      <alignment horizontal="center" shrinkToFit="1"/>
    </xf>
    <xf numFmtId="0" fontId="9" fillId="0" borderId="10" xfId="3925" applyFont="1" applyBorder="1" applyAlignment="1">
      <alignment horizontal="center"/>
    </xf>
    <xf numFmtId="0" fontId="9" fillId="0" borderId="11" xfId="3925" applyFont="1" applyBorder="1" applyAlignment="1">
      <alignment horizontal="center"/>
    </xf>
    <xf numFmtId="0" fontId="9" fillId="0" borderId="2" xfId="3925" applyFont="1" applyBorder="1" applyAlignment="1">
      <alignment horizontal="center" vertical="center" wrapText="1"/>
    </xf>
    <xf numFmtId="0" fontId="7" fillId="0" borderId="0" xfId="3925" applyFont="1" applyBorder="1" applyAlignment="1">
      <alignment horizontal="right" vertical="center"/>
    </xf>
    <xf numFmtId="0" fontId="9" fillId="0" borderId="0" xfId="3925" applyFont="1" applyAlignment="1">
      <alignment vertical="top"/>
    </xf>
    <xf numFmtId="0" fontId="10" fillId="0" borderId="0" xfId="73" applyFont="1" applyAlignment="1">
      <alignment vertical="top"/>
    </xf>
    <xf numFmtId="0" fontId="9" fillId="0" borderId="0" xfId="73" applyFont="1" applyAlignment="1">
      <alignment vertical="top"/>
    </xf>
    <xf numFmtId="0" fontId="9" fillId="0" borderId="0" xfId="73" applyFont="1" applyAlignment="1">
      <alignment horizontal="left" vertical="top"/>
    </xf>
    <xf numFmtId="0" fontId="10" fillId="0" borderId="0" xfId="73" applyFont="1" applyAlignment="1">
      <alignment horizontal="left" vertical="top"/>
    </xf>
    <xf numFmtId="0" fontId="10" fillId="0" borderId="0" xfId="73" applyFont="1"/>
    <xf numFmtId="0" fontId="10" fillId="0" borderId="0" xfId="73" applyFont="1" applyAlignment="1">
      <alignment horizontal="left"/>
    </xf>
    <xf numFmtId="0" fontId="9" fillId="0" borderId="0" xfId="73" applyFont="1"/>
    <xf numFmtId="0" fontId="10" fillId="0" borderId="0" xfId="73" applyFont="1" applyAlignment="1"/>
    <xf numFmtId="0" fontId="7" fillId="0" borderId="1" xfId="3925" applyFont="1" applyBorder="1"/>
    <xf numFmtId="0" fontId="7" fillId="0" borderId="6" xfId="3925" applyFont="1" applyBorder="1"/>
    <xf numFmtId="0" fontId="7" fillId="0" borderId="5" xfId="3925" applyFont="1" applyBorder="1"/>
    <xf numFmtId="0" fontId="7" fillId="0" borderId="8" xfId="3925" applyFont="1" applyBorder="1"/>
    <xf numFmtId="41" fontId="24" fillId="0" borderId="4" xfId="11" applyNumberFormat="1" applyFont="1" applyBorder="1" applyAlignment="1">
      <alignment horizontal="right"/>
    </xf>
    <xf numFmtId="41" fontId="24" fillId="0" borderId="7" xfId="11" applyNumberFormat="1" applyFont="1" applyBorder="1" applyAlignment="1">
      <alignment horizontal="right"/>
    </xf>
    <xf numFmtId="41" fontId="24" fillId="0" borderId="0" xfId="11" applyNumberFormat="1" applyFont="1" applyBorder="1" applyAlignment="1">
      <alignment horizontal="right"/>
    </xf>
    <xf numFmtId="41" fontId="24" fillId="0" borderId="3" xfId="11" applyNumberFormat="1" applyFont="1" applyBorder="1" applyAlignment="1">
      <alignment horizontal="right"/>
    </xf>
    <xf numFmtId="192" fontId="24" fillId="0" borderId="4" xfId="11" applyNumberFormat="1" applyFont="1" applyBorder="1"/>
    <xf numFmtId="192" fontId="25" fillId="0" borderId="4" xfId="11" applyNumberFormat="1" applyFont="1" applyBorder="1"/>
    <xf numFmtId="192" fontId="25" fillId="0" borderId="7" xfId="11" applyNumberFormat="1" applyFont="1" applyBorder="1"/>
    <xf numFmtId="192" fontId="25" fillId="0" borderId="0" xfId="11" applyNumberFormat="1" applyFont="1" applyBorder="1"/>
    <xf numFmtId="192" fontId="25" fillId="0" borderId="3" xfId="11" applyNumberFormat="1" applyFont="1" applyBorder="1"/>
    <xf numFmtId="0" fontId="9" fillId="0" borderId="3" xfId="3925" applyFont="1" applyBorder="1"/>
    <xf numFmtId="192" fontId="26" fillId="0" borderId="4" xfId="11" applyNumberFormat="1" applyFont="1" applyBorder="1"/>
    <xf numFmtId="192" fontId="26" fillId="0" borderId="7" xfId="11" applyNumberFormat="1" applyFont="1" applyBorder="1"/>
    <xf numFmtId="192" fontId="26" fillId="0" borderId="0" xfId="11" applyNumberFormat="1" applyFont="1" applyBorder="1"/>
    <xf numFmtId="192" fontId="26" fillId="0" borderId="3" xfId="11" applyNumberFormat="1" applyFont="1" applyBorder="1"/>
    <xf numFmtId="0" fontId="15" fillId="0" borderId="6" xfId="3925" applyFont="1" applyBorder="1" applyAlignment="1">
      <alignment horizontal="center"/>
    </xf>
    <xf numFmtId="0" fontId="15" fillId="0" borderId="5" xfId="3925" applyFont="1" applyBorder="1" applyAlignment="1">
      <alignment horizontal="center"/>
    </xf>
    <xf numFmtId="0" fontId="15" fillId="0" borderId="8" xfId="3925" applyFont="1" applyBorder="1" applyAlignment="1">
      <alignment horizontal="center"/>
    </xf>
    <xf numFmtId="0" fontId="9" fillId="0" borderId="0" xfId="3925" applyFont="1" applyAlignment="1">
      <alignment horizontal="center" vertical="center"/>
    </xf>
    <xf numFmtId="0" fontId="15" fillId="0" borderId="3" xfId="3925" applyFont="1" applyBorder="1" applyAlignment="1">
      <alignment horizontal="center"/>
    </xf>
    <xf numFmtId="0" fontId="15" fillId="0" borderId="2" xfId="3925" applyFont="1" applyBorder="1" applyAlignment="1">
      <alignment horizontal="center"/>
    </xf>
    <xf numFmtId="0" fontId="15" fillId="0" borderId="7" xfId="3925" applyFont="1" applyBorder="1" applyAlignment="1">
      <alignment horizontal="center"/>
    </xf>
    <xf numFmtId="0" fontId="9" fillId="0" borderId="0" xfId="3925" applyFont="1" applyAlignment="1">
      <alignment horizontal="right"/>
    </xf>
    <xf numFmtId="0" fontId="9" fillId="0" borderId="0" xfId="73" applyFont="1" applyAlignment="1">
      <alignment horizontal="left"/>
    </xf>
    <xf numFmtId="0" fontId="14" fillId="0" borderId="0" xfId="3925" applyFont="1" applyBorder="1"/>
    <xf numFmtId="0" fontId="14" fillId="0" borderId="0" xfId="3925" applyFont="1"/>
    <xf numFmtId="0" fontId="14" fillId="0" borderId="0" xfId="73" applyFont="1" applyBorder="1"/>
    <xf numFmtId="0" fontId="14" fillId="0" borderId="0" xfId="73" applyFont="1"/>
    <xf numFmtId="0" fontId="14" fillId="0" borderId="1" xfId="3925" applyFont="1" applyBorder="1"/>
    <xf numFmtId="0" fontId="14" fillId="0" borderId="8" xfId="73" applyFont="1" applyBorder="1"/>
    <xf numFmtId="0" fontId="14" fillId="0" borderId="6" xfId="73" applyFont="1" applyBorder="1"/>
    <xf numFmtId="0" fontId="14" fillId="0" borderId="5" xfId="73" applyFont="1" applyBorder="1"/>
    <xf numFmtId="0" fontId="14" fillId="0" borderId="1" xfId="73" applyFont="1" applyBorder="1"/>
    <xf numFmtId="0" fontId="7" fillId="0" borderId="0" xfId="3925" applyFont="1" applyBorder="1" applyAlignment="1">
      <alignment vertical="center"/>
    </xf>
    <xf numFmtId="0" fontId="14" fillId="0" borderId="0" xfId="3925" applyFont="1" applyBorder="1" applyAlignment="1">
      <alignment vertical="center"/>
    </xf>
    <xf numFmtId="0" fontId="14" fillId="0" borderId="7" xfId="73" applyFont="1" applyBorder="1" applyAlignment="1">
      <alignment horizontal="right" vertical="center"/>
    </xf>
    <xf numFmtId="0" fontId="14" fillId="0" borderId="3" xfId="73" applyFont="1" applyBorder="1" applyAlignment="1">
      <alignment horizontal="right" vertical="center"/>
    </xf>
    <xf numFmtId="0" fontId="14" fillId="0" borderId="4" xfId="73" applyFont="1" applyBorder="1" applyAlignment="1">
      <alignment horizontal="right" vertical="center"/>
    </xf>
    <xf numFmtId="0" fontId="14" fillId="0" borderId="0" xfId="73" applyFont="1" applyBorder="1" applyAlignment="1">
      <alignment vertical="center"/>
    </xf>
    <xf numFmtId="0" fontId="14" fillId="0" borderId="0" xfId="73" applyFont="1" applyAlignment="1">
      <alignment vertical="center"/>
    </xf>
    <xf numFmtId="0" fontId="25" fillId="0" borderId="3" xfId="73" applyFont="1" applyBorder="1" applyAlignment="1">
      <alignment vertical="center"/>
    </xf>
    <xf numFmtId="0" fontId="25" fillId="0" borderId="4" xfId="73" applyFont="1" applyBorder="1" applyAlignment="1">
      <alignment vertical="center"/>
    </xf>
    <xf numFmtId="195" fontId="24" fillId="0" borderId="3" xfId="3975" applyNumberFormat="1" applyFont="1" applyBorder="1" applyAlignment="1">
      <alignment horizontal="right"/>
    </xf>
    <xf numFmtId="195" fontId="24" fillId="0" borderId="4" xfId="3975" applyNumberFormat="1" applyFont="1" applyBorder="1" applyAlignment="1">
      <alignment horizontal="right"/>
    </xf>
    <xf numFmtId="0" fontId="14" fillId="0" borderId="0" xfId="3925" applyFont="1" applyAlignment="1">
      <alignment vertical="center"/>
    </xf>
    <xf numFmtId="0" fontId="13" fillId="0" borderId="0" xfId="3925" applyFont="1" applyBorder="1" applyAlignment="1"/>
    <xf numFmtId="0" fontId="13" fillId="0" borderId="0" xfId="73" applyFont="1" applyBorder="1" applyAlignment="1">
      <alignment vertical="center"/>
    </xf>
    <xf numFmtId="0" fontId="13" fillId="0" borderId="0" xfId="73" applyFont="1" applyAlignment="1">
      <alignment vertical="center"/>
    </xf>
    <xf numFmtId="0" fontId="13" fillId="0" borderId="0" xfId="3925" applyFont="1"/>
    <xf numFmtId="0" fontId="13" fillId="0" borderId="0" xfId="3925" applyFont="1" applyBorder="1"/>
    <xf numFmtId="0" fontId="8" fillId="0" borderId="0" xfId="3925" applyFont="1" applyBorder="1" applyAlignment="1">
      <alignment horizontal="center"/>
    </xf>
    <xf numFmtId="0" fontId="13" fillId="0" borderId="0" xfId="3925" applyFont="1" applyBorder="1" applyAlignment="1">
      <alignment horizontal="center"/>
    </xf>
    <xf numFmtId="0" fontId="13" fillId="0" borderId="0" xfId="73" applyFont="1"/>
    <xf numFmtId="0" fontId="13" fillId="0" borderId="7" xfId="3925" applyFont="1" applyBorder="1"/>
    <xf numFmtId="195" fontId="27" fillId="0" borderId="3" xfId="3975" applyNumberFormat="1" applyFont="1" applyBorder="1" applyAlignment="1">
      <alignment horizontal="right"/>
    </xf>
    <xf numFmtId="195" fontId="27" fillId="0" borderId="11" xfId="3975" applyNumberFormat="1" applyFont="1" applyBorder="1" applyAlignment="1">
      <alignment horizontal="right"/>
    </xf>
    <xf numFmtId="195" fontId="27" fillId="0" borderId="2" xfId="3975" applyNumberFormat="1" applyFont="1" applyBorder="1" applyAlignment="1">
      <alignment horizontal="right"/>
    </xf>
    <xf numFmtId="0" fontId="27" fillId="0" borderId="0" xfId="73" applyFont="1"/>
    <xf numFmtId="0" fontId="12" fillId="0" borderId="8" xfId="3925" applyFont="1" applyBorder="1" applyAlignment="1">
      <alignment horizontal="center"/>
    </xf>
    <xf numFmtId="0" fontId="12" fillId="0" borderId="6" xfId="3925" applyFont="1" applyBorder="1" applyAlignment="1">
      <alignment horizontal="center"/>
    </xf>
    <xf numFmtId="0" fontId="12" fillId="0" borderId="5" xfId="3925" applyFont="1" applyBorder="1" applyAlignment="1">
      <alignment horizontal="center"/>
    </xf>
    <xf numFmtId="0" fontId="12" fillId="0" borderId="1" xfId="3925" applyFont="1" applyBorder="1" applyAlignment="1">
      <alignment horizontal="center"/>
    </xf>
    <xf numFmtId="0" fontId="12" fillId="0" borderId="7" xfId="3925" applyFont="1" applyBorder="1" applyAlignment="1">
      <alignment horizontal="center"/>
    </xf>
    <xf numFmtId="0" fontId="12" fillId="0" borderId="3" xfId="3925" applyFont="1" applyBorder="1" applyAlignment="1">
      <alignment horizontal="center"/>
    </xf>
    <xf numFmtId="0" fontId="12" fillId="0" borderId="2" xfId="3925" applyFont="1" applyBorder="1" applyAlignment="1">
      <alignment horizontal="center"/>
    </xf>
    <xf numFmtId="0" fontId="12" fillId="0" borderId="0" xfId="3925" applyFont="1" applyBorder="1" applyAlignment="1">
      <alignment horizontal="center"/>
    </xf>
    <xf numFmtId="0" fontId="12" fillId="0" borderId="7" xfId="3925" applyFont="1" applyBorder="1" applyAlignment="1">
      <alignment horizontal="center" vertical="center"/>
    </xf>
    <xf numFmtId="0" fontId="6" fillId="0" borderId="9" xfId="3925" applyFont="1" applyBorder="1"/>
    <xf numFmtId="0" fontId="12" fillId="0" borderId="10" xfId="3925" applyFont="1" applyBorder="1" applyAlignment="1">
      <alignment horizontal="center"/>
    </xf>
    <xf numFmtId="0" fontId="6" fillId="0" borderId="0" xfId="3925" applyFont="1" applyBorder="1" applyAlignment="1">
      <alignment horizontal="left"/>
    </xf>
    <xf numFmtId="0" fontId="7" fillId="0" borderId="0" xfId="3925" applyFont="1" applyAlignment="1">
      <alignment horizontal="left" vertical="center"/>
    </xf>
    <xf numFmtId="0" fontId="4" fillId="0" borderId="0" xfId="3925" applyFont="1" applyAlignment="1">
      <alignment vertical="center"/>
    </xf>
    <xf numFmtId="0" fontId="4" fillId="0" borderId="0" xfId="3925" applyFont="1" applyAlignment="1">
      <alignment horizontal="center" vertical="center"/>
    </xf>
    <xf numFmtId="0" fontId="10" fillId="0" borderId="1" xfId="3925" applyFont="1" applyBorder="1"/>
    <xf numFmtId="0" fontId="10" fillId="0" borderId="8" xfId="3925" applyFont="1" applyBorder="1"/>
    <xf numFmtId="0" fontId="10" fillId="0" borderId="5" xfId="3925" applyFont="1" applyBorder="1"/>
    <xf numFmtId="192" fontId="9" fillId="0" borderId="0" xfId="11" applyNumberFormat="1" applyFont="1" applyAlignment="1">
      <alignment horizontal="right"/>
    </xf>
    <xf numFmtId="192" fontId="9" fillId="0" borderId="4" xfId="11" applyNumberFormat="1" applyFont="1" applyBorder="1" applyAlignment="1">
      <alignment horizontal="right"/>
    </xf>
    <xf numFmtId="192" fontId="9" fillId="0" borderId="3" xfId="11" applyNumberFormat="1" applyFont="1" applyBorder="1" applyAlignment="1">
      <alignment horizontal="right"/>
    </xf>
    <xf numFmtId="192" fontId="10" fillId="0" borderId="4" xfId="11" applyNumberFormat="1" applyFont="1" applyBorder="1"/>
    <xf numFmtId="192" fontId="9" fillId="0" borderId="7" xfId="11" applyNumberFormat="1" applyFont="1" applyBorder="1" applyAlignment="1">
      <alignment horizontal="right"/>
    </xf>
    <xf numFmtId="192" fontId="11" fillId="0" borderId="0" xfId="11" applyNumberFormat="1" applyFont="1" applyAlignment="1">
      <alignment horizontal="right"/>
    </xf>
    <xf numFmtId="192" fontId="11" fillId="0" borderId="4" xfId="11" applyNumberFormat="1" applyFont="1" applyBorder="1" applyAlignment="1">
      <alignment horizontal="right"/>
    </xf>
    <xf numFmtId="192" fontId="11" fillId="0" borderId="3" xfId="11" applyNumberFormat="1" applyFont="1" applyBorder="1" applyAlignment="1">
      <alignment horizontal="right"/>
    </xf>
    <xf numFmtId="192" fontId="11" fillId="0" borderId="7" xfId="11" applyNumberFormat="1" applyFont="1" applyBorder="1" applyAlignment="1">
      <alignment horizontal="right"/>
    </xf>
    <xf numFmtId="0" fontId="9" fillId="0" borderId="9" xfId="3925" applyFont="1" applyBorder="1" applyAlignment="1">
      <alignment horizontal="left"/>
    </xf>
    <xf numFmtId="0" fontId="7" fillId="0" borderId="0" xfId="3925" quotePrefix="1" applyFont="1" applyAlignment="1">
      <alignment horizontal="left"/>
    </xf>
    <xf numFmtId="192" fontId="15" fillId="0" borderId="4" xfId="11" applyNumberFormat="1" applyFont="1" applyBorder="1" applyAlignment="1">
      <alignment horizontal="right"/>
    </xf>
    <xf numFmtId="195" fontId="28" fillId="0" borderId="0" xfId="3976" applyNumberFormat="1" applyFont="1" applyFill="1" applyBorder="1" applyAlignment="1" applyProtection="1">
      <alignment horizontal="right" vertical="center"/>
    </xf>
    <xf numFmtId="195" fontId="29" fillId="0" borderId="0" xfId="3976" applyNumberFormat="1" applyFont="1" applyFill="1" applyBorder="1" applyAlignment="1" applyProtection="1">
      <alignment horizontal="right" vertical="center"/>
    </xf>
    <xf numFmtId="192" fontId="11" fillId="0" borderId="0" xfId="11" applyNumberFormat="1" applyFont="1"/>
    <xf numFmtId="192" fontId="11" fillId="0" borderId="4" xfId="11" applyNumberFormat="1" applyFont="1" applyBorder="1"/>
    <xf numFmtId="192" fontId="30" fillId="0" borderId="2" xfId="11" applyNumberFormat="1" applyFont="1" applyBorder="1"/>
    <xf numFmtId="192" fontId="30" fillId="0" borderId="2" xfId="11" applyNumberFormat="1" applyFont="1" applyBorder="1" applyAlignment="1">
      <alignment horizontal="right"/>
    </xf>
    <xf numFmtId="0" fontId="7" fillId="0" borderId="0" xfId="3925" applyFont="1" applyAlignment="1">
      <alignment horizontal="left"/>
    </xf>
    <xf numFmtId="0" fontId="10" fillId="0" borderId="0" xfId="3925" applyFont="1" applyAlignment="1">
      <alignment vertical="top"/>
    </xf>
    <xf numFmtId="0" fontId="9" fillId="0" borderId="0" xfId="3925" applyFont="1" applyAlignment="1">
      <alignment horizontal="left" vertical="top"/>
    </xf>
    <xf numFmtId="0" fontId="10" fillId="0" borderId="0" xfId="3925" applyFont="1" applyAlignment="1">
      <alignment horizontal="right" vertical="top"/>
    </xf>
    <xf numFmtId="0" fontId="10" fillId="0" borderId="0" xfId="3925" applyFont="1" applyBorder="1" applyAlignment="1">
      <alignment horizontal="left" vertical="center"/>
    </xf>
    <xf numFmtId="192" fontId="9" fillId="0" borderId="3" xfId="11" applyNumberFormat="1" applyFont="1" applyBorder="1" applyAlignment="1">
      <alignment vertical="center"/>
    </xf>
    <xf numFmtId="192" fontId="9" fillId="0" borderId="4" xfId="11" applyNumberFormat="1" applyFont="1" applyBorder="1" applyAlignment="1">
      <alignment vertical="center"/>
    </xf>
    <xf numFmtId="192" fontId="9" fillId="0" borderId="7" xfId="11" applyNumberFormat="1" applyFont="1" applyBorder="1" applyAlignment="1">
      <alignment vertical="center"/>
    </xf>
    <xf numFmtId="0" fontId="5" fillId="0" borderId="10" xfId="3925" applyFont="1" applyBorder="1" applyAlignment="1">
      <alignment horizontal="center" vertical="center"/>
    </xf>
    <xf numFmtId="192" fontId="11" fillId="0" borderId="11" xfId="11" applyNumberFormat="1" applyFont="1" applyBorder="1" applyAlignment="1">
      <alignment vertical="center"/>
    </xf>
    <xf numFmtId="192" fontId="11" fillId="0" borderId="2" xfId="11" applyNumberFormat="1" applyFont="1" applyBorder="1" applyAlignment="1">
      <alignment vertical="center"/>
    </xf>
    <xf numFmtId="192" fontId="11" fillId="0" borderId="10" xfId="11" applyNumberFormat="1" applyFont="1" applyBorder="1" applyAlignment="1">
      <alignment vertical="center"/>
    </xf>
    <xf numFmtId="0" fontId="10" fillId="0" borderId="6" xfId="3925" applyFont="1" applyBorder="1" applyAlignment="1">
      <alignment horizontal="center"/>
    </xf>
    <xf numFmtId="0" fontId="10" fillId="0" borderId="5" xfId="3925" applyFont="1" applyBorder="1" applyAlignment="1">
      <alignment horizontal="center"/>
    </xf>
    <xf numFmtId="0" fontId="10" fillId="0" borderId="8" xfId="3925" applyFont="1" applyBorder="1" applyAlignment="1">
      <alignment horizontal="center"/>
    </xf>
    <xf numFmtId="0" fontId="10" fillId="0" borderId="1" xfId="3925" applyFont="1" applyBorder="1" applyAlignment="1">
      <alignment horizontal="center"/>
    </xf>
    <xf numFmtId="0" fontId="10" fillId="0" borderId="3" xfId="3925" applyFont="1" applyBorder="1" applyAlignment="1">
      <alignment horizontal="center"/>
    </xf>
    <xf numFmtId="0" fontId="10" fillId="0" borderId="2" xfId="3925" applyFont="1" applyBorder="1" applyAlignment="1">
      <alignment horizontal="center"/>
    </xf>
    <xf numFmtId="0" fontId="10" fillId="0" borderId="7" xfId="3925" applyFont="1" applyBorder="1" applyAlignment="1">
      <alignment horizontal="center"/>
    </xf>
    <xf numFmtId="0" fontId="10" fillId="0" borderId="0" xfId="3925" applyFont="1" applyBorder="1" applyAlignment="1">
      <alignment horizontal="center"/>
    </xf>
    <xf numFmtId="0" fontId="7" fillId="0" borderId="0" xfId="3925" applyFont="1" applyBorder="1" applyAlignment="1">
      <alignment horizontal="right"/>
    </xf>
    <xf numFmtId="0" fontId="10" fillId="0" borderId="0" xfId="3925" applyFont="1" applyAlignment="1">
      <alignment vertical="center"/>
    </xf>
    <xf numFmtId="0" fontId="10" fillId="0" borderId="0" xfId="3925" applyFont="1" applyBorder="1" applyAlignment="1">
      <alignment horizontal="left"/>
    </xf>
    <xf numFmtId="2" fontId="10" fillId="0" borderId="6" xfId="3925" applyNumberFormat="1" applyFont="1" applyBorder="1" applyAlignment="1"/>
    <xf numFmtId="2" fontId="10" fillId="0" borderId="5" xfId="3925" applyNumberFormat="1" applyFont="1" applyBorder="1" applyAlignment="1"/>
    <xf numFmtId="2" fontId="10" fillId="0" borderId="8" xfId="3925" applyNumberFormat="1" applyFont="1" applyBorder="1" applyAlignment="1"/>
    <xf numFmtId="192" fontId="10" fillId="0" borderId="5" xfId="3925" applyNumberFormat="1" applyFont="1" applyBorder="1"/>
    <xf numFmtId="192" fontId="9" fillId="0" borderId="8" xfId="11" applyNumberFormat="1" applyFont="1" applyBorder="1"/>
    <xf numFmtId="0" fontId="10" fillId="0" borderId="1" xfId="3925" applyFont="1" applyBorder="1" applyAlignment="1">
      <alignment horizontal="left"/>
    </xf>
    <xf numFmtId="0" fontId="10" fillId="0" borderId="7" xfId="3925" applyFont="1" applyBorder="1"/>
    <xf numFmtId="2" fontId="10" fillId="0" borderId="3" xfId="3925" applyNumberFormat="1" applyFont="1" applyBorder="1" applyAlignment="1"/>
    <xf numFmtId="2" fontId="10" fillId="0" borderId="4" xfId="3925" applyNumberFormat="1" applyFont="1" applyBorder="1" applyAlignment="1"/>
    <xf numFmtId="2" fontId="10" fillId="0" borderId="7" xfId="3925" applyNumberFormat="1" applyFont="1" applyBorder="1" applyAlignment="1"/>
    <xf numFmtId="192" fontId="10" fillId="0" borderId="4" xfId="3925" applyNumberFormat="1" applyFont="1" applyBorder="1"/>
    <xf numFmtId="192" fontId="9" fillId="0" borderId="7" xfId="11" applyNumberFormat="1" applyFont="1" applyBorder="1"/>
    <xf numFmtId="0" fontId="10" fillId="0" borderId="7" xfId="3925" quotePrefix="1" applyFont="1" applyBorder="1" applyAlignment="1">
      <alignment horizontal="left"/>
    </xf>
    <xf numFmtId="192" fontId="10" fillId="0" borderId="4" xfId="11" applyNumberFormat="1" applyFont="1" applyBorder="1" applyAlignment="1"/>
    <xf numFmtId="2" fontId="10" fillId="0" borderId="0" xfId="3925" applyNumberFormat="1" applyFont="1" applyBorder="1" applyAlignment="1"/>
    <xf numFmtId="0" fontId="10" fillId="0" borderId="7" xfId="3925" quotePrefix="1" applyFont="1" applyBorder="1" applyAlignment="1"/>
    <xf numFmtId="0" fontId="5" fillId="0" borderId="7" xfId="3925" applyFont="1" applyBorder="1" applyAlignment="1"/>
    <xf numFmtId="0" fontId="5" fillId="0" borderId="4" xfId="3925" applyFont="1" applyBorder="1" applyAlignment="1"/>
    <xf numFmtId="0" fontId="10" fillId="0" borderId="0" xfId="3925" applyFont="1" applyBorder="1" applyAlignment="1"/>
    <xf numFmtId="0" fontId="10" fillId="0" borderId="4" xfId="3925" applyFont="1" applyBorder="1" applyAlignment="1"/>
    <xf numFmtId="0" fontId="10" fillId="0" borderId="7" xfId="3925" applyFont="1" applyBorder="1" applyAlignment="1"/>
    <xf numFmtId="2" fontId="10" fillId="0" borderId="0" xfId="11" applyNumberFormat="1" applyFont="1" applyBorder="1" applyAlignment="1"/>
    <xf numFmtId="2" fontId="10" fillId="0" borderId="4" xfId="11" applyNumberFormat="1" applyFont="1" applyBorder="1" applyAlignment="1"/>
    <xf numFmtId="2" fontId="10" fillId="0" borderId="7" xfId="11" applyNumberFormat="1" applyFont="1" applyBorder="1" applyAlignment="1"/>
    <xf numFmtId="192" fontId="10" fillId="0" borderId="3" xfId="11" applyNumberFormat="1" applyFont="1" applyBorder="1" applyAlignment="1"/>
    <xf numFmtId="2" fontId="10" fillId="0" borderId="0" xfId="3925" applyNumberFormat="1" applyFont="1" applyAlignment="1"/>
    <xf numFmtId="192" fontId="10" fillId="0" borderId="0" xfId="3925" applyNumberFormat="1" applyFont="1" applyAlignment="1"/>
    <xf numFmtId="43" fontId="10" fillId="0" borderId="0" xfId="11" applyNumberFormat="1" applyFont="1" applyBorder="1" applyAlignment="1"/>
    <xf numFmtId="43" fontId="10" fillId="0" borderId="4" xfId="11" applyNumberFormat="1" applyFont="1" applyBorder="1" applyAlignment="1"/>
    <xf numFmtId="43" fontId="10" fillId="0" borderId="7" xfId="11" applyNumberFormat="1" applyFont="1" applyBorder="1" applyAlignment="1"/>
    <xf numFmtId="0" fontId="6" fillId="0" borderId="1" xfId="3925" applyFont="1" applyBorder="1"/>
    <xf numFmtId="0" fontId="4" fillId="0" borderId="0" xfId="3925" applyFont="1" applyAlignment="1">
      <alignment horizontal="left"/>
    </xf>
    <xf numFmtId="0" fontId="32" fillId="0" borderId="0" xfId="3925"/>
    <xf numFmtId="0" fontId="29" fillId="0" borderId="0" xfId="3925" applyFont="1"/>
    <xf numFmtId="0" fontId="28" fillId="0" borderId="17" xfId="3925" applyFont="1" applyBorder="1"/>
    <xf numFmtId="195" fontId="28" fillId="0" borderId="0" xfId="3977" applyNumberFormat="1" applyFont="1" applyFill="1" applyBorder="1" applyAlignment="1" applyProtection="1">
      <alignment horizontal="right"/>
    </xf>
    <xf numFmtId="196" fontId="28" fillId="0" borderId="0" xfId="3977" applyNumberFormat="1" applyFont="1" applyFill="1" applyBorder="1" applyAlignment="1" applyProtection="1">
      <alignment horizontal="right"/>
    </xf>
    <xf numFmtId="0" fontId="28" fillId="0" borderId="0" xfId="3925" applyFont="1" applyBorder="1" applyAlignment="1" applyProtection="1">
      <alignment horizontal="left" vertical="center"/>
    </xf>
    <xf numFmtId="197" fontId="28" fillId="0" borderId="0" xfId="3925" applyNumberFormat="1" applyFont="1" applyBorder="1" applyAlignment="1" applyProtection="1">
      <alignment horizontal="left" vertical="center"/>
    </xf>
    <xf numFmtId="0" fontId="28" fillId="0" borderId="0" xfId="3925" applyFont="1" applyAlignment="1" applyProtection="1">
      <alignment horizontal="left" vertical="center"/>
    </xf>
    <xf numFmtId="0" fontId="45" fillId="0" borderId="0" xfId="3925" applyFont="1" applyBorder="1" applyAlignment="1">
      <alignment vertical="center"/>
    </xf>
    <xf numFmtId="196" fontId="29" fillId="0" borderId="0" xfId="3977" applyNumberFormat="1" applyFont="1" applyFill="1" applyBorder="1" applyAlignment="1" applyProtection="1">
      <alignment horizontal="right" vertical="center"/>
    </xf>
    <xf numFmtId="0" fontId="29" fillId="0" borderId="0" xfId="3925" applyFont="1" applyBorder="1" applyAlignment="1">
      <alignment horizontal="center" vertical="center"/>
    </xf>
    <xf numFmtId="196" fontId="29" fillId="0" borderId="0" xfId="3977" applyNumberFormat="1" applyFont="1" applyFill="1" applyBorder="1" applyAlignment="1" applyProtection="1">
      <alignment horizontal="right"/>
    </xf>
    <xf numFmtId="0" fontId="28" fillId="0" borderId="0" xfId="3925" applyFont="1" applyAlignment="1">
      <alignment vertical="center"/>
    </xf>
    <xf numFmtId="195" fontId="28" fillId="0" borderId="0" xfId="3925" applyNumberFormat="1" applyFont="1" applyAlignment="1">
      <alignment horizontal="right" vertical="center"/>
    </xf>
    <xf numFmtId="195" fontId="6" fillId="0" borderId="0" xfId="3925" applyNumberFormat="1" applyFont="1" applyBorder="1" applyAlignment="1">
      <alignment horizontal="right"/>
    </xf>
    <xf numFmtId="195" fontId="29" fillId="0" borderId="0" xfId="3977" applyNumberFormat="1" applyFont="1" applyFill="1" applyBorder="1" applyAlignment="1" applyProtection="1">
      <alignment horizontal="right" vertical="center"/>
    </xf>
    <xf numFmtId="195" fontId="28" fillId="0" borderId="0" xfId="3977" applyNumberFormat="1" applyFont="1" applyFill="1" applyBorder="1" applyAlignment="1" applyProtection="1">
      <alignment horizontal="right" vertical="center"/>
    </xf>
    <xf numFmtId="0" fontId="29" fillId="0" borderId="0" xfId="3925" applyFont="1" applyAlignment="1">
      <alignment horizontal="center" vertical="center"/>
    </xf>
    <xf numFmtId="195" fontId="29" fillId="0" borderId="0" xfId="3977" applyNumberFormat="1" applyFont="1" applyFill="1" applyBorder="1" applyAlignment="1" applyProtection="1">
      <alignment horizontal="right"/>
    </xf>
    <xf numFmtId="0" fontId="29" fillId="0" borderId="19" xfId="3925" applyFont="1" applyBorder="1" applyAlignment="1">
      <alignment horizontal="right" vertical="center"/>
    </xf>
    <xf numFmtId="0" fontId="29" fillId="0" borderId="19" xfId="3925" applyFont="1" applyBorder="1" applyAlignment="1">
      <alignment horizontal="center" vertical="center"/>
    </xf>
    <xf numFmtId="0" fontId="36" fillId="0" borderId="0" xfId="3925" applyFont="1"/>
    <xf numFmtId="190" fontId="28" fillId="0" borderId="0" xfId="73" applyNumberFormat="1" applyFont="1"/>
    <xf numFmtId="0" fontId="28" fillId="0" borderId="0" xfId="73" applyFont="1" applyBorder="1"/>
    <xf numFmtId="196" fontId="28" fillId="0" borderId="0" xfId="3978" applyNumberFormat="1" applyFont="1" applyFill="1" applyBorder="1" applyAlignment="1" applyProtection="1">
      <alignment horizontal="right"/>
    </xf>
    <xf numFmtId="195" fontId="28" fillId="0" borderId="0" xfId="3978" applyNumberFormat="1" applyFont="1" applyFill="1" applyBorder="1" applyAlignment="1" applyProtection="1">
      <alignment horizontal="right"/>
    </xf>
    <xf numFmtId="196" fontId="29" fillId="0" borderId="0" xfId="3978" applyNumberFormat="1" applyFont="1" applyFill="1" applyBorder="1" applyAlignment="1" applyProtection="1">
      <alignment horizontal="right" vertical="center"/>
    </xf>
    <xf numFmtId="196" fontId="29" fillId="0" borderId="0" xfId="3978" applyNumberFormat="1" applyFont="1" applyFill="1" applyBorder="1" applyAlignment="1" applyProtection="1">
      <alignment horizontal="right"/>
    </xf>
    <xf numFmtId="0" fontId="28" fillId="0" borderId="0" xfId="3925" applyFont="1" applyBorder="1" applyAlignment="1">
      <alignment vertical="center"/>
    </xf>
    <xf numFmtId="0" fontId="28" fillId="0" borderId="0" xfId="3925" applyFont="1" applyAlignment="1">
      <alignment horizontal="right" vertical="center"/>
    </xf>
    <xf numFmtId="195" fontId="28" fillId="0" borderId="0" xfId="3979" applyNumberFormat="1" applyFont="1" applyFill="1" applyBorder="1" applyAlignment="1" applyProtection="1">
      <alignment horizontal="right"/>
    </xf>
    <xf numFmtId="195" fontId="6" fillId="0" borderId="0" xfId="3925" applyNumberFormat="1" applyFont="1" applyBorder="1" applyAlignment="1">
      <alignment horizontal="right" vertical="center"/>
    </xf>
    <xf numFmtId="195" fontId="28" fillId="0" borderId="0" xfId="73" applyNumberFormat="1" applyFont="1" applyAlignment="1">
      <alignment horizontal="right" vertical="center"/>
    </xf>
    <xf numFmtId="195" fontId="6" fillId="0" borderId="0" xfId="73" applyNumberFormat="1" applyFont="1" applyBorder="1" applyAlignment="1">
      <alignment horizontal="right"/>
    </xf>
    <xf numFmtId="195" fontId="28" fillId="0" borderId="0" xfId="3979" applyNumberFormat="1" applyFont="1" applyFill="1" applyBorder="1" applyAlignment="1" applyProtection="1">
      <alignment horizontal="right" vertical="center"/>
    </xf>
    <xf numFmtId="195" fontId="6" fillId="0" borderId="0" xfId="3978" applyNumberFormat="1" applyFont="1"/>
    <xf numFmtId="0" fontId="6" fillId="0" borderId="0" xfId="73" applyFont="1"/>
    <xf numFmtId="0" fontId="3" fillId="0" borderId="0" xfId="73" applyFont="1"/>
    <xf numFmtId="0" fontId="6" fillId="0" borderId="0" xfId="73" applyFont="1" applyAlignment="1">
      <alignment horizontal="right"/>
    </xf>
    <xf numFmtId="0" fontId="3" fillId="0" borderId="0" xfId="73"/>
    <xf numFmtId="3" fontId="6" fillId="0" borderId="0" xfId="5" applyNumberFormat="1" applyFont="1" applyAlignment="1">
      <alignment horizontal="right"/>
    </xf>
    <xf numFmtId="195" fontId="6" fillId="0" borderId="0" xfId="73" applyNumberFormat="1" applyFont="1" applyAlignment="1"/>
    <xf numFmtId="192" fontId="0" fillId="0" borderId="0" xfId="3978" applyNumberFormat="1" applyFont="1"/>
    <xf numFmtId="3" fontId="28" fillId="0" borderId="0" xfId="73" applyNumberFormat="1" applyFont="1" applyAlignment="1"/>
    <xf numFmtId="3" fontId="6" fillId="0" borderId="0" xfId="73" applyNumberFormat="1" applyFont="1" applyAlignment="1">
      <alignment horizontal="right"/>
    </xf>
    <xf numFmtId="0" fontId="3" fillId="0" borderId="0" xfId="73" applyAlignment="1">
      <alignment horizontal="center"/>
    </xf>
    <xf numFmtId="195" fontId="6" fillId="0" borderId="0" xfId="3978" applyNumberFormat="1" applyFont="1" applyAlignment="1">
      <alignment vertical="center"/>
    </xf>
    <xf numFmtId="3" fontId="7" fillId="0" borderId="0" xfId="3925" applyNumberFormat="1" applyFont="1"/>
    <xf numFmtId="195" fontId="29" fillId="0" borderId="0" xfId="3978" applyNumberFormat="1" applyFont="1" applyFill="1" applyBorder="1" applyAlignment="1" applyProtection="1">
      <alignment horizontal="right" vertical="center"/>
    </xf>
    <xf numFmtId="195" fontId="28" fillId="0" borderId="0" xfId="3978" applyNumberFormat="1" applyFont="1" applyFill="1" applyBorder="1" applyAlignment="1" applyProtection="1">
      <alignment horizontal="right" vertical="center"/>
    </xf>
    <xf numFmtId="195" fontId="29" fillId="0" borderId="0" xfId="3979" applyNumberFormat="1" applyFont="1" applyFill="1" applyBorder="1" applyAlignment="1" applyProtection="1">
      <alignment horizontal="right"/>
    </xf>
    <xf numFmtId="195" fontId="29" fillId="0" borderId="0" xfId="3979" applyNumberFormat="1" applyFont="1" applyFill="1" applyBorder="1" applyAlignment="1" applyProtection="1">
      <alignment horizontal="right" vertical="center"/>
    </xf>
    <xf numFmtId="195" fontId="29" fillId="0" borderId="0" xfId="3978" applyNumberFormat="1" applyFont="1" applyFill="1" applyBorder="1" applyAlignment="1" applyProtection="1">
      <alignment horizontal="right"/>
    </xf>
    <xf numFmtId="0" fontId="29" fillId="0" borderId="0" xfId="73" applyFont="1" applyBorder="1"/>
    <xf numFmtId="0" fontId="29" fillId="0" borderId="0" xfId="73" applyFont="1" applyBorder="1" applyAlignment="1">
      <alignment horizontal="right" vertical="center"/>
    </xf>
    <xf numFmtId="0" fontId="36" fillId="0" borderId="0" xfId="73" applyFont="1" applyAlignment="1">
      <alignment horizontal="center"/>
    </xf>
    <xf numFmtId="0" fontId="29" fillId="0" borderId="0" xfId="3925" applyFont="1" applyAlignment="1">
      <alignment vertical="center"/>
    </xf>
    <xf numFmtId="196" fontId="28" fillId="0" borderId="0" xfId="3925" applyNumberFormat="1" applyFont="1" applyAlignment="1">
      <alignment vertical="center"/>
    </xf>
    <xf numFmtId="0" fontId="28" fillId="0" borderId="17" xfId="3925" applyFont="1" applyBorder="1" applyAlignment="1">
      <alignment vertical="center"/>
    </xf>
    <xf numFmtId="197" fontId="28" fillId="0" borderId="0" xfId="3925" applyNumberFormat="1" applyFont="1" applyAlignment="1">
      <alignment vertical="center"/>
    </xf>
    <xf numFmtId="0" fontId="28" fillId="0" borderId="0" xfId="3925" applyFont="1" applyAlignment="1">
      <alignment horizontal="right"/>
    </xf>
    <xf numFmtId="196" fontId="28" fillId="0" borderId="0" xfId="3980" applyNumberFormat="1" applyFont="1" applyFill="1" applyBorder="1" applyAlignment="1" applyProtection="1">
      <alignment horizontal="right" vertical="center"/>
    </xf>
    <xf numFmtId="194" fontId="28" fillId="0" borderId="0" xfId="3980" applyNumberFormat="1" applyFont="1" applyFill="1" applyBorder="1" applyAlignment="1" applyProtection="1">
      <alignment horizontal="right" vertical="center"/>
    </xf>
    <xf numFmtId="0" fontId="46" fillId="0" borderId="0" xfId="3925" applyFont="1"/>
    <xf numFmtId="190" fontId="46" fillId="0" borderId="0" xfId="3925" applyNumberFormat="1" applyFont="1" applyAlignment="1">
      <alignment vertical="center"/>
    </xf>
    <xf numFmtId="196" fontId="29" fillId="0" borderId="0" xfId="3980" applyNumberFormat="1" applyFont="1" applyFill="1" applyBorder="1" applyAlignment="1" applyProtection="1">
      <alignment horizontal="right" vertical="center"/>
    </xf>
    <xf numFmtId="0" fontId="29" fillId="0" borderId="0" xfId="3925" applyFont="1" applyAlignment="1">
      <alignment horizontal="right"/>
    </xf>
    <xf numFmtId="0" fontId="29" fillId="0" borderId="0" xfId="3925" applyFont="1" applyAlignment="1">
      <alignment horizontal="right" vertical="center"/>
    </xf>
    <xf numFmtId="0" fontId="29" fillId="0" borderId="0" xfId="3925" applyFont="1" applyBorder="1" applyAlignment="1">
      <alignment horizontal="right" vertical="center"/>
    </xf>
    <xf numFmtId="3" fontId="28" fillId="0" borderId="0" xfId="3925" applyNumberFormat="1" applyFont="1" applyAlignment="1">
      <alignment vertical="center"/>
    </xf>
    <xf numFmtId="0" fontId="6" fillId="0" borderId="0" xfId="3925" applyFont="1" applyAlignment="1">
      <alignment horizontal="right"/>
    </xf>
    <xf numFmtId="3" fontId="6" fillId="0" borderId="0" xfId="3925" applyNumberFormat="1" applyFont="1" applyAlignment="1">
      <alignment horizontal="right" vertical="center"/>
    </xf>
    <xf numFmtId="195" fontId="28" fillId="0" borderId="0" xfId="3980" applyNumberFormat="1" applyFont="1" applyFill="1" applyBorder="1" applyAlignment="1" applyProtection="1">
      <alignment horizontal="right" vertical="center"/>
    </xf>
    <xf numFmtId="3" fontId="28" fillId="0" borderId="0" xfId="3925" applyNumberFormat="1" applyFont="1" applyAlignment="1">
      <alignment horizontal="right"/>
    </xf>
    <xf numFmtId="3" fontId="28" fillId="0" borderId="0" xfId="3925" applyNumberFormat="1" applyFont="1" applyAlignment="1">
      <alignment horizontal="right" vertical="center"/>
    </xf>
    <xf numFmtId="0" fontId="6" fillId="0" borderId="0" xfId="3925" applyFont="1" applyAlignment="1">
      <alignment horizontal="right" vertical="center"/>
    </xf>
    <xf numFmtId="190" fontId="28" fillId="0" borderId="0" xfId="3925" applyNumberFormat="1" applyFont="1" applyAlignment="1">
      <alignment vertical="center"/>
    </xf>
    <xf numFmtId="196" fontId="6" fillId="0" borderId="0" xfId="3980" applyNumberFormat="1" applyFont="1" applyAlignment="1">
      <alignment vertical="center"/>
    </xf>
    <xf numFmtId="0" fontId="32" fillId="0" borderId="0" xfId="3925" applyAlignment="1">
      <alignment vertical="center"/>
    </xf>
    <xf numFmtId="197" fontId="28" fillId="0" borderId="0" xfId="3925" applyNumberFormat="1" applyFont="1" applyAlignment="1">
      <alignment horizontal="right" vertical="center"/>
    </xf>
    <xf numFmtId="195" fontId="6" fillId="0" borderId="0" xfId="3925" applyNumberFormat="1" applyFont="1" applyAlignment="1">
      <alignment vertical="center"/>
    </xf>
    <xf numFmtId="192" fontId="0" fillId="0" borderId="0" xfId="3980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32" fillId="0" borderId="0" xfId="3925" applyAlignment="1">
      <alignment horizontal="center" vertical="center"/>
    </xf>
    <xf numFmtId="3" fontId="4" fillId="0" borderId="0" xfId="5" applyNumberFormat="1" applyFont="1" applyAlignment="1">
      <alignment horizontal="right" vertical="center"/>
    </xf>
    <xf numFmtId="195" fontId="6" fillId="0" borderId="0" xfId="3980" applyNumberFormat="1" applyFont="1" applyAlignment="1">
      <alignment vertical="center"/>
    </xf>
    <xf numFmtId="195" fontId="29" fillId="0" borderId="0" xfId="3980" applyNumberFormat="1" applyFont="1" applyFill="1" applyBorder="1" applyAlignment="1" applyProtection="1">
      <alignment horizontal="right" vertical="center"/>
    </xf>
    <xf numFmtId="0" fontId="46" fillId="0" borderId="0" xfId="3925" applyFont="1" applyAlignment="1">
      <alignment vertical="center"/>
    </xf>
    <xf numFmtId="3" fontId="29" fillId="0" borderId="0" xfId="3925" applyNumberFormat="1" applyFont="1" applyAlignment="1">
      <alignment horizontal="right"/>
    </xf>
    <xf numFmtId="3" fontId="29" fillId="0" borderId="0" xfId="3925" applyNumberFormat="1" applyFont="1" applyAlignment="1">
      <alignment horizontal="right" vertical="center"/>
    </xf>
    <xf numFmtId="0" fontId="29" fillId="0" borderId="18" xfId="3925" applyFont="1" applyBorder="1" applyAlignment="1">
      <alignment horizontal="right" vertical="center"/>
    </xf>
    <xf numFmtId="0" fontId="36" fillId="0" borderId="0" xfId="3925" applyFont="1" applyAlignment="1">
      <alignment vertical="center"/>
    </xf>
    <xf numFmtId="0" fontId="35" fillId="0" borderId="0" xfId="3925" applyFont="1" applyAlignment="1">
      <alignment vertical="center"/>
    </xf>
    <xf numFmtId="196" fontId="28" fillId="0" borderId="0" xfId="3981" applyNumberFormat="1" applyFont="1" applyFill="1" applyBorder="1" applyAlignment="1" applyProtection="1">
      <alignment horizontal="right"/>
    </xf>
    <xf numFmtId="195" fontId="28" fillId="0" borderId="0" xfId="3981" applyNumberFormat="1" applyFont="1" applyFill="1" applyBorder="1" applyAlignment="1" applyProtection="1">
      <alignment horizontal="right"/>
    </xf>
    <xf numFmtId="196" fontId="29" fillId="0" borderId="0" xfId="3981" applyNumberFormat="1" applyFont="1" applyFill="1" applyBorder="1" applyAlignment="1" applyProtection="1">
      <alignment horizontal="right" vertical="center"/>
    </xf>
    <xf numFmtId="198" fontId="28" fillId="0" borderId="0" xfId="3925" applyNumberFormat="1" applyFont="1"/>
    <xf numFmtId="196" fontId="29" fillId="0" borderId="0" xfId="3981" applyNumberFormat="1" applyFont="1" applyFill="1" applyBorder="1" applyAlignment="1" applyProtection="1">
      <alignment horizontal="right"/>
    </xf>
    <xf numFmtId="195" fontId="29" fillId="0" borderId="0" xfId="3981" applyNumberFormat="1" applyFont="1" applyFill="1" applyBorder="1" applyAlignment="1" applyProtection="1">
      <alignment horizontal="right" vertical="center"/>
    </xf>
    <xf numFmtId="195" fontId="29" fillId="0" borderId="0" xfId="3981" applyNumberFormat="1" applyFont="1" applyFill="1" applyBorder="1" applyAlignment="1" applyProtection="1">
      <alignment horizontal="right"/>
    </xf>
    <xf numFmtId="0" fontId="36" fillId="0" borderId="0" xfId="3925" applyFont="1" applyBorder="1" applyAlignment="1">
      <alignment horizontal="center"/>
    </xf>
    <xf numFmtId="0" fontId="4" fillId="0" borderId="18" xfId="3925" applyFont="1" applyBorder="1" applyAlignment="1">
      <alignment horizontal="center" vertical="center"/>
    </xf>
    <xf numFmtId="0" fontId="4" fillId="0" borderId="17" xfId="3925" applyFont="1" applyBorder="1" applyAlignment="1">
      <alignment horizontal="center" vertical="center"/>
    </xf>
    <xf numFmtId="0" fontId="4" fillId="0" borderId="19" xfId="3925" applyFont="1" applyBorder="1" applyAlignment="1">
      <alignment horizontal="center"/>
    </xf>
    <xf numFmtId="0" fontId="4" fillId="0" borderId="13" xfId="3925" applyFont="1" applyBorder="1" applyAlignment="1">
      <alignment horizontal="center"/>
    </xf>
    <xf numFmtId="0" fontId="36" fillId="0" borderId="18" xfId="3925" applyFont="1" applyBorder="1" applyAlignment="1">
      <alignment horizontal="center"/>
    </xf>
    <xf numFmtId="0" fontId="9" fillId="0" borderId="1" xfId="142" applyFont="1" applyBorder="1" applyAlignment="1">
      <alignment horizontal="left"/>
    </xf>
    <xf numFmtId="0" fontId="9" fillId="0" borderId="6" xfId="142" applyFont="1" applyBorder="1" applyAlignment="1">
      <alignment horizontal="left"/>
    </xf>
    <xf numFmtId="0" fontId="9" fillId="0" borderId="3" xfId="142" applyFont="1" applyBorder="1" applyAlignment="1">
      <alignment horizontal="left"/>
    </xf>
    <xf numFmtId="0" fontId="9" fillId="0" borderId="4" xfId="142" applyFont="1" applyBorder="1" applyAlignment="1">
      <alignment horizontal="left"/>
    </xf>
    <xf numFmtId="0" fontId="9" fillId="0" borderId="7" xfId="142" quotePrefix="1" applyFont="1" applyBorder="1" applyAlignment="1">
      <alignment horizontal="left"/>
    </xf>
    <xf numFmtId="0" fontId="9" fillId="0" borderId="0" xfId="142" applyFont="1" applyBorder="1" applyAlignment="1">
      <alignment horizontal="left"/>
    </xf>
    <xf numFmtId="0" fontId="9" fillId="0" borderId="0" xfId="142" quotePrefix="1" applyFont="1" applyBorder="1" applyAlignment="1">
      <alignment horizontal="left"/>
    </xf>
    <xf numFmtId="0" fontId="7" fillId="0" borderId="0" xfId="142" applyFont="1" applyBorder="1" applyAlignment="1">
      <alignment horizontal="center" vertical="center"/>
    </xf>
    <xf numFmtId="0" fontId="7" fillId="0" borderId="1" xfId="142" applyFont="1" applyBorder="1" applyAlignment="1">
      <alignment horizontal="center" vertical="center"/>
    </xf>
    <xf numFmtId="0" fontId="9" fillId="0" borderId="8" xfId="142" applyFont="1" applyBorder="1" applyAlignment="1">
      <alignment horizontal="center"/>
    </xf>
    <xf numFmtId="0" fontId="9" fillId="0" borderId="1" xfId="142" applyFont="1" applyBorder="1" applyAlignment="1">
      <alignment horizontal="center"/>
    </xf>
    <xf numFmtId="0" fontId="9" fillId="0" borderId="6" xfId="142" applyFont="1" applyBorder="1" applyAlignment="1">
      <alignment horizontal="center"/>
    </xf>
    <xf numFmtId="0" fontId="9" fillId="0" borderId="10" xfId="142" applyFont="1" applyBorder="1" applyAlignment="1">
      <alignment horizontal="center" vertical="center" wrapText="1"/>
    </xf>
    <xf numFmtId="0" fontId="9" fillId="0" borderId="9" xfId="142" applyFont="1" applyBorder="1" applyAlignment="1">
      <alignment horizontal="center" vertical="center" wrapText="1"/>
    </xf>
    <xf numFmtId="0" fontId="9" fillId="0" borderId="7" xfId="142" applyFont="1" applyBorder="1" applyAlignment="1">
      <alignment horizontal="center" vertical="center" wrapText="1"/>
    </xf>
    <xf numFmtId="0" fontId="9" fillId="0" borderId="0" xfId="142" applyFont="1" applyBorder="1" applyAlignment="1">
      <alignment horizontal="center" vertical="center" wrapText="1"/>
    </xf>
    <xf numFmtId="0" fontId="9" fillId="0" borderId="8" xfId="142" applyFont="1" applyBorder="1" applyAlignment="1">
      <alignment horizontal="center" vertical="center" wrapText="1"/>
    </xf>
    <xf numFmtId="0" fontId="9" fillId="0" borderId="1" xfId="142" applyFont="1" applyBorder="1" applyAlignment="1">
      <alignment horizontal="center" vertical="center" wrapText="1"/>
    </xf>
    <xf numFmtId="0" fontId="9" fillId="0" borderId="10" xfId="142" applyFont="1" applyBorder="1" applyAlignment="1">
      <alignment horizontal="center" vertical="center" shrinkToFit="1"/>
    </xf>
    <xf numFmtId="0" fontId="9" fillId="0" borderId="9" xfId="142" applyFont="1" applyBorder="1" applyAlignment="1">
      <alignment horizontal="center" vertical="center" shrinkToFit="1"/>
    </xf>
    <xf numFmtId="0" fontId="9" fillId="0" borderId="11" xfId="142" applyFont="1" applyBorder="1" applyAlignment="1">
      <alignment horizontal="center" vertical="center" shrinkToFit="1"/>
    </xf>
    <xf numFmtId="0" fontId="9" fillId="0" borderId="12" xfId="142" applyFont="1" applyBorder="1" applyAlignment="1">
      <alignment horizontal="center"/>
    </xf>
    <xf numFmtId="0" fontId="9" fillId="0" borderId="13" xfId="142" applyFont="1" applyBorder="1" applyAlignment="1">
      <alignment horizontal="center"/>
    </xf>
    <xf numFmtId="0" fontId="9" fillId="0" borderId="14" xfId="142" applyFont="1" applyBorder="1" applyAlignment="1">
      <alignment horizontal="center"/>
    </xf>
    <xf numFmtId="0" fontId="9" fillId="0" borderId="10" xfId="142" applyFont="1" applyBorder="1" applyAlignment="1">
      <alignment horizontal="center" vertical="center"/>
    </xf>
    <xf numFmtId="0" fontId="9" fillId="0" borderId="9" xfId="142" applyFont="1" applyBorder="1" applyAlignment="1">
      <alignment horizontal="center" vertical="center"/>
    </xf>
    <xf numFmtId="0" fontId="9" fillId="0" borderId="11" xfId="142" applyFont="1" applyBorder="1" applyAlignment="1">
      <alignment horizontal="center" vertical="center"/>
    </xf>
    <xf numFmtId="0" fontId="9" fillId="0" borderId="10" xfId="142" applyFont="1" applyBorder="1" applyAlignment="1">
      <alignment horizontal="center"/>
    </xf>
    <xf numFmtId="0" fontId="9" fillId="0" borderId="9" xfId="142" applyFont="1" applyBorder="1" applyAlignment="1">
      <alignment horizontal="center"/>
    </xf>
    <xf numFmtId="0" fontId="9" fillId="0" borderId="11" xfId="142" applyFont="1" applyBorder="1" applyAlignment="1">
      <alignment horizontal="center"/>
    </xf>
    <xf numFmtId="0" fontId="9" fillId="0" borderId="8" xfId="142" applyFont="1" applyBorder="1" applyAlignment="1">
      <alignment horizontal="center" vertical="center"/>
    </xf>
    <xf numFmtId="0" fontId="9" fillId="0" borderId="1" xfId="142" applyFont="1" applyBorder="1" applyAlignment="1">
      <alignment horizontal="center" vertical="center"/>
    </xf>
    <xf numFmtId="0" fontId="9" fillId="0" borderId="6" xfId="142" applyFont="1" applyBorder="1" applyAlignment="1">
      <alignment horizontal="center" vertical="center"/>
    </xf>
    <xf numFmtId="0" fontId="9" fillId="0" borderId="0" xfId="142" applyFont="1" applyBorder="1" applyAlignment="1">
      <alignment horizontal="center" vertical="center" shrinkToFit="1"/>
    </xf>
    <xf numFmtId="0" fontId="9" fillId="0" borderId="3" xfId="142" applyFont="1" applyBorder="1" applyAlignment="1">
      <alignment horizontal="center" vertical="center" shrinkToFit="1"/>
    </xf>
    <xf numFmtId="0" fontId="9" fillId="0" borderId="1" xfId="142" applyFont="1" applyBorder="1" applyAlignment="1">
      <alignment horizontal="center" vertical="center" shrinkToFit="1"/>
    </xf>
    <xf numFmtId="0" fontId="9" fillId="0" borderId="6" xfId="142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3" xfId="143" applyFont="1" applyBorder="1" applyAlignment="1">
      <alignment horizontal="left"/>
    </xf>
    <xf numFmtId="0" fontId="10" fillId="0" borderId="4" xfId="143" applyFont="1" applyBorder="1" applyAlignment="1">
      <alignment horizontal="left"/>
    </xf>
    <xf numFmtId="0" fontId="10" fillId="0" borderId="7" xfId="143" applyFont="1" applyBorder="1" applyAlignment="1">
      <alignment horizontal="left"/>
    </xf>
    <xf numFmtId="0" fontId="10" fillId="0" borderId="6" xfId="143" applyFont="1" applyBorder="1" applyAlignment="1">
      <alignment horizontal="left"/>
    </xf>
    <xf numFmtId="0" fontId="10" fillId="0" borderId="5" xfId="143" applyFont="1" applyBorder="1" applyAlignment="1">
      <alignment horizontal="left"/>
    </xf>
    <xf numFmtId="0" fontId="10" fillId="0" borderId="8" xfId="143" applyFont="1" applyBorder="1" applyAlignment="1">
      <alignment horizontal="left"/>
    </xf>
    <xf numFmtId="0" fontId="10" fillId="0" borderId="0" xfId="143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6" fillId="0" borderId="18" xfId="28" applyFont="1" applyBorder="1" applyAlignment="1">
      <alignment horizontal="center"/>
    </xf>
    <xf numFmtId="0" fontId="36" fillId="0" borderId="0" xfId="28" applyFont="1" applyBorder="1" applyAlignment="1">
      <alignment horizontal="center"/>
    </xf>
    <xf numFmtId="0" fontId="29" fillId="0" borderId="18" xfId="28" applyFont="1" applyBorder="1" applyAlignment="1">
      <alignment horizontal="center"/>
    </xf>
    <xf numFmtId="0" fontId="29" fillId="0" borderId="0" xfId="28" applyFont="1" applyBorder="1" applyAlignment="1">
      <alignment horizontal="center"/>
    </xf>
    <xf numFmtId="0" fontId="29" fillId="6" borderId="18" xfId="28" applyFont="1" applyFill="1" applyBorder="1" applyAlignment="1">
      <alignment horizontal="center"/>
    </xf>
    <xf numFmtId="0" fontId="29" fillId="6" borderId="0" xfId="28" applyFont="1" applyFill="1" applyBorder="1" applyAlignment="1">
      <alignment horizontal="center"/>
    </xf>
    <xf numFmtId="0" fontId="29" fillId="5" borderId="18" xfId="28" applyFont="1" applyFill="1" applyBorder="1" applyAlignment="1">
      <alignment horizontal="center"/>
    </xf>
    <xf numFmtId="0" fontId="29" fillId="5" borderId="0" xfId="28" applyFont="1" applyFill="1" applyBorder="1" applyAlignment="1">
      <alignment horizontal="center"/>
    </xf>
    <xf numFmtId="0" fontId="29" fillId="10" borderId="18" xfId="28" applyFont="1" applyFill="1" applyBorder="1" applyAlignment="1">
      <alignment horizontal="center"/>
    </xf>
    <xf numFmtId="0" fontId="36" fillId="10" borderId="0" xfId="28" applyFont="1" applyFill="1" applyBorder="1" applyAlignment="1">
      <alignment horizontal="center"/>
    </xf>
    <xf numFmtId="0" fontId="29" fillId="9" borderId="18" xfId="28" applyFont="1" applyFill="1" applyBorder="1" applyAlignment="1">
      <alignment horizontal="center"/>
    </xf>
    <xf numFmtId="0" fontId="29" fillId="9" borderId="0" xfId="28" applyFont="1" applyFill="1" applyBorder="1" applyAlignment="1">
      <alignment horizontal="center"/>
    </xf>
    <xf numFmtId="0" fontId="29" fillId="8" borderId="18" xfId="28" applyFont="1" applyFill="1" applyBorder="1" applyAlignment="1">
      <alignment horizontal="center"/>
    </xf>
    <xf numFmtId="0" fontId="29" fillId="8" borderId="0" xfId="28" applyFont="1" applyFill="1" applyBorder="1" applyAlignment="1">
      <alignment horizontal="center"/>
    </xf>
    <xf numFmtId="0" fontId="52" fillId="0" borderId="0" xfId="27" applyFont="1" applyAlignment="1">
      <alignment horizontal="center"/>
    </xf>
    <xf numFmtId="0" fontId="54" fillId="2" borderId="0" xfId="28" applyFont="1" applyFill="1" applyBorder="1" applyAlignment="1">
      <alignment horizontal="left" vertical="top"/>
    </xf>
    <xf numFmtId="0" fontId="29" fillId="7" borderId="18" xfId="28" applyFont="1" applyFill="1" applyBorder="1" applyAlignment="1">
      <alignment horizontal="center"/>
    </xf>
    <xf numFmtId="0" fontId="29" fillId="7" borderId="0" xfId="28" applyFont="1" applyFill="1" applyBorder="1" applyAlignment="1">
      <alignment horizontal="center"/>
    </xf>
    <xf numFmtId="0" fontId="9" fillId="0" borderId="8" xfId="3925" applyFont="1" applyBorder="1" applyAlignment="1">
      <alignment horizontal="center" vertical="center"/>
    </xf>
    <xf numFmtId="0" fontId="9" fillId="0" borderId="1" xfId="3925" applyFont="1" applyBorder="1" applyAlignment="1">
      <alignment horizontal="center" vertical="center"/>
    </xf>
    <xf numFmtId="0" fontId="9" fillId="0" borderId="6" xfId="3925" applyFont="1" applyBorder="1" applyAlignment="1">
      <alignment horizontal="center" vertical="center"/>
    </xf>
    <xf numFmtId="0" fontId="9" fillId="0" borderId="10" xfId="3925" applyFont="1" applyBorder="1" applyAlignment="1">
      <alignment horizontal="center" vertical="center"/>
    </xf>
    <xf numFmtId="0" fontId="9" fillId="0" borderId="9" xfId="3925" applyFont="1" applyBorder="1" applyAlignment="1">
      <alignment horizontal="center" vertical="center"/>
    </xf>
    <xf numFmtId="0" fontId="9" fillId="0" borderId="11" xfId="3925" applyFont="1" applyBorder="1" applyAlignment="1">
      <alignment horizontal="center" vertical="center"/>
    </xf>
    <xf numFmtId="0" fontId="9" fillId="0" borderId="0" xfId="3925" applyFont="1" applyBorder="1" applyAlignment="1">
      <alignment horizontal="center" vertical="center"/>
    </xf>
    <xf numFmtId="0" fontId="9" fillId="0" borderId="3" xfId="3925" applyFont="1" applyBorder="1" applyAlignment="1">
      <alignment horizontal="center" vertical="center"/>
    </xf>
    <xf numFmtId="0" fontId="11" fillId="0" borderId="7" xfId="3925" applyFont="1" applyBorder="1" applyAlignment="1">
      <alignment horizontal="center"/>
    </xf>
    <xf numFmtId="0" fontId="11" fillId="0" borderId="0" xfId="3925" applyFont="1" applyBorder="1" applyAlignment="1">
      <alignment horizontal="center"/>
    </xf>
    <xf numFmtId="0" fontId="9" fillId="0" borderId="7" xfId="3925" applyFont="1" applyBorder="1" applyAlignment="1">
      <alignment horizontal="center"/>
    </xf>
    <xf numFmtId="0" fontId="9" fillId="0" borderId="0" xfId="3925" applyFont="1" applyBorder="1" applyAlignment="1">
      <alignment horizontal="center"/>
    </xf>
    <xf numFmtId="0" fontId="11" fillId="0" borderId="9" xfId="3925" applyFont="1" applyBorder="1" applyAlignment="1">
      <alignment horizontal="center"/>
    </xf>
    <xf numFmtId="0" fontId="11" fillId="0" borderId="11" xfId="3925" applyFont="1" applyBorder="1" applyAlignment="1">
      <alignment horizontal="center"/>
    </xf>
    <xf numFmtId="0" fontId="9" fillId="0" borderId="10" xfId="3925" applyFont="1" applyBorder="1" applyAlignment="1">
      <alignment horizontal="center"/>
    </xf>
    <xf numFmtId="0" fontId="9" fillId="0" borderId="9" xfId="3925" applyFont="1" applyBorder="1" applyAlignment="1">
      <alignment horizontal="center"/>
    </xf>
    <xf numFmtId="0" fontId="9" fillId="0" borderId="11" xfId="3925" applyFont="1" applyBorder="1" applyAlignment="1">
      <alignment horizontal="center"/>
    </xf>
    <xf numFmtId="0" fontId="29" fillId="0" borderId="0" xfId="30" applyFont="1" applyBorder="1" applyAlignment="1">
      <alignment horizontal="center" vertical="center"/>
    </xf>
    <xf numFmtId="0" fontId="29" fillId="0" borderId="18" xfId="30" applyFont="1" applyBorder="1" applyAlignment="1">
      <alignment horizontal="center" vertical="center"/>
    </xf>
    <xf numFmtId="0" fontId="29" fillId="10" borderId="18" xfId="30" applyFont="1" applyFill="1" applyBorder="1" applyAlignment="1">
      <alignment horizontal="center" vertical="center"/>
    </xf>
    <xf numFmtId="0" fontId="29" fillId="10" borderId="0" xfId="73" applyFont="1" applyFill="1" applyBorder="1" applyAlignment="1">
      <alignment horizontal="center"/>
    </xf>
    <xf numFmtId="0" fontId="29" fillId="8" borderId="18" xfId="30" applyFont="1" applyFill="1" applyBorder="1" applyAlignment="1">
      <alignment horizontal="center" vertical="center"/>
    </xf>
    <xf numFmtId="0" fontId="29" fillId="8" borderId="0" xfId="73" applyFont="1" applyFill="1" applyBorder="1" applyAlignment="1">
      <alignment horizontal="center"/>
    </xf>
    <xf numFmtId="0" fontId="29" fillId="7" borderId="18" xfId="30" applyFont="1" applyFill="1" applyBorder="1" applyAlignment="1">
      <alignment horizontal="center" vertical="center"/>
    </xf>
    <xf numFmtId="0" fontId="29" fillId="7" borderId="0" xfId="30" applyFont="1" applyFill="1" applyBorder="1" applyAlignment="1">
      <alignment horizontal="center" vertical="center"/>
    </xf>
    <xf numFmtId="0" fontId="36" fillId="9" borderId="18" xfId="30" applyFont="1" applyFill="1" applyBorder="1" applyAlignment="1">
      <alignment horizontal="center" vertical="center"/>
    </xf>
    <xf numFmtId="0" fontId="36" fillId="9" borderId="0" xfId="73" applyFont="1" applyFill="1" applyBorder="1" applyAlignment="1">
      <alignment horizontal="center"/>
    </xf>
    <xf numFmtId="0" fontId="29" fillId="0" borderId="0" xfId="73" applyFont="1" applyBorder="1" applyAlignment="1">
      <alignment horizontal="center" vertical="center"/>
    </xf>
    <xf numFmtId="0" fontId="29" fillId="0" borderId="18" xfId="73" applyFont="1" applyBorder="1" applyAlignment="1">
      <alignment horizontal="center" vertical="center"/>
    </xf>
    <xf numFmtId="0" fontId="29" fillId="7" borderId="18" xfId="73" applyFont="1" applyFill="1" applyBorder="1" applyAlignment="1">
      <alignment horizontal="center" vertical="center"/>
    </xf>
    <xf numFmtId="0" fontId="29" fillId="7" borderId="0" xfId="73" applyFont="1" applyFill="1" applyBorder="1" applyAlignment="1">
      <alignment horizontal="center" vertical="center"/>
    </xf>
    <xf numFmtId="0" fontId="29" fillId="10" borderId="18" xfId="73" applyFont="1" applyFill="1" applyBorder="1" applyAlignment="1">
      <alignment horizontal="center" vertical="center"/>
    </xf>
    <xf numFmtId="0" fontId="29" fillId="10" borderId="0" xfId="73" applyFont="1" applyFill="1" applyBorder="1" applyAlignment="1">
      <alignment horizontal="center" vertical="center"/>
    </xf>
    <xf numFmtId="0" fontId="29" fillId="9" borderId="18" xfId="73" applyFont="1" applyFill="1" applyBorder="1" applyAlignment="1">
      <alignment horizontal="center" vertical="center"/>
    </xf>
    <xf numFmtId="0" fontId="29" fillId="9" borderId="0" xfId="73" applyFont="1" applyFill="1" applyBorder="1" applyAlignment="1">
      <alignment horizontal="center" vertical="center"/>
    </xf>
    <xf numFmtId="0" fontId="29" fillId="8" borderId="18" xfId="73" applyFont="1" applyFill="1" applyBorder="1" applyAlignment="1">
      <alignment horizontal="center" vertical="center"/>
    </xf>
    <xf numFmtId="0" fontId="29" fillId="8" borderId="0" xfId="73" applyFont="1" applyFill="1" applyBorder="1" applyAlignment="1">
      <alignment horizontal="center" vertical="center"/>
    </xf>
    <xf numFmtId="0" fontId="29" fillId="0" borderId="0" xfId="73" applyFont="1" applyBorder="1" applyAlignment="1">
      <alignment horizontal="center"/>
    </xf>
    <xf numFmtId="0" fontId="29" fillId="7" borderId="0" xfId="73" applyFont="1" applyFill="1" applyBorder="1" applyAlignment="1">
      <alignment horizontal="center"/>
    </xf>
    <xf numFmtId="0" fontId="29" fillId="9" borderId="0" xfId="73" applyFont="1" applyFill="1" applyBorder="1" applyAlignment="1">
      <alignment horizontal="center"/>
    </xf>
    <xf numFmtId="0" fontId="50" fillId="7" borderId="0" xfId="73" applyFont="1" applyFill="1" applyBorder="1" applyAlignment="1">
      <alignment horizontal="left" vertical="top"/>
    </xf>
    <xf numFmtId="0" fontId="52" fillId="0" borderId="0" xfId="73" applyFont="1" applyAlignment="1">
      <alignment horizontal="center"/>
    </xf>
    <xf numFmtId="0" fontId="54" fillId="10" borderId="0" xfId="73" applyFont="1" applyFill="1" applyBorder="1" applyAlignment="1">
      <alignment horizontal="left" vertical="top"/>
    </xf>
    <xf numFmtId="0" fontId="50" fillId="9" borderId="0" xfId="73" applyFont="1" applyFill="1" applyBorder="1" applyAlignment="1">
      <alignment horizontal="left" vertical="top"/>
    </xf>
    <xf numFmtId="0" fontId="50" fillId="8" borderId="0" xfId="73" applyFont="1" applyFill="1" applyBorder="1" applyAlignment="1">
      <alignment horizontal="left" vertical="top"/>
    </xf>
    <xf numFmtId="0" fontId="36" fillId="10" borderId="0" xfId="73" applyFont="1" applyFill="1" applyBorder="1" applyAlignment="1">
      <alignment horizontal="center" vertical="center"/>
    </xf>
    <xf numFmtId="0" fontId="50" fillId="10" borderId="0" xfId="73" applyFont="1" applyFill="1" applyBorder="1" applyAlignment="1">
      <alignment horizontal="left" vertical="top"/>
    </xf>
    <xf numFmtId="0" fontId="54" fillId="2" borderId="0" xfId="73" applyFont="1" applyFill="1" applyBorder="1" applyAlignment="1">
      <alignment horizontal="left" vertical="top"/>
    </xf>
    <xf numFmtId="0" fontId="29" fillId="0" borderId="18" xfId="73" applyFont="1" applyBorder="1" applyAlignment="1">
      <alignment horizontal="center"/>
    </xf>
    <xf numFmtId="0" fontId="29" fillId="7" borderId="18" xfId="73" applyFont="1" applyFill="1" applyBorder="1" applyAlignment="1">
      <alignment horizontal="center"/>
    </xf>
    <xf numFmtId="0" fontId="29" fillId="10" borderId="18" xfId="73" applyFont="1" applyFill="1" applyBorder="1" applyAlignment="1">
      <alignment horizontal="center"/>
    </xf>
    <xf numFmtId="0" fontId="36" fillId="10" borderId="0" xfId="73" applyFont="1" applyFill="1" applyBorder="1" applyAlignment="1">
      <alignment horizontal="center"/>
    </xf>
    <xf numFmtId="0" fontId="29" fillId="9" borderId="18" xfId="73" applyFont="1" applyFill="1" applyBorder="1" applyAlignment="1">
      <alignment horizontal="center"/>
    </xf>
    <xf numFmtId="0" fontId="29" fillId="8" borderId="18" xfId="73" applyFont="1" applyFill="1" applyBorder="1" applyAlignment="1">
      <alignment horizontal="center"/>
    </xf>
    <xf numFmtId="0" fontId="9" fillId="0" borderId="3" xfId="3925" applyFont="1" applyBorder="1" applyAlignment="1">
      <alignment horizontal="left"/>
    </xf>
    <xf numFmtId="0" fontId="9" fillId="0" borderId="4" xfId="3925" applyFont="1" applyBorder="1" applyAlignment="1">
      <alignment horizontal="left"/>
    </xf>
    <xf numFmtId="0" fontId="9" fillId="0" borderId="1" xfId="3925" applyFont="1" applyBorder="1" applyAlignment="1">
      <alignment horizontal="left"/>
    </xf>
    <xf numFmtId="0" fontId="9" fillId="0" borderId="6" xfId="3925" applyFont="1" applyBorder="1" applyAlignment="1">
      <alignment horizontal="left"/>
    </xf>
    <xf numFmtId="0" fontId="9" fillId="0" borderId="8" xfId="3925" quotePrefix="1" applyFont="1" applyBorder="1" applyAlignment="1">
      <alignment horizontal="left"/>
    </xf>
    <xf numFmtId="0" fontId="9" fillId="0" borderId="0" xfId="3925" applyFont="1" applyBorder="1" applyAlignment="1">
      <alignment horizontal="left"/>
    </xf>
    <xf numFmtId="0" fontId="9" fillId="0" borderId="7" xfId="3925" quotePrefix="1" applyFont="1" applyBorder="1" applyAlignment="1">
      <alignment horizontal="left"/>
    </xf>
    <xf numFmtId="0" fontId="9" fillId="0" borderId="8" xfId="3925" applyFont="1" applyBorder="1" applyAlignment="1">
      <alignment horizontal="center"/>
    </xf>
    <xf numFmtId="0" fontId="9" fillId="0" borderId="1" xfId="3925" applyFont="1" applyBorder="1" applyAlignment="1">
      <alignment horizontal="center"/>
    </xf>
    <xf numFmtId="0" fontId="9" fillId="0" borderId="6" xfId="3925" applyFont="1" applyBorder="1" applyAlignment="1">
      <alignment horizontal="center"/>
    </xf>
    <xf numFmtId="0" fontId="9" fillId="0" borderId="10" xfId="3925" applyFont="1" applyBorder="1" applyAlignment="1">
      <alignment horizontal="center" vertical="center" wrapText="1"/>
    </xf>
    <xf numFmtId="0" fontId="9" fillId="0" borderId="9" xfId="3925" applyFont="1" applyBorder="1" applyAlignment="1">
      <alignment horizontal="center" vertical="center" wrapText="1"/>
    </xf>
    <xf numFmtId="0" fontId="9" fillId="0" borderId="7" xfId="3925" applyFont="1" applyBorder="1" applyAlignment="1">
      <alignment horizontal="center" vertical="center" wrapText="1"/>
    </xf>
    <xf numFmtId="0" fontId="9" fillId="0" borderId="0" xfId="3925" applyFont="1" applyBorder="1" applyAlignment="1">
      <alignment horizontal="center" vertical="center" wrapText="1"/>
    </xf>
    <xf numFmtId="0" fontId="9" fillId="0" borderId="8" xfId="3925" applyFont="1" applyBorder="1" applyAlignment="1">
      <alignment horizontal="center" vertical="center" wrapText="1"/>
    </xf>
    <xf numFmtId="0" fontId="9" fillId="0" borderId="1" xfId="3925" applyFont="1" applyBorder="1" applyAlignment="1">
      <alignment horizontal="center" vertical="center" wrapText="1"/>
    </xf>
    <xf numFmtId="0" fontId="9" fillId="0" borderId="10" xfId="3925" applyFont="1" applyBorder="1" applyAlignment="1">
      <alignment horizontal="center" vertical="center" shrinkToFit="1"/>
    </xf>
    <xf numFmtId="0" fontId="9" fillId="0" borderId="9" xfId="3925" applyFont="1" applyBorder="1" applyAlignment="1">
      <alignment horizontal="center" vertical="center" shrinkToFit="1"/>
    </xf>
    <xf numFmtId="0" fontId="9" fillId="0" borderId="11" xfId="3925" applyFont="1" applyBorder="1" applyAlignment="1">
      <alignment horizontal="center" vertical="center" shrinkToFit="1"/>
    </xf>
    <xf numFmtId="0" fontId="9" fillId="0" borderId="0" xfId="3925" applyFont="1" applyBorder="1" applyAlignment="1">
      <alignment horizontal="center" vertical="center" shrinkToFit="1"/>
    </xf>
    <xf numFmtId="0" fontId="9" fillId="0" borderId="3" xfId="3925" applyFont="1" applyBorder="1" applyAlignment="1">
      <alignment horizontal="center" vertical="center" shrinkToFit="1"/>
    </xf>
    <xf numFmtId="0" fontId="9" fillId="0" borderId="1" xfId="3925" applyFont="1" applyBorder="1" applyAlignment="1">
      <alignment horizontal="center" vertical="center" shrinkToFit="1"/>
    </xf>
    <xf numFmtId="0" fontId="9" fillId="0" borderId="6" xfId="3925" applyFont="1" applyBorder="1" applyAlignment="1">
      <alignment horizontal="center" vertical="center" shrinkToFit="1"/>
    </xf>
    <xf numFmtId="0" fontId="9" fillId="0" borderId="12" xfId="3925" applyFont="1" applyBorder="1" applyAlignment="1">
      <alignment horizontal="center"/>
    </xf>
    <xf numFmtId="0" fontId="9" fillId="0" borderId="13" xfId="3925" applyFont="1" applyBorder="1" applyAlignment="1">
      <alignment horizontal="center"/>
    </xf>
    <xf numFmtId="0" fontId="9" fillId="0" borderId="14" xfId="3925" applyFont="1" applyBorder="1" applyAlignment="1">
      <alignment horizontal="center"/>
    </xf>
    <xf numFmtId="0" fontId="11" fillId="0" borderId="3" xfId="3925" applyFont="1" applyBorder="1" applyAlignment="1">
      <alignment horizontal="center"/>
    </xf>
    <xf numFmtId="0" fontId="15" fillId="0" borderId="10" xfId="3925" applyFont="1" applyBorder="1" applyAlignment="1">
      <alignment horizontal="center" vertical="center"/>
    </xf>
    <xf numFmtId="0" fontId="15" fillId="0" borderId="9" xfId="3925" applyFont="1" applyBorder="1" applyAlignment="1">
      <alignment horizontal="center" vertical="center"/>
    </xf>
    <xf numFmtId="0" fontId="15" fillId="0" borderId="11" xfId="3925" applyFont="1" applyBorder="1" applyAlignment="1">
      <alignment horizontal="center" vertical="center"/>
    </xf>
    <xf numFmtId="0" fontId="15" fillId="0" borderId="8" xfId="3925" applyFont="1" applyBorder="1" applyAlignment="1">
      <alignment horizontal="center" vertical="center"/>
    </xf>
    <xf numFmtId="0" fontId="15" fillId="0" borderId="1" xfId="3925" applyFont="1" applyBorder="1" applyAlignment="1">
      <alignment horizontal="center" vertical="center"/>
    </xf>
    <xf numFmtId="0" fontId="15" fillId="0" borderId="6" xfId="3925" applyFont="1" applyBorder="1" applyAlignment="1">
      <alignment horizontal="center" vertical="center"/>
    </xf>
    <xf numFmtId="0" fontId="9" fillId="0" borderId="0" xfId="3925" applyFont="1" applyAlignment="1">
      <alignment horizontal="center" vertical="center"/>
    </xf>
    <xf numFmtId="0" fontId="15" fillId="0" borderId="12" xfId="3925" applyFont="1" applyBorder="1" applyAlignment="1">
      <alignment horizontal="center"/>
    </xf>
    <xf numFmtId="0" fontId="15" fillId="0" borderId="13" xfId="3925" applyFont="1" applyBorder="1" applyAlignment="1">
      <alignment horizontal="center"/>
    </xf>
    <xf numFmtId="0" fontId="15" fillId="0" borderId="14" xfId="3925" applyFont="1" applyBorder="1" applyAlignment="1">
      <alignment horizontal="center"/>
    </xf>
    <xf numFmtId="0" fontId="15" fillId="0" borderId="9" xfId="3925" applyFont="1" applyBorder="1"/>
    <xf numFmtId="0" fontId="15" fillId="0" borderId="11" xfId="3925" applyFont="1" applyBorder="1"/>
    <xf numFmtId="0" fontId="9" fillId="0" borderId="7" xfId="3925" applyFont="1" applyBorder="1" applyAlignment="1">
      <alignment horizontal="center" vertical="center"/>
    </xf>
    <xf numFmtId="0" fontId="12" fillId="0" borderId="12" xfId="3925" applyFont="1" applyBorder="1" applyAlignment="1">
      <alignment horizontal="center"/>
    </xf>
    <xf numFmtId="0" fontId="12" fillId="0" borderId="13" xfId="3925" applyFont="1" applyBorder="1" applyAlignment="1">
      <alignment horizontal="center"/>
    </xf>
    <xf numFmtId="0" fontId="12" fillId="0" borderId="14" xfId="3925" applyFont="1" applyBorder="1" applyAlignment="1">
      <alignment horizontal="center"/>
    </xf>
    <xf numFmtId="0" fontId="12" fillId="0" borderId="10" xfId="3925" applyFont="1" applyBorder="1" applyAlignment="1">
      <alignment horizontal="center" vertical="center"/>
    </xf>
    <xf numFmtId="0" fontId="12" fillId="0" borderId="9" xfId="3925" applyFont="1" applyBorder="1" applyAlignment="1">
      <alignment horizontal="center" vertical="center"/>
    </xf>
    <xf numFmtId="0" fontId="12" fillId="0" borderId="11" xfId="3925" applyFont="1" applyBorder="1" applyAlignment="1">
      <alignment horizontal="center" vertical="center"/>
    </xf>
    <xf numFmtId="0" fontId="12" fillId="0" borderId="8" xfId="3925" applyFont="1" applyBorder="1" applyAlignment="1">
      <alignment horizontal="center" vertical="center"/>
    </xf>
    <xf numFmtId="0" fontId="12" fillId="0" borderId="1" xfId="3925" applyFont="1" applyBorder="1" applyAlignment="1">
      <alignment horizontal="center" vertical="center"/>
    </xf>
    <xf numFmtId="0" fontId="12" fillId="0" borderId="6" xfId="3925" applyFont="1" applyBorder="1" applyAlignment="1">
      <alignment horizontal="center" vertical="center"/>
    </xf>
    <xf numFmtId="0" fontId="8" fillId="0" borderId="0" xfId="3925" applyFont="1" applyBorder="1" applyAlignment="1">
      <alignment horizontal="center"/>
    </xf>
    <xf numFmtId="0" fontId="12" fillId="0" borderId="0" xfId="3925" applyFont="1" applyBorder="1" applyAlignment="1">
      <alignment horizontal="center" vertical="center"/>
    </xf>
    <xf numFmtId="0" fontId="12" fillId="0" borderId="3" xfId="3925" applyFont="1" applyBorder="1" applyAlignment="1">
      <alignment horizontal="center" vertical="center"/>
    </xf>
    <xf numFmtId="0" fontId="9" fillId="0" borderId="12" xfId="3925" applyFont="1" applyBorder="1" applyAlignment="1">
      <alignment horizontal="center" vertical="center"/>
    </xf>
    <xf numFmtId="0" fontId="9" fillId="0" borderId="13" xfId="3925" applyFont="1" applyBorder="1" applyAlignment="1">
      <alignment horizontal="center" vertical="center"/>
    </xf>
    <xf numFmtId="0" fontId="9" fillId="0" borderId="14" xfId="3925" applyFont="1" applyBorder="1" applyAlignment="1">
      <alignment horizontal="center" vertical="center"/>
    </xf>
    <xf numFmtId="0" fontId="9" fillId="0" borderId="7" xfId="3925" applyFont="1" applyBorder="1" applyAlignment="1">
      <alignment horizontal="center" vertical="center" shrinkToFit="1"/>
    </xf>
    <xf numFmtId="0" fontId="9" fillId="0" borderId="8" xfId="3925" applyFont="1" applyBorder="1" applyAlignment="1">
      <alignment horizontal="center" vertical="center" shrinkToFit="1"/>
    </xf>
    <xf numFmtId="0" fontId="5" fillId="0" borderId="9" xfId="3925" applyFont="1" applyBorder="1" applyAlignment="1">
      <alignment horizontal="center" vertical="center"/>
    </xf>
    <xf numFmtId="0" fontId="5" fillId="0" borderId="11" xfId="3925" applyFont="1" applyBorder="1" applyAlignment="1">
      <alignment horizontal="center" vertical="center"/>
    </xf>
    <xf numFmtId="0" fontId="10" fillId="0" borderId="9" xfId="3925" applyFont="1" applyBorder="1" applyAlignment="1">
      <alignment horizontal="center" vertical="center"/>
    </xf>
    <xf numFmtId="0" fontId="10" fillId="0" borderId="11" xfId="3925" applyFont="1" applyBorder="1" applyAlignment="1">
      <alignment horizontal="center" vertical="center"/>
    </xf>
    <xf numFmtId="0" fontId="10" fillId="0" borderId="0" xfId="3925" applyFont="1" applyAlignment="1">
      <alignment horizontal="center" vertical="center"/>
    </xf>
    <xf numFmtId="0" fontId="10" fillId="0" borderId="3" xfId="3925" applyFont="1" applyBorder="1" applyAlignment="1">
      <alignment horizontal="center" vertical="center"/>
    </xf>
    <xf numFmtId="0" fontId="10" fillId="0" borderId="1" xfId="3925" applyFont="1" applyBorder="1" applyAlignment="1">
      <alignment horizontal="center" vertical="center"/>
    </xf>
    <xf numFmtId="0" fontId="10" fillId="0" borderId="6" xfId="3925" applyFont="1" applyBorder="1" applyAlignment="1">
      <alignment horizontal="center" vertical="center"/>
    </xf>
    <xf numFmtId="0" fontId="10" fillId="0" borderId="10" xfId="3925" applyFont="1" applyBorder="1" applyAlignment="1">
      <alignment horizontal="center" vertical="center"/>
    </xf>
    <xf numFmtId="0" fontId="10" fillId="0" borderId="8" xfId="3925" applyFont="1" applyBorder="1" applyAlignment="1">
      <alignment horizontal="center" vertical="center"/>
    </xf>
    <xf numFmtId="0" fontId="10" fillId="0" borderId="7" xfId="3925" applyFont="1" applyBorder="1" applyAlignment="1">
      <alignment horizontal="center" vertical="center"/>
    </xf>
    <xf numFmtId="0" fontId="10" fillId="0" borderId="3" xfId="3925" applyFont="1" applyBorder="1" applyAlignment="1">
      <alignment horizontal="left"/>
    </xf>
    <xf numFmtId="0" fontId="10" fillId="0" borderId="4" xfId="3925" applyFont="1" applyBorder="1" applyAlignment="1">
      <alignment horizontal="left"/>
    </xf>
    <xf numFmtId="0" fontId="10" fillId="0" borderId="7" xfId="3925" applyFont="1" applyBorder="1" applyAlignment="1">
      <alignment horizontal="left"/>
    </xf>
    <xf numFmtId="0" fontId="10" fillId="0" borderId="0" xfId="3925" applyFont="1" applyBorder="1" applyAlignment="1">
      <alignment horizontal="center" vertical="center"/>
    </xf>
    <xf numFmtId="0" fontId="10" fillId="0" borderId="9" xfId="3925" applyFont="1" applyBorder="1" applyAlignment="1">
      <alignment horizontal="center" vertical="center" shrinkToFit="1"/>
    </xf>
    <xf numFmtId="0" fontId="10" fillId="0" borderId="0" xfId="3925" applyFont="1" applyBorder="1" applyAlignment="1">
      <alignment horizontal="center" vertical="center" shrinkToFit="1"/>
    </xf>
    <xf numFmtId="0" fontId="10" fillId="0" borderId="1" xfId="3925" applyFont="1" applyBorder="1" applyAlignment="1">
      <alignment horizontal="center" vertical="center" shrinkToFit="1"/>
    </xf>
    <xf numFmtId="0" fontId="10" fillId="0" borderId="7" xfId="3925" quotePrefix="1" applyFont="1" applyBorder="1" applyAlignment="1">
      <alignment horizontal="left"/>
    </xf>
    <xf numFmtId="0" fontId="10" fillId="0" borderId="0" xfId="3925" applyFont="1" applyBorder="1" applyAlignment="1">
      <alignment horizontal="left"/>
    </xf>
    <xf numFmtId="0" fontId="10" fillId="0" borderId="0" xfId="3925" applyFont="1" applyBorder="1" applyAlignment="1">
      <alignment horizontal="center"/>
    </xf>
    <xf numFmtId="0" fontId="10" fillId="0" borderId="3" xfId="3925" applyFont="1" applyBorder="1" applyAlignment="1">
      <alignment horizontal="center"/>
    </xf>
    <xf numFmtId="0" fontId="29" fillId="0" borderId="18" xfId="3925" applyFont="1" applyBorder="1" applyAlignment="1">
      <alignment horizontal="center"/>
    </xf>
    <xf numFmtId="0" fontId="29" fillId="0" borderId="0" xfId="3925" applyFont="1" applyBorder="1" applyAlignment="1">
      <alignment horizontal="center"/>
    </xf>
  </cellXfs>
  <cellStyles count="3982">
    <cellStyle name="20% - Accent3 2" xfId="83"/>
    <cellStyle name="Comma 2" xfId="3"/>
    <cellStyle name="Comma 2 2" xfId="38"/>
    <cellStyle name="Comma 2 2 2" xfId="84"/>
    <cellStyle name="Comma 2 3" xfId="85"/>
    <cellStyle name="Comma 2 4" xfId="86"/>
    <cellStyle name="Comma 2 5" xfId="87"/>
    <cellStyle name="Comma 3" xfId="39"/>
    <cellStyle name="Comma 3 2" xfId="88"/>
    <cellStyle name="Comma 3 3" xfId="89"/>
    <cellStyle name="Comma 4" xfId="40"/>
    <cellStyle name="Comma 5" xfId="41"/>
    <cellStyle name="Comma 5 3" xfId="90"/>
    <cellStyle name="Comma 6" xfId="3927"/>
    <cellStyle name="Comma 7" xfId="4"/>
    <cellStyle name="Hyperlink 2" xfId="42"/>
    <cellStyle name="ǰ݆ŴҸŴႂŴֲŴ" xfId="91"/>
    <cellStyle name="no dec" xfId="3928"/>
    <cellStyle name="Normal 12 2" xfId="43"/>
    <cellStyle name="Normal 12 2 2" xfId="203"/>
    <cellStyle name="Normal 12 2 3" xfId="260"/>
    <cellStyle name="Normal 12 2 4" xfId="305"/>
    <cellStyle name="Normal 12 2 5" xfId="500"/>
    <cellStyle name="Normal 12 2 6" xfId="581"/>
    <cellStyle name="Normal 12 2 7" xfId="876"/>
    <cellStyle name="Normal 2" xfId="5"/>
    <cellStyle name="Normal 2 14" xfId="35"/>
    <cellStyle name="Normal 2 15" xfId="44"/>
    <cellStyle name="Normal 2 2" xfId="6"/>
    <cellStyle name="Normal 2 2 2" xfId="92"/>
    <cellStyle name="Normal 2 2 3" xfId="93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3" xfId="257"/>
    <cellStyle name="Normal 2 6 4" xfId="303"/>
    <cellStyle name="Normal 2 6 5" xfId="499"/>
    <cellStyle name="Normal 2 6 6" xfId="474"/>
    <cellStyle name="Normal 2 6 7" xfId="586"/>
    <cellStyle name="Normal 26 2" xfId="49"/>
    <cellStyle name="Normal 26 2 2" xfId="206"/>
    <cellStyle name="Normal 26 2 3" xfId="181"/>
    <cellStyle name="Normal 26 2 4" xfId="302"/>
    <cellStyle name="Normal 26 2 5" xfId="369"/>
    <cellStyle name="Normal 26 2 6" xfId="612"/>
    <cellStyle name="Normal 26 2 7" xfId="635"/>
    <cellStyle name="Normal 27 2" xfId="50"/>
    <cellStyle name="Normal 27 2 2" xfId="207"/>
    <cellStyle name="Normal 27 2 3" xfId="180"/>
    <cellStyle name="Normal 27 2 4" xfId="284"/>
    <cellStyle name="Normal 27 2 5" xfId="505"/>
    <cellStyle name="Normal 27 2 6" xfId="583"/>
    <cellStyle name="Normal 27 2 7" xfId="460"/>
    <cellStyle name="Normal 28 2" xfId="51"/>
    <cellStyle name="Normal 28 2 2" xfId="208"/>
    <cellStyle name="Normal 28 2 3" xfId="173"/>
    <cellStyle name="Normal 28 2 4" xfId="247"/>
    <cellStyle name="Normal 28 2 5" xfId="466"/>
    <cellStyle name="Normal 28 2 6" xfId="456"/>
    <cellStyle name="Normal 28 2 7" xfId="540"/>
    <cellStyle name="Normal 29 2" xfId="52"/>
    <cellStyle name="Normal 29 2 2" xfId="209"/>
    <cellStyle name="Normal 29 2 3" xfId="256"/>
    <cellStyle name="Normal 29 2 4" xfId="285"/>
    <cellStyle name="Normal 29 2 5" xfId="504"/>
    <cellStyle name="Normal 29 2 6" xfId="473"/>
    <cellStyle name="Normal 29 2 7" xfId="849"/>
    <cellStyle name="Normal 3" xfId="7"/>
    <cellStyle name="Normal 3 2" xfId="53"/>
    <cellStyle name="Normal 3 2 2" xfId="54"/>
    <cellStyle name="Normal 3 2 2 2" xfId="211"/>
    <cellStyle name="Normal 3 2 2 3" xfId="179"/>
    <cellStyle name="Normal 3 2 2 4" xfId="153"/>
    <cellStyle name="Normal 3 2 2 5" xfId="467"/>
    <cellStyle name="Normal 3 2 2 6" xfId="457"/>
    <cellStyle name="Normal 3 2 2 7" xfId="556"/>
    <cellStyle name="Normal 3 2 3" xfId="210"/>
    <cellStyle name="Normal 3 2 4" xfId="255"/>
    <cellStyle name="Normal 3 2 5" xfId="240"/>
    <cellStyle name="Normal 3 2 6" xfId="366"/>
    <cellStyle name="Normal 3 2 7" xfId="194"/>
    <cellStyle name="Normal 3 2 8" xfId="574"/>
    <cellStyle name="Normal 3 3" xfId="95"/>
    <cellStyle name="Normal 30 2" xfId="55"/>
    <cellStyle name="Normal 30 2 2" xfId="212"/>
    <cellStyle name="Normal 30 2 3" xfId="155"/>
    <cellStyle name="Normal 30 2 4" xfId="286"/>
    <cellStyle name="Normal 30 2 5" xfId="432"/>
    <cellStyle name="Normal 30 2 6" xfId="472"/>
    <cellStyle name="Normal 30 2 7" xfId="645"/>
    <cellStyle name="Normal 31 2" xfId="56"/>
    <cellStyle name="Normal 31 2 2" xfId="213"/>
    <cellStyle name="Normal 31 2 3" xfId="254"/>
    <cellStyle name="Normal 31 2 4" xfId="223"/>
    <cellStyle name="Normal 31 2 5" xfId="365"/>
    <cellStyle name="Normal 31 2 6" xfId="204"/>
    <cellStyle name="Normal 31 2 7" xfId="646"/>
    <cellStyle name="Normal 35 2" xfId="37"/>
    <cellStyle name="Normal 35 2 2" xfId="57"/>
    <cellStyle name="Normal 35 2 2 2" xfId="214"/>
    <cellStyle name="Normal 35 2 2 3" xfId="253"/>
    <cellStyle name="Normal 35 2 2 4" xfId="224"/>
    <cellStyle name="Normal 35 2 2 5" xfId="503"/>
    <cellStyle name="Normal 35 2 2 6" xfId="331"/>
    <cellStyle name="Normal 35 2 2 7" xfId="437"/>
    <cellStyle name="Normal 35 2 3" xfId="197"/>
    <cellStyle name="Normal 35 2 4" xfId="266"/>
    <cellStyle name="Normal 35 2 5" xfId="307"/>
    <cellStyle name="Normal 35 2 6" xfId="508"/>
    <cellStyle name="Normal 35 2 7" xfId="615"/>
    <cellStyle name="Normal 35 2 8" xfId="848"/>
    <cellStyle name="Normal 36 2" xfId="58"/>
    <cellStyle name="Normal 36 2 2" xfId="215"/>
    <cellStyle name="Normal 36 2 3" xfId="252"/>
    <cellStyle name="Normal 36 2 4" xfId="225"/>
    <cellStyle name="Normal 36 2 5" xfId="468"/>
    <cellStyle name="Normal 36 2 6" xfId="584"/>
    <cellStyle name="Normal 36 2 7" xfId="496"/>
    <cellStyle name="Normal 37 2" xfId="59"/>
    <cellStyle name="Normal 37 2 2" xfId="216"/>
    <cellStyle name="Normal 37 2 3" xfId="251"/>
    <cellStyle name="Normal 37 2 4" xfId="176"/>
    <cellStyle name="Normal 37 2 5" xfId="362"/>
    <cellStyle name="Normal 37 2 6" xfId="458"/>
    <cellStyle name="Normal 37 2 7" xfId="575"/>
    <cellStyle name="Normal 38 2" xfId="60"/>
    <cellStyle name="Normal 38 2 2" xfId="217"/>
    <cellStyle name="Normal 38 2 3" xfId="178"/>
    <cellStyle name="Normal 38 2 4" xfId="198"/>
    <cellStyle name="Normal 38 2 5" xfId="361"/>
    <cellStyle name="Normal 38 2 6" xfId="435"/>
    <cellStyle name="Normal 38 2 7" xfId="579"/>
    <cellStyle name="Normal 39 2" xfId="61"/>
    <cellStyle name="Normal 39 2 2" xfId="218"/>
    <cellStyle name="Normal 39 2 3" xfId="228"/>
    <cellStyle name="Normal 39 2 4" xfId="241"/>
    <cellStyle name="Normal 39 2 5" xfId="396"/>
    <cellStyle name="Normal 39 2 6" xfId="459"/>
    <cellStyle name="Normal 39 2 7" xfId="1151"/>
    <cellStyle name="Normal 4" xfId="96"/>
    <cellStyle name="Normal 4 2" xfId="62"/>
    <cellStyle name="Normal 4 2 2" xfId="219"/>
    <cellStyle name="Normal 4 2 3" xfId="177"/>
    <cellStyle name="Normal 4 2 4" xfId="171"/>
    <cellStyle name="Normal 4 2 5" xfId="360"/>
    <cellStyle name="Normal 4 2 6" xfId="199"/>
    <cellStyle name="Normal 4 2 7" xfId="974"/>
    <cellStyle name="Normal 40 2" xfId="63"/>
    <cellStyle name="Normal 40 2 2" xfId="220"/>
    <cellStyle name="Normal 40 2 3" xfId="250"/>
    <cellStyle name="Normal 40 2 4" xfId="258"/>
    <cellStyle name="Normal 40 2 5" xfId="359"/>
    <cellStyle name="Normal 40 2 6" xfId="311"/>
    <cellStyle name="Normal 40 2 7" xfId="860"/>
    <cellStyle name="Normal 43 2" xfId="64"/>
    <cellStyle name="Normal 43 2 2" xfId="221"/>
    <cellStyle name="Normal 43 2 3" xfId="249"/>
    <cellStyle name="Normal 43 2 4" xfId="259"/>
    <cellStyle name="Normal 43 2 5" xfId="237"/>
    <cellStyle name="Normal 43 2 6" xfId="310"/>
    <cellStyle name="Normal 43 2 7" xfId="840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3" xfId="226"/>
    <cellStyle name="Normal 7 2 4" xfId="222"/>
    <cellStyle name="Normal 7 2 5" xfId="192"/>
    <cellStyle name="Normal 7 2 6" xfId="357"/>
    <cellStyle name="Normal 7 2 7" xfId="566"/>
    <cellStyle name="Normal 7 2 8" xfId="576"/>
    <cellStyle name="Normal 8" xfId="98"/>
    <cellStyle name="Normal 8 2" xfId="70"/>
    <cellStyle name="Normal 8 2 2" xfId="227"/>
    <cellStyle name="Normal 8 2 3" xfId="248"/>
    <cellStyle name="Normal 8 2 4" xfId="229"/>
    <cellStyle name="Normal 8 2 5" xfId="292"/>
    <cellStyle name="Normal 8 2 6" xfId="383"/>
    <cellStyle name="Normal 8 2 7" xfId="555"/>
    <cellStyle name="Normal 9" xfId="9"/>
    <cellStyle name="Normal 9 2" xfId="71"/>
    <cellStyle name="Normal_region" xfId="3929"/>
    <cellStyle name="Percent 2" xfId="99"/>
    <cellStyle name="SAPBEXaggData" xfId="3930"/>
    <cellStyle name="SAPBEXaggDataEmph" xfId="3931"/>
    <cellStyle name="SAPBEXaggItem" xfId="3932"/>
    <cellStyle name="SAPBEXaggItemX" xfId="3933"/>
    <cellStyle name="SAPBEXchaText" xfId="3934"/>
    <cellStyle name="SAPBEXexcBad7" xfId="3935"/>
    <cellStyle name="SAPBEXexcBad8" xfId="3936"/>
    <cellStyle name="SAPBEXexcBad9" xfId="3937"/>
    <cellStyle name="SAPBEXexcCritical4" xfId="3938"/>
    <cellStyle name="SAPBEXexcCritical5" xfId="3939"/>
    <cellStyle name="SAPBEXexcCritical6" xfId="3940"/>
    <cellStyle name="SAPBEXexcGood1" xfId="3941"/>
    <cellStyle name="SAPBEXexcGood2" xfId="3942"/>
    <cellStyle name="SAPBEXexcGood3" xfId="3943"/>
    <cellStyle name="SAPBEXfilterDrill" xfId="3944"/>
    <cellStyle name="SAPBEXfilterItem" xfId="3945"/>
    <cellStyle name="SAPBEXfilterText" xfId="3946"/>
    <cellStyle name="SAPBEXformats" xfId="3947"/>
    <cellStyle name="SAPBEXheaderItem" xfId="3948"/>
    <cellStyle name="SAPBEXheaderText" xfId="3949"/>
    <cellStyle name="SAPBEXHLevel0" xfId="3950"/>
    <cellStyle name="SAPBEXHLevel0X" xfId="3951"/>
    <cellStyle name="SAPBEXHLevel1" xfId="3952"/>
    <cellStyle name="SAPBEXHLevel1X" xfId="3953"/>
    <cellStyle name="SAPBEXHLevel2" xfId="3954"/>
    <cellStyle name="SAPBEXHLevel2X" xfId="3955"/>
    <cellStyle name="SAPBEXHLevel3" xfId="3956"/>
    <cellStyle name="SAPBEXHLevel3X" xfId="3957"/>
    <cellStyle name="SAPBEXresData" xfId="3958"/>
    <cellStyle name="SAPBEXresDataEmph" xfId="3959"/>
    <cellStyle name="SAPBEXresItem" xfId="3960"/>
    <cellStyle name="SAPBEXresItemX" xfId="3961"/>
    <cellStyle name="SAPBEXstdData" xfId="3962"/>
    <cellStyle name="SAPBEXstdDataEmph" xfId="3963"/>
    <cellStyle name="SAPBEXstdItem" xfId="3964"/>
    <cellStyle name="SAPBEXstdItemX" xfId="3965"/>
    <cellStyle name="SAPBEXtitle" xfId="3966"/>
    <cellStyle name="SAPBEXundefined" xfId="3967"/>
    <cellStyle name="Style 1" xfId="100"/>
    <cellStyle name="Total 2" xfId="101"/>
    <cellStyle name="Ŵ" xfId="102"/>
    <cellStyle name="เครื่องหมายจุลภาค" xfId="1" builtinId="3"/>
    <cellStyle name="เครื่องหมายจุลภาค 10" xfId="10"/>
    <cellStyle name="เครื่องหมายจุลภาค 11" xfId="36"/>
    <cellStyle name="เครื่องหมายจุลภาค 11 2" xfId="196"/>
    <cellStyle name="เครื่องหมายจุลภาค 11 3" xfId="269"/>
    <cellStyle name="เครื่องหมายจุลภาค 11 4" xfId="308"/>
    <cellStyle name="เครื่องหมายจุลภาค 11 5" xfId="375"/>
    <cellStyle name="เครื่องหมายจุลภาค 11 6" xfId="476"/>
    <cellStyle name="เครื่องหมายจุลภาค 11 7" xfId="877"/>
    <cellStyle name="เครื่องหมายจุลภาค 12" xfId="103"/>
    <cellStyle name="เครื่องหมายจุลภาค 13" xfId="3924"/>
    <cellStyle name="เครื่องหมายจุลภาค 18 2 11" xfId="104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3" xfId="2642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3" xfId="2771"/>
    <cellStyle name="เครื่องหมายจุลภาค 2 10 2 4" xfId="1920"/>
    <cellStyle name="เครื่องหมายจุลภาค 2 10 2 5" xfId="2295"/>
    <cellStyle name="เครื่องหมายจุลภาค 2 10 2 5 2" xfId="3019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3" xfId="2424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3" xfId="2370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3" xfId="2248"/>
    <cellStyle name="เครื่องหมายจุลภาค 2 13" xfId="373"/>
    <cellStyle name="เครื่องหมายจุลภาค 2 14" xfId="669"/>
    <cellStyle name="เครื่องหมายจุลภาค 2 14 2" xfId="610"/>
    <cellStyle name="เครื่องหมายจุลภาค 2 2" xfId="11"/>
    <cellStyle name="เครื่องหมายจุลภาค 2 3" xfId="12"/>
    <cellStyle name="เครื่องหมายจุลภาค 2 3 2" xfId="3970"/>
    <cellStyle name="เครื่องหมายจุลภาค 2 3 3" xfId="3974"/>
    <cellStyle name="เครื่องหมายจุลภาค 2 3 4" xfId="3977"/>
    <cellStyle name="เครื่องหมายจุลภาค 2 3 5" xfId="3979"/>
    <cellStyle name="เครื่องหมายจุลภาค 2 3 6" xfId="3980"/>
    <cellStyle name="เครื่องหมายจุลภาค 2 3 7" xfId="3981"/>
    <cellStyle name="เครื่องหมายจุลภาค 2 4" xfId="13"/>
    <cellStyle name="เครื่องหมายจุลภาค 2 4 2" xfId="3968"/>
    <cellStyle name="เครื่องหมายจุลภาค 2 5" xfId="105"/>
    <cellStyle name="เครื่องหมายจุลภาค 2 5 2" xfId="3971"/>
    <cellStyle name="เครื่องหมายจุลภาค 2 6" xfId="106"/>
    <cellStyle name="เครื่องหมายจุลภาค 2 7" xfId="107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3" xfId="2673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3" xfId="2810"/>
    <cellStyle name="เครื่องหมายจุลภาค 2 8 2 2 2 4" xfId="2023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3" xfId="247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3" xfId="2548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3" xfId="2727"/>
    <cellStyle name="เครื่องหมายจุลภาค 2 8 2 5" xfId="1805"/>
    <cellStyle name="เครื่องหมายจุลภาค 2 8 2 6" xfId="2156"/>
    <cellStyle name="เครื่องหมายจุลภาค 2 8 2 6 2" xfId="2879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3" xfId="2586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3" xfId="2730"/>
    <cellStyle name="เครื่องหมายจุลภาค 2 8 3 4" xfId="1821"/>
    <cellStyle name="เครื่องหมายจุลภาค 2 8 3 5" xfId="2205"/>
    <cellStyle name="เครื่องหมายจุลภาค 2 8 3 5 2" xfId="2901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3" xfId="2235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3" xfId="2121"/>
    <cellStyle name="เครื่องหมายจุลภาค 3 11" xfId="1485"/>
    <cellStyle name="เครื่องหมายจุลภาค 3 12" xfId="616"/>
    <cellStyle name="เครื่องหมายจุลภาค 3 12 2" xfId="2842"/>
    <cellStyle name="เครื่องหมายจุลภาค 3 2" xfId="15"/>
    <cellStyle name="เครื่องหมายจุลภาค 3 3" xfId="72"/>
    <cellStyle name="เครื่องหมายจุลภาค 3 3 2" xfId="108"/>
    <cellStyle name="เครื่องหมายจุลภาค 3 3 3" xfId="109"/>
    <cellStyle name="เครื่องหมายจุลภาค 3 3 4" xfId="150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3" xfId="267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3" xfId="2811"/>
    <cellStyle name="เครื่องหมายจุลภาค 3 6 2 2 2 4" xfId="2047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3" xfId="2472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3" xfId="254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3" xfId="2735"/>
    <cellStyle name="เครื่องหมายจุลภาค 3 6 2 5" xfId="1844"/>
    <cellStyle name="เครื่องหมายจุลภาค 3 6 2 6" xfId="2157"/>
    <cellStyle name="เครื่องหมายจุลภาค 3 6 2 6 2" xfId="2932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3" xfId="2587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3" xfId="2363"/>
    <cellStyle name="เครื่องหมายจุลภาค 3 6 3 4" xfId="1079"/>
    <cellStyle name="เครื่องหมายจุลภาค 3 6 3 5" xfId="2206"/>
    <cellStyle name="เครื่องหมายจุลภาค 3 6 3 5 2" xfId="2230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3" xfId="2122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3" xfId="2641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3" xfId="2791"/>
    <cellStyle name="เครื่องหมายจุลภาค 3 8 2 4" xfId="1940"/>
    <cellStyle name="เครื่องหมายจุลภาค 3 8 2 5" xfId="2294"/>
    <cellStyle name="เครื่องหมายจุลภาค 3 8 2 5 2" xfId="3039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3" xfId="2423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3" xfId="2448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2" xfId="18"/>
    <cellStyle name="เครื่องหมายจุลภาค 5 2 11" xfId="115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3" xfId="2698"/>
    <cellStyle name="เครื่องหมายจุลภาค 7 2 2 2 2 2 2 2 2 3" xfId="1765"/>
    <cellStyle name="เครื่องหมายจุลภาค 7 2 2 2 2 2 2 2 2 4" xfId="2092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3" xfId="2834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3" xfId="2506"/>
    <cellStyle name="เครื่องหมายจุลภาค 7 2 2 2 2 2 2 4" xfId="1571"/>
    <cellStyle name="เครื่องหมายจุลภาค 7 2 2 2 2 2 2 5" xfId="1900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3" xfId="2573"/>
    <cellStyle name="เครื่องหมายจุลภาค 7 2 2 2 2 2 3 3" xfId="1640"/>
    <cellStyle name="เครื่องหมายจุลภาค 7 2 2 2 2 2 3 4" xfId="1967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3" xfId="275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3" xfId="2613"/>
    <cellStyle name="เครื่องหมายจุลภาค 7 2 2 2 2 3 2 3" xfId="1680"/>
    <cellStyle name="เครื่องหมายจุลภาค 7 2 2 2 2 3 2 4" xfId="2007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3" xfId="2796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3" xfId="2386"/>
    <cellStyle name="เครื่องหมายจุลภาค 7 2 2 2 2 5" xfId="1450"/>
    <cellStyle name="เครื่องหมายจุลภาค 7 2 2 2 2 6" xfId="1785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3" xfId="322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3" xfId="2648"/>
    <cellStyle name="เครื่องหมายจุลภาค 7 2 2 2 4 2 2 3" xfId="1715"/>
    <cellStyle name="เครื่องหมายจุลภาค 7 2 2 2 4 2 2 4" xfId="2042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3" xfId="28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3" xfId="2435"/>
    <cellStyle name="เครื่องหมายจุลภาค 7 2 2 2 4 4" xfId="1498"/>
    <cellStyle name="เครื่องหมายจุลภาค 7 2 2 2 4 5" xfId="1829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3" xfId="2492"/>
    <cellStyle name="เครื่องหมายจุลภาค 7 2 2 2 5 3" xfId="1555"/>
    <cellStyle name="เครื่องหมายจุลภาค 7 2 2 2 5 4" xfId="18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3" xfId="2286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3" xfId="2703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3" xfId="2826"/>
    <cellStyle name="เครื่องหมายจุลภาค 7 2 2 3 2 2 2 4" xfId="2062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3" xfId="2511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3" xfId="2578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3" xfId="2750"/>
    <cellStyle name="เครื่องหมายจุลภาค 7 2 2 3 2 5" xfId="1859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3" xfId="2620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3" xfId="2782"/>
    <cellStyle name="เครื่องหมายจุลภาค 7 2 2 3 3 4" xfId="1931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3" xfId="2393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3" xfId="2631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3" xfId="2769"/>
    <cellStyle name="เครื่องหมายจุลภาค 7 2 2 4 2 4" xfId="1918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3" xfId="2412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3" xfId="2470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3" xfId="2246"/>
    <cellStyle name="เครื่องหมายจุลภาค 7 2 2 7" xfId="1072"/>
    <cellStyle name="เครื่องหมายจุลภาค 7 2 2 8" xfId="378"/>
    <cellStyle name="เครื่องหมายจุลภาค 7 2 2 8 2" xfId="2723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26"/>
    <cellStyle name="เครื่องหมายจุลภาค 8 13" xfId="3973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3" xfId="2699"/>
    <cellStyle name="เครื่องหมายจุลภาค 8 3 2 2 2 2 2 2 3" xfId="1766"/>
    <cellStyle name="เครื่องหมายจุลภาค 8 3 2 2 2 2 2 2 4" xfId="2093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3" xfId="2835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3" xfId="2507"/>
    <cellStyle name="เครื่องหมายจุลภาค 8 3 2 2 2 2 4" xfId="1572"/>
    <cellStyle name="เครื่องหมายจุลภาค 8 3 2 2 2 2 5" xfId="1901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3" xfId="2574"/>
    <cellStyle name="เครื่องหมายจุลภาค 8 3 2 2 2 3 3" xfId="1641"/>
    <cellStyle name="เครื่องหมายจุลภาค 8 3 2 2 2 3 4" xfId="1968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3" xfId="275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3" xfId="2615"/>
    <cellStyle name="เครื่องหมายจุลภาค 8 3 2 2 3 2 3" xfId="1682"/>
    <cellStyle name="เครื่องหมายจุลภาค 8 3 2 2 3 2 4" xfId="2009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3" xfId="2797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3" xfId="2388"/>
    <cellStyle name="เครื่องหมายจุลภาค 8 3 2 2 5" xfId="1452"/>
    <cellStyle name="เครื่องหมายจุลภาค 8 3 2 2 6" xfId="178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3" xfId="324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3" xfId="2649"/>
    <cellStyle name="เครื่องหมายจุลภาค 8 3 2 4 2 2 3" xfId="1716"/>
    <cellStyle name="เครื่องหมายจุลภาค 8 3 2 4 2 2 4" xfId="2043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3" xfId="28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3" xfId="2436"/>
    <cellStyle name="เครื่องหมายจุลภาค 8 3 2 4 4" xfId="1499"/>
    <cellStyle name="เครื่องหมายจุลภาค 8 3 2 4 5" xfId="1830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3" xfId="2493"/>
    <cellStyle name="เครื่องหมายจุลภาค 8 3 2 5 3" xfId="1556"/>
    <cellStyle name="เครื่องหมายจุลภาค 8 3 2 5 4" xfId="18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3" xfId="2406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3" xfId="2702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3" xfId="2827"/>
    <cellStyle name="เครื่องหมายจุลภาค 8 3 3 2 2 2 4" xfId="2063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3" xfId="2510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3" xfId="2577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3" xfId="2751"/>
    <cellStyle name="เครื่องหมายจุลภาค 8 3 3 2 5" xfId="1860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3" xfId="2619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3" xfId="2783"/>
    <cellStyle name="เครื่องหมายจุลภาค 8 3 3 3 4" xfId="1932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3" xfId="2392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3" xfId="263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3" xfId="2774"/>
    <cellStyle name="เครื่องหมายจุลภาค 8 3 4 2 4" xfId="1923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3" xfId="2411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3" xfId="2496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3" xfId="2374"/>
    <cellStyle name="เครื่องหมายจุลภาค 8 3 7" xfId="464"/>
    <cellStyle name="เครื่องหมายจุลภาค 8 3 8" xfId="670"/>
    <cellStyle name="เครื่องหมายจุลภาค 8 3 8 2" xfId="2722"/>
    <cellStyle name="เครื่องหมายจุลภาค 8 3 9" xfId="3975"/>
    <cellStyle name="เครื่องหมายจุลภาค 8 4" xfId="125"/>
    <cellStyle name="เครื่องหมายจุลภาค 8 4 2" xfId="3976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5 8" xfId="3978"/>
    <cellStyle name="เครื่องหมายจุลภาค 8 6" xfId="29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3" xfId="2701"/>
    <cellStyle name="เครื่องหมายจุลภาค 9 2 2 2 2 2 2 2 2 2 3" xfId="1768"/>
    <cellStyle name="เครื่องหมายจุลภาค 9 2 2 2 2 2 2 2 2 2 4" xfId="2095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3" xfId="2838"/>
    <cellStyle name="เครื่องหมายจุลภาค 9 2 2 2 2 2 2 2 2 4" xfId="2094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3" xfId="2509"/>
    <cellStyle name="เครื่องหมายจุลภาค 9 2 2 2 2 2 2 2 4" xfId="1574"/>
    <cellStyle name="เครื่องหมายจุลภาค 9 2 2 2 2 2 2 2 5" xfId="1903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3" xfId="2576"/>
    <cellStyle name="เครื่องหมายจุลภาค 9 2 2 2 2 2 2 3 3" xfId="1643"/>
    <cellStyle name="เครื่องหมายจุลภาค 9 2 2 2 2 2 2 3 4" xfId="1970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3" xfId="2763"/>
    <cellStyle name="เครื่องหมายจุลภาค 9 2 2 2 2 2 2 5" xfId="1902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3" xfId="2618"/>
    <cellStyle name="เครื่องหมายจุลภาค 9 2 2 2 2 2 3 2 3" xfId="1685"/>
    <cellStyle name="เครื่องหมายจุลภาค 9 2 2 2 2 2 3 2 4" xfId="2012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3" xfId="2800"/>
    <cellStyle name="เครื่องหมายจุลภาค 9 2 2 2 2 2 3 4" xfId="1969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3" xfId="2391"/>
    <cellStyle name="เครื่องหมายจุลภาค 9 2 2 2 2 2 5" xfId="1455"/>
    <cellStyle name="เครื่องหมายจุลภาค 9 2 2 2 2 2 6" xfId="179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3" xfId="327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3" xfId="2651"/>
    <cellStyle name="เครื่องหมายจุลภาค 9 2 2 2 2 4 2 2 3" xfId="1718"/>
    <cellStyle name="เครื่องหมายจุลภาค 9 2 2 2 2 4 2 2 4" xfId="2045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3" xfId="2809"/>
    <cellStyle name="เครื่องหมายจุลภาค 9 2 2 2 2 4 2 4" xfId="2011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3" xfId="2438"/>
    <cellStyle name="เครื่องหมายจุลภาค 9 2 2 2 2 4 4" xfId="1501"/>
    <cellStyle name="เครื่องหมายจุลภาค 9 2 2 2 2 4 5" xfId="1832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3" xfId="2491"/>
    <cellStyle name="เครื่องหมายจุลภาค 9 2 2 2 2 5 3" xfId="1554"/>
    <cellStyle name="เครื่องหมายจุลภาค 9 2 2 2 2 5 4" xfId="18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3" xfId="2719"/>
    <cellStyle name="เครื่องหมายจุลภาค 9 2 2 2 2 7" xfId="178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3" xfId="2709"/>
    <cellStyle name="เครื่องหมายจุลภาค 9 2 2 2 3 2 2 2 2 3" xfId="1776"/>
    <cellStyle name="เครื่องหมายจุลภาค 9 2 2 2 3 2 2 2 2 4" xfId="2103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3" xfId="2829"/>
    <cellStyle name="เครื่องหมายจุลภาค 9 2 2 2 3 2 2 2 4" xfId="2065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3" xfId="2518"/>
    <cellStyle name="เครื่องหมายจุลภาค 9 2 2 2 3 2 2 4" xfId="1585"/>
    <cellStyle name="เครื่องหมายจุลภาค 9 2 2 2 3 2 2 5" xfId="1912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3" xfId="2584"/>
    <cellStyle name="เครื่องหมายจุลภาค 9 2 2 2 3 2 3 3" xfId="1651"/>
    <cellStyle name="เครื่องหมายจุลภาค 9 2 2 2 3 2 3 4" xfId="1978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3" xfId="2753"/>
    <cellStyle name="เครื่องหมายจุลภาค 9 2 2 2 3 2 5" xfId="1862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3" xfId="2634"/>
    <cellStyle name="เครื่องหมายจุลภาค 9 2 2 2 3 3 2 3" xfId="1701"/>
    <cellStyle name="เครื่องหมายจุลภาค 9 2 2 2 3 3 2 4" xfId="2028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3" xfId="2785"/>
    <cellStyle name="เครื่องหมายจุลภาค 9 2 2 2 3 3 4" xfId="1934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3" xfId="2415"/>
    <cellStyle name="เครื่องหมายจุลภาค 9 2 2 2 3 5" xfId="1476"/>
    <cellStyle name="เครื่องหมายจุลภาค 9 2 2 2 3 6" xfId="1810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3" xfId="2650"/>
    <cellStyle name="เครื่องหมายจุลภาค 9 2 2 2 4 2 2 3" xfId="1717"/>
    <cellStyle name="เครื่องหมายจุลภาค 9 2 2 2 4 2 2 4" xfId="2044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3" xfId="2768"/>
    <cellStyle name="เครื่องหมายจุลภาค 9 2 2 2 4 2 4" xfId="1917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3" xfId="2437"/>
    <cellStyle name="เครื่องหมายจุลภาค 9 2 2 2 4 4" xfId="1500"/>
    <cellStyle name="เครื่องหมายจุลภาค 9 2 2 2 4 5" xfId="1831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3" xfId="2498"/>
    <cellStyle name="เครื่องหมายจุลภาค 9 2 2 2 5 3" xfId="1563"/>
    <cellStyle name="เครื่องหมายจุลภาค 9 2 2 2 5 4" xfId="1892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3" xfId="2128"/>
    <cellStyle name="เครื่องหมายจุลภาค 9 2 2 2 7" xfId="143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3" xfId="128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3" xfId="2690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3" xfId="2828"/>
    <cellStyle name="เครื่องหมายจุลภาค 9 2 2 4 2 2 2 4" xfId="2064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3" xfId="2488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3" xfId="2565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3" xfId="2752"/>
    <cellStyle name="เครื่องหมายจุลภาค 9 2 2 4 2 5" xfId="1861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3" xfId="2605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3" xfId="2784"/>
    <cellStyle name="เครื่องหมายจุลภาค 9 2 2 4 3 4" xfId="1933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3" xfId="213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3" xfId="2627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3" xfId="2773"/>
    <cellStyle name="เครื่องหมายจุลภาค 9 2 2 6 2 4" xfId="1922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3" xfId="2408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3" xfId="2439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3" xfId="2282"/>
    <cellStyle name="เครื่องหมายจุลภาค 9 2 2 9" xfId="1440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ปกติ" xfId="0" builtinId="0"/>
    <cellStyle name="ปกติ 10" xfId="82"/>
    <cellStyle name="ปกติ 10 2" xfId="239"/>
    <cellStyle name="ปกติ 10 3" xfId="154"/>
    <cellStyle name="ปกติ 10 4" xfId="201"/>
    <cellStyle name="ปกติ 10 5" xfId="356"/>
    <cellStyle name="ปกติ 10 6" xfId="461"/>
    <cellStyle name="ปกติ 10 7" xfId="846"/>
    <cellStyle name="ปกติ 11" xfId="130"/>
    <cellStyle name="ปกติ 12" xfId="131"/>
    <cellStyle name="ปกติ 13" xfId="132"/>
    <cellStyle name="ปกติ 14" xfId="152"/>
    <cellStyle name="ปกติ 14 2" xfId="301"/>
    <cellStyle name="ปกติ 14 3" xfId="347"/>
    <cellStyle name="ปกติ 14 4" xfId="398"/>
    <cellStyle name="ปกติ 14 5" xfId="193"/>
    <cellStyle name="ปกติ 14 6" xfId="506"/>
    <cellStyle name="ปกติ 14 7" xfId="1238"/>
    <cellStyle name="ปกติ 15" xfId="3923"/>
    <cellStyle name="ปกติ 16" xfId="3972"/>
    <cellStyle name="ปกติ 2" xfId="27"/>
    <cellStyle name="ปกติ 2 2" xfId="28"/>
    <cellStyle name="ปกติ 2 2 2" xfId="73"/>
    <cellStyle name="ปกติ 2 3" xfId="29"/>
    <cellStyle name="ปกติ 2 3 2" xfId="133"/>
    <cellStyle name="ปกติ 2 3 3" xfId="134"/>
    <cellStyle name="ปกติ 2 4" xfId="135"/>
    <cellStyle name="ปกติ 2 5" xfId="136"/>
    <cellStyle name="ปกติ 2 6" xfId="3922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6" xfId="143"/>
    <cellStyle name="ปกติ 4" xfId="34"/>
    <cellStyle name="ปกติ 4 10" xfId="765"/>
    <cellStyle name="ปกติ 4 10 2" xfId="219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3" xfId="2683"/>
    <cellStyle name="ปกติ 4 4 2 2 2 2 3" xfId="1750"/>
    <cellStyle name="ปกติ 4 4 2 2 2 2 4" xfId="2077"/>
    <cellStyle name="ปกติ 4 4 2 2 2 2 5" xfId="2662"/>
    <cellStyle name="ปกติ 4 4 2 2 2 2 5 2" xfId="3195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3" xfId="2820"/>
    <cellStyle name="ปกติ 4 4 2 2 2 4" xfId="2056"/>
    <cellStyle name="ปกติ 4 4 2 2 2 5" xfId="2336"/>
    <cellStyle name="ปกติ 4 4 2 2 2 5 2" xfId="3174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3" xfId="2481"/>
    <cellStyle name="ปกติ 4 4 2 2 4" xfId="1544"/>
    <cellStyle name="ปกติ 4 4 2 2 5" xfId="1875"/>
    <cellStyle name="ปกติ 4 4 2 2 6" xfId="2315"/>
    <cellStyle name="ปกติ 4 4 2 2 6 2" xfId="2964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3" xfId="2558"/>
    <cellStyle name="ปกติ 4 4 2 3 3" xfId="1625"/>
    <cellStyle name="ปกติ 4 4 2 3 4" xfId="1952"/>
    <cellStyle name="ปกติ 4 4 2 3 5" xfId="2459"/>
    <cellStyle name="ปกติ 4 4 2 3 5 2" xfId="3052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3" xfId="2744"/>
    <cellStyle name="ปกติ 4 4 2 5" xfId="1853"/>
    <cellStyle name="ปกติ 4 4 2 6" xfId="2166"/>
    <cellStyle name="ปกติ 4 4 2 6 2" xfId="2941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3" xfId="2597"/>
    <cellStyle name="ปกติ 4 4 3 2 3" xfId="1664"/>
    <cellStyle name="ปกติ 4 4 3 2 4" xfId="1991"/>
    <cellStyle name="ปกติ 4 4 3 2 5" xfId="2522"/>
    <cellStyle name="ปกติ 4 4 3 2 5 2" xfId="3105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3" xfId="2767"/>
    <cellStyle name="ปกติ 4 4 3 4" xfId="1916"/>
    <cellStyle name="ปกติ 4 4 3 5" xfId="2216"/>
    <cellStyle name="ปกติ 4 4 3 5 2" xfId="3015"/>
    <cellStyle name="ปกติ 4 4 4" xfId="355"/>
    <cellStyle name="ปกติ 4 4 4 2" xfId="787"/>
    <cellStyle name="ปกติ 4 4 4 2 2" xfId="2908"/>
    <cellStyle name="ปกติ 4 4 4 2 2 2" xfId="3245"/>
    <cellStyle name="ปกติ 4 4 4 3" xfId="2129"/>
    <cellStyle name="ปกติ 4 4 5" xfId="982"/>
    <cellStyle name="ปกติ 4 4 6" xfId="1493"/>
    <cellStyle name="ปกติ 4 4 7" xfId="613"/>
    <cellStyle name="ปกติ 4 4 7 2" xfId="469"/>
    <cellStyle name="ปกติ 4 5" xfId="288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3" xfId="2616"/>
    <cellStyle name="ปกติ 4 6 2 2 3" xfId="1683"/>
    <cellStyle name="ปกติ 4 6 2 2 4" xfId="2010"/>
    <cellStyle name="ปกติ 4 6 2 2 5" xfId="2527"/>
    <cellStyle name="ปกติ 4 6 2 2 5 2" xfId="3127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3" xfId="2772"/>
    <cellStyle name="ปกติ 4 6 2 4" xfId="1921"/>
    <cellStyle name="ปกติ 4 6 2 5" xfId="2265"/>
    <cellStyle name="ปกติ 4 6 2 5 2" xfId="3020"/>
    <cellStyle name="ปกติ 4 6 3" xfId="772"/>
    <cellStyle name="ปกติ 4 6 3 2" xfId="1097"/>
    <cellStyle name="ปกติ 4 6 3 2 2" xfId="3231"/>
    <cellStyle name="ปกติ 4 6 3 2 2 2" xfId="3489"/>
    <cellStyle name="ปกติ 4 6 3 3" xfId="2389"/>
    <cellStyle name="ปกติ 4 6 4" xfId="1453"/>
    <cellStyle name="ปกติ 4 6 5" xfId="1788"/>
    <cellStyle name="ปกติ 4 6 6" xfId="2111"/>
    <cellStyle name="ปกติ 4 6 6 2" xfId="2860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3" xfId="2442"/>
    <cellStyle name="ปกติ 4 7 3" xfId="1505"/>
    <cellStyle name="ปกติ 4 7 4" xfId="1836"/>
    <cellStyle name="ปกติ 4 7 5" xfId="2203"/>
    <cellStyle name="ปกติ 4 7 5 2" xfId="2923"/>
    <cellStyle name="ปกติ 4 8" xfId="478"/>
    <cellStyle name="ปกติ 4 8 2" xfId="1139"/>
    <cellStyle name="ปกติ 4 8 2 2" xfId="2989"/>
    <cellStyle name="ปกติ 4 8 2 2 2" xfId="3525"/>
    <cellStyle name="ปกติ 4 8 3" xfId="2427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6" xfId="75"/>
    <cellStyle name="ปกติ 6 12" xfId="148"/>
    <cellStyle name="ปกติ 6 2" xfId="76"/>
    <cellStyle name="ปกติ 6 3" xfId="3925"/>
    <cellStyle name="ปกติ 7" xfId="77"/>
    <cellStyle name="ปกติ 7 2" xfId="3969"/>
    <cellStyle name="ปกติ 8" xfId="78"/>
    <cellStyle name="ปกติ 8 2" xfId="79"/>
    <cellStyle name="ปกติ 9" xfId="80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28575</xdr:colOff>
      <xdr:row>0</xdr:row>
      <xdr:rowOff>38100</xdr:rowOff>
    </xdr:from>
    <xdr:to>
      <xdr:col>33</xdr:col>
      <xdr:colOff>27998</xdr:colOff>
      <xdr:row>8</xdr:row>
      <xdr:rowOff>38100</xdr:rowOff>
    </xdr:to>
    <xdr:grpSp>
      <xdr:nvGrpSpPr>
        <xdr:cNvPr id="6" name="Group 9"/>
        <xdr:cNvGrpSpPr/>
      </xdr:nvGrpSpPr>
      <xdr:grpSpPr>
        <a:xfrm>
          <a:off x="14285595" y="38100"/>
          <a:ext cx="327083" cy="1676400"/>
          <a:chOff x="9601200" y="38100"/>
          <a:chExt cx="380423" cy="1571625"/>
        </a:xfrm>
      </xdr:grpSpPr>
      <xdr:grpSp>
        <xdr:nvGrpSpPr>
          <xdr:cNvPr id="7" name="Group 6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123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0</xdr:row>
      <xdr:rowOff>106680</xdr:rowOff>
    </xdr:from>
    <xdr:to>
      <xdr:col>17</xdr:col>
      <xdr:colOff>220980</xdr:colOff>
      <xdr:row>36</xdr:row>
      <xdr:rowOff>106680</xdr:rowOff>
    </xdr:to>
    <xdr:grpSp>
      <xdr:nvGrpSpPr>
        <xdr:cNvPr id="2" name="Group 200"/>
        <xdr:cNvGrpSpPr>
          <a:grpSpLocks/>
        </xdr:cNvGrpSpPr>
      </xdr:nvGrpSpPr>
      <xdr:grpSpPr bwMode="auto">
        <a:xfrm>
          <a:off x="8839200" y="106680"/>
          <a:ext cx="624840" cy="602742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5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1638300</xdr:colOff>
      <xdr:row>1</xdr:row>
      <xdr:rowOff>91440</xdr:rowOff>
    </xdr:from>
    <xdr:to>
      <xdr:col>27</xdr:col>
      <xdr:colOff>30480</xdr:colOff>
      <xdr:row>27</xdr:row>
      <xdr:rowOff>53340</xdr:rowOff>
    </xdr:to>
    <xdr:grpSp>
      <xdr:nvGrpSpPr>
        <xdr:cNvPr id="2" name="Group 190"/>
        <xdr:cNvGrpSpPr>
          <a:grpSpLocks/>
        </xdr:cNvGrpSpPr>
      </xdr:nvGrpSpPr>
      <xdr:grpSpPr bwMode="auto">
        <a:xfrm>
          <a:off x="9425940" y="320040"/>
          <a:ext cx="449580" cy="6347460"/>
          <a:chOff x="991" y="0"/>
          <a:chExt cx="62" cy="7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160"/>
            <a:ext cx="55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1" y="664"/>
            <a:ext cx="62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0</xdr:row>
      <xdr:rowOff>106680</xdr:rowOff>
    </xdr:from>
    <xdr:to>
      <xdr:col>27</xdr:col>
      <xdr:colOff>327660</xdr:colOff>
      <xdr:row>44</xdr:row>
      <xdr:rowOff>220980</xdr:rowOff>
    </xdr:to>
    <xdr:grpSp>
      <xdr:nvGrpSpPr>
        <xdr:cNvPr id="2" name="Group 142"/>
        <xdr:cNvGrpSpPr>
          <a:grpSpLocks/>
        </xdr:cNvGrpSpPr>
      </xdr:nvGrpSpPr>
      <xdr:grpSpPr bwMode="auto">
        <a:xfrm>
          <a:off x="10363200" y="106680"/>
          <a:ext cx="655320" cy="7444740"/>
          <a:chOff x="1002" y="707"/>
          <a:chExt cx="63" cy="68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707"/>
            <a:ext cx="59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23</xdr:col>
      <xdr:colOff>0</xdr:colOff>
      <xdr:row>21</xdr:row>
      <xdr:rowOff>7620</xdr:rowOff>
    </xdr:to>
    <xdr:grpSp>
      <xdr:nvGrpSpPr>
        <xdr:cNvPr id="2" name="Group 190"/>
        <xdr:cNvGrpSpPr>
          <a:grpSpLocks/>
        </xdr:cNvGrpSpPr>
      </xdr:nvGrpSpPr>
      <xdr:grpSpPr bwMode="auto">
        <a:xfrm>
          <a:off x="11201400" y="0"/>
          <a:ext cx="388620" cy="7040880"/>
          <a:chOff x="990" y="0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2" y="160"/>
            <a:ext cx="60" cy="5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23</xdr:col>
      <xdr:colOff>0</xdr:colOff>
      <xdr:row>27</xdr:row>
      <xdr:rowOff>0</xdr:rowOff>
    </xdr:to>
    <xdr:grpSp>
      <xdr:nvGrpSpPr>
        <xdr:cNvPr id="2" name="Group 142"/>
        <xdr:cNvGrpSpPr>
          <a:grpSpLocks/>
        </xdr:cNvGrpSpPr>
      </xdr:nvGrpSpPr>
      <xdr:grpSpPr bwMode="auto">
        <a:xfrm>
          <a:off x="9822180" y="0"/>
          <a:ext cx="350520" cy="630936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0</xdr:row>
      <xdr:rowOff>144780</xdr:rowOff>
    </xdr:from>
    <xdr:to>
      <xdr:col>23</xdr:col>
      <xdr:colOff>213360</xdr:colOff>
      <xdr:row>26</xdr:row>
      <xdr:rowOff>99060</xdr:rowOff>
    </xdr:to>
    <xdr:grpSp>
      <xdr:nvGrpSpPr>
        <xdr:cNvPr id="2" name="Group 189"/>
        <xdr:cNvGrpSpPr>
          <a:grpSpLocks/>
        </xdr:cNvGrpSpPr>
      </xdr:nvGrpSpPr>
      <xdr:grpSpPr bwMode="auto">
        <a:xfrm>
          <a:off x="10568940" y="144780"/>
          <a:ext cx="388620" cy="7490460"/>
          <a:chOff x="990" y="3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2" y="160"/>
            <a:ext cx="6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" y="666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4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46</xdr:row>
      <xdr:rowOff>38100</xdr:rowOff>
    </xdr:from>
    <xdr:to>
      <xdr:col>12</xdr:col>
      <xdr:colOff>0</xdr:colOff>
      <xdr:row>46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6675120" y="9692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46</xdr:row>
      <xdr:rowOff>190500</xdr:rowOff>
    </xdr:from>
    <xdr:to>
      <xdr:col>13</xdr:col>
      <xdr:colOff>0</xdr:colOff>
      <xdr:row>46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231380" y="98450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31</xdr:row>
      <xdr:rowOff>0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8686800" y="0"/>
          <a:ext cx="502920" cy="691134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381000</xdr:colOff>
      <xdr:row>34</xdr:row>
      <xdr:rowOff>30480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257800" cy="90982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297180</xdr:colOff>
      <xdr:row>0</xdr:row>
      <xdr:rowOff>99060</xdr:rowOff>
    </xdr:from>
    <xdr:to>
      <xdr:col>17</xdr:col>
      <xdr:colOff>327660</xdr:colOff>
      <xdr:row>34</xdr:row>
      <xdr:rowOff>198120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83580" y="99060"/>
          <a:ext cx="4907280" cy="91668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129540</xdr:colOff>
      <xdr:row>0</xdr:row>
      <xdr:rowOff>0</xdr:rowOff>
    </xdr:from>
    <xdr:to>
      <xdr:col>27</xdr:col>
      <xdr:colOff>243840</xdr:colOff>
      <xdr:row>34</xdr:row>
      <xdr:rowOff>121920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102340" y="0"/>
          <a:ext cx="5600700" cy="91897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114300</xdr:colOff>
      <xdr:row>0</xdr:row>
      <xdr:rowOff>152400</xdr:rowOff>
    </xdr:from>
    <xdr:to>
      <xdr:col>37</xdr:col>
      <xdr:colOff>342900</xdr:colOff>
      <xdr:row>33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7183100" y="152400"/>
          <a:ext cx="5715000" cy="8763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864870</xdr:colOff>
      <xdr:row>16</xdr:row>
      <xdr:rowOff>278130</xdr:rowOff>
    </xdr:from>
    <xdr:to>
      <xdr:col>32</xdr:col>
      <xdr:colOff>26670</xdr:colOff>
      <xdr:row>26</xdr:row>
      <xdr:rowOff>102870</xdr:rowOff>
    </xdr:to>
    <xdr:grpSp>
      <xdr:nvGrpSpPr>
        <xdr:cNvPr id="6" name="Group 8"/>
        <xdr:cNvGrpSpPr/>
      </xdr:nvGrpSpPr>
      <xdr:grpSpPr>
        <a:xfrm>
          <a:off x="16074791" y="5602104"/>
          <a:ext cx="465221" cy="2080661"/>
          <a:chOff x="9391650" y="4191000"/>
          <a:chExt cx="533400" cy="2085975"/>
        </a:xfrm>
      </xdr:grpSpPr>
      <xdr:grpSp>
        <xdr:nvGrpSpPr>
          <xdr:cNvPr id="7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37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46</xdr:row>
      <xdr:rowOff>38100</xdr:rowOff>
    </xdr:from>
    <xdr:to>
      <xdr:col>12</xdr:col>
      <xdr:colOff>0</xdr:colOff>
      <xdr:row>46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6583680" y="12306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46</xdr:row>
      <xdr:rowOff>190500</xdr:rowOff>
    </xdr:from>
    <xdr:to>
      <xdr:col>13</xdr:col>
      <xdr:colOff>0</xdr:colOff>
      <xdr:row>46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132320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1150620</xdr:colOff>
      <xdr:row>0</xdr:row>
      <xdr:rowOff>0</xdr:rowOff>
    </xdr:from>
    <xdr:to>
      <xdr:col>32</xdr:col>
      <xdr:colOff>0</xdr:colOff>
      <xdr:row>27</xdr:row>
      <xdr:rowOff>167640</xdr:rowOff>
    </xdr:to>
    <xdr:grpSp>
      <xdr:nvGrpSpPr>
        <xdr:cNvPr id="2" name="Group 142"/>
        <xdr:cNvGrpSpPr>
          <a:grpSpLocks/>
        </xdr:cNvGrpSpPr>
      </xdr:nvGrpSpPr>
      <xdr:grpSpPr bwMode="auto">
        <a:xfrm>
          <a:off x="14913083" y="0"/>
          <a:ext cx="1237600" cy="640303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234483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603127"/>
          <a:ext cx="234483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1297305</xdr:colOff>
      <xdr:row>4</xdr:row>
      <xdr:rowOff>295275</xdr:rowOff>
    </xdr:from>
    <xdr:to>
      <xdr:col>0</xdr:col>
      <xdr:colOff>1297305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8165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204107</xdr:rowOff>
    </xdr:from>
    <xdr:to>
      <xdr:col>8</xdr:col>
      <xdr:colOff>205740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450080" y="7603127"/>
          <a:ext cx="205740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1181100</xdr:colOff>
      <xdr:row>4</xdr:row>
      <xdr:rowOff>295275</xdr:rowOff>
    </xdr:from>
    <xdr:to>
      <xdr:col>8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06340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675120" y="7603127"/>
          <a:ext cx="205740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231380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7603127"/>
          <a:ext cx="205740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231380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2793980" y="7603127"/>
          <a:ext cx="205740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3350240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793980" y="7603127"/>
          <a:ext cx="205740" cy="48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350240" y="13315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9782447"/>
          <a:ext cx="225136" cy="5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3653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3653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3653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450080" y="132800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450080" y="132800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450080" y="132800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133649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675120" y="133649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675120" y="133649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1125200" y="131135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1125200" y="131135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125200" y="131135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00160" y="55697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900160" y="55697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900160" y="556971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591;&#3634;&#3609;&#3607;&#3637;&#3656;&#3592;&#3632;&#3605;&#3657;&#3629;&#3591;&#3607;&#3635;%202554\&#3626;&#3619;&#3591;\&#3619;&#3634;&#3618;&#3591;&#3634;&#3609;%20&#3626;&#3619;&#3591;%202%2053%20&#3586;&#3629;&#3629;&#3609;&#3640;&#3617;&#3633;&#3605;&#3636;\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619;&#3634;&#3618;&#3591;&#3634;&#3609;&#3626;&#3619;&#3591;%201%2054%20&#3586;&#3629;&#3629;&#3609;&#3640;&#3617;&#3633;&#3605;&#3636;&#3626;&#3617;&#3610;&#3619;&#3641;&#3603;&#3660;%20&#3593;&#3610;&#3633;&#3610;&#3648;&#3612;&#3618;&#3649;&#3614;&#3619;&#3656;\New%20Folder\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65"/>
  <sheetViews>
    <sheetView tabSelected="1" topLeftCell="Z2" zoomScale="69" zoomScaleNormal="69" workbookViewId="0">
      <selection activeCell="AH6" sqref="AH6"/>
    </sheetView>
  </sheetViews>
  <sheetFormatPr defaultColWidth="9.125" defaultRowHeight="26.25" customHeight="1"/>
  <cols>
    <col min="1" max="1" width="20.375" style="620" customWidth="1"/>
    <col min="2" max="6" width="11.125" style="617" customWidth="1"/>
    <col min="7" max="8" width="11.125" style="618" customWidth="1"/>
    <col min="9" max="10" width="11.125" style="617" customWidth="1"/>
    <col min="11" max="11" width="11.125" style="618" customWidth="1"/>
    <col min="12" max="15" width="11.125" style="617" customWidth="1"/>
    <col min="16" max="16" width="11.125" style="619" customWidth="1"/>
    <col min="17" max="28" width="11.125" style="618" customWidth="1"/>
    <col min="29" max="29" width="11.25" style="618" customWidth="1"/>
    <col min="30" max="37" width="11.25" style="617" customWidth="1"/>
    <col min="38" max="16384" width="9.125" style="617"/>
  </cols>
  <sheetData>
    <row r="1" spans="1:37" s="620" customFormat="1" ht="26.25" customHeight="1">
      <c r="A1" s="620" t="s">
        <v>383</v>
      </c>
      <c r="P1" s="656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</row>
    <row r="2" spans="1:37" ht="10.5" customHeight="1">
      <c r="B2" s="622"/>
      <c r="F2" s="622"/>
      <c r="J2" s="622"/>
      <c r="P2" s="655"/>
    </row>
    <row r="3" spans="1:37" s="642" customFormat="1" ht="26.25" customHeight="1">
      <c r="A3" s="1409" t="s">
        <v>55</v>
      </c>
      <c r="B3" s="1411" t="s">
        <v>382</v>
      </c>
      <c r="C3" s="1411"/>
      <c r="D3" s="1411"/>
      <c r="E3" s="1411"/>
      <c r="F3" s="1411" t="s">
        <v>280</v>
      </c>
      <c r="G3" s="1411"/>
      <c r="H3" s="1411"/>
      <c r="I3" s="654"/>
      <c r="J3" s="1412" t="s">
        <v>381</v>
      </c>
      <c r="K3" s="1412"/>
      <c r="L3" s="1412"/>
      <c r="M3" s="1412"/>
      <c r="N3" s="1412" t="s">
        <v>279</v>
      </c>
      <c r="O3" s="1412"/>
      <c r="P3" s="1412"/>
      <c r="Q3" s="1412"/>
      <c r="R3" s="1412" t="s">
        <v>278</v>
      </c>
      <c r="S3" s="1412"/>
      <c r="T3" s="1412"/>
      <c r="U3" s="1412"/>
      <c r="V3" s="1412" t="s">
        <v>277</v>
      </c>
      <c r="W3" s="1412"/>
      <c r="X3" s="1412"/>
      <c r="Y3" s="1412"/>
      <c r="Z3" s="1412" t="s">
        <v>276</v>
      </c>
      <c r="AA3" s="1412"/>
      <c r="AB3" s="1412"/>
      <c r="AC3" s="1412"/>
      <c r="AD3" s="1412" t="s">
        <v>275</v>
      </c>
      <c r="AE3" s="1412"/>
      <c r="AF3" s="1412"/>
      <c r="AG3" s="1412"/>
      <c r="AH3" s="1412" t="s">
        <v>274</v>
      </c>
      <c r="AI3" s="1412"/>
      <c r="AJ3" s="1412"/>
      <c r="AK3" s="1412"/>
    </row>
    <row r="4" spans="1:37" s="642" customFormat="1" ht="24" customHeight="1">
      <c r="A4" s="1410"/>
      <c r="B4" s="654" t="s">
        <v>273</v>
      </c>
      <c r="C4" s="654" t="s">
        <v>272</v>
      </c>
      <c r="D4" s="654" t="s">
        <v>271</v>
      </c>
      <c r="E4" s="654" t="s">
        <v>270</v>
      </c>
      <c r="F4" s="654" t="s">
        <v>273</v>
      </c>
      <c r="G4" s="654" t="s">
        <v>272</v>
      </c>
      <c r="H4" s="654" t="s">
        <v>271</v>
      </c>
      <c r="I4" s="654" t="s">
        <v>270</v>
      </c>
      <c r="J4" s="653" t="s">
        <v>273</v>
      </c>
      <c r="K4" s="653" t="s">
        <v>272</v>
      </c>
      <c r="L4" s="653" t="s">
        <v>271</v>
      </c>
      <c r="M4" s="653" t="s">
        <v>270</v>
      </c>
      <c r="N4" s="652" t="s">
        <v>273</v>
      </c>
      <c r="O4" s="652" t="s">
        <v>272</v>
      </c>
      <c r="P4" s="652" t="s">
        <v>271</v>
      </c>
      <c r="Q4" s="652" t="s">
        <v>270</v>
      </c>
      <c r="R4" s="652" t="s">
        <v>273</v>
      </c>
      <c r="S4" s="652" t="s">
        <v>272</v>
      </c>
      <c r="T4" s="652" t="s">
        <v>271</v>
      </c>
      <c r="U4" s="652" t="s">
        <v>270</v>
      </c>
      <c r="V4" s="652" t="s">
        <v>273</v>
      </c>
      <c r="W4" s="652" t="s">
        <v>272</v>
      </c>
      <c r="X4" s="652" t="s">
        <v>271</v>
      </c>
      <c r="Y4" s="652" t="s">
        <v>270</v>
      </c>
      <c r="Z4" s="652" t="s">
        <v>273</v>
      </c>
      <c r="AA4" s="652" t="s">
        <v>272</v>
      </c>
      <c r="AB4" s="652" t="s">
        <v>271</v>
      </c>
      <c r="AC4" s="652" t="s">
        <v>270</v>
      </c>
      <c r="AD4" s="652" t="s">
        <v>273</v>
      </c>
      <c r="AE4" s="652" t="s">
        <v>272</v>
      </c>
      <c r="AF4" s="652" t="s">
        <v>271</v>
      </c>
      <c r="AG4" s="652" t="s">
        <v>270</v>
      </c>
      <c r="AH4" s="652" t="s">
        <v>273</v>
      </c>
      <c r="AI4" s="652" t="s">
        <v>272</v>
      </c>
      <c r="AJ4" s="652" t="s">
        <v>271</v>
      </c>
      <c r="AK4" s="652" t="s">
        <v>270</v>
      </c>
    </row>
    <row r="5" spans="1:37" s="642" customFormat="1" ht="18.75" customHeight="1">
      <c r="A5" s="1413" t="s">
        <v>269</v>
      </c>
      <c r="B5" s="1413"/>
      <c r="C5" s="1413"/>
      <c r="D5" s="1413"/>
      <c r="E5" s="1413"/>
      <c r="F5" s="1413"/>
      <c r="G5" s="1413"/>
      <c r="H5" s="1413"/>
      <c r="I5" s="1413"/>
      <c r="J5" s="1413"/>
      <c r="K5" s="1413"/>
      <c r="L5" s="1413"/>
      <c r="P5" s="651"/>
      <c r="Z5" s="636"/>
    </row>
    <row r="6" spans="1:37" s="618" customFormat="1" ht="21.75" customHeight="1">
      <c r="A6" s="648" t="s">
        <v>266</v>
      </c>
      <c r="B6" s="638">
        <v>1463504</v>
      </c>
      <c r="C6" s="638">
        <v>1496074</v>
      </c>
      <c r="D6" s="638" t="s">
        <v>380</v>
      </c>
      <c r="E6" s="638">
        <v>1554713</v>
      </c>
      <c r="F6" s="638">
        <v>1444247</v>
      </c>
      <c r="G6" s="638">
        <v>1502083</v>
      </c>
      <c r="H6" s="650">
        <v>1568700</v>
      </c>
      <c r="I6" s="649">
        <v>1596453</v>
      </c>
      <c r="J6" s="638">
        <v>1473724.65</v>
      </c>
      <c r="K6" s="638">
        <v>1558329.53</v>
      </c>
      <c r="L6" s="638">
        <v>1603167.91</v>
      </c>
      <c r="M6" s="638">
        <v>1616084.41</v>
      </c>
      <c r="N6" s="638">
        <v>1503381</v>
      </c>
      <c r="O6" s="638">
        <v>1501983</v>
      </c>
      <c r="P6" s="638">
        <v>1599586</v>
      </c>
      <c r="Q6" s="638">
        <v>1588286</v>
      </c>
      <c r="R6" s="638">
        <v>1349508.06</v>
      </c>
      <c r="S6" s="638">
        <v>1397340.87</v>
      </c>
      <c r="T6" s="638">
        <v>1405156</v>
      </c>
      <c r="U6" s="638">
        <v>1416408</v>
      </c>
      <c r="V6" s="638">
        <v>1362576</v>
      </c>
      <c r="W6" s="638">
        <v>1368351.78</v>
      </c>
      <c r="X6" s="638">
        <v>1366251.5</v>
      </c>
      <c r="Y6" s="638">
        <v>1389717</v>
      </c>
      <c r="Z6" s="638">
        <v>1280208</v>
      </c>
      <c r="AA6" s="638">
        <v>1315215.74</v>
      </c>
      <c r="AB6" s="638">
        <v>1332622.46</v>
      </c>
      <c r="AC6" s="638">
        <v>1315215.74</v>
      </c>
      <c r="AD6" s="638">
        <v>1244459</v>
      </c>
      <c r="AE6" s="638">
        <v>1264250</v>
      </c>
      <c r="AF6" s="638">
        <v>1361389</v>
      </c>
      <c r="AG6" s="638">
        <v>1306823</v>
      </c>
      <c r="AH6" s="638">
        <v>1236358</v>
      </c>
      <c r="AI6" s="638">
        <v>1252549</v>
      </c>
      <c r="AJ6" s="638">
        <v>1299811</v>
      </c>
      <c r="AK6" s="638">
        <v>1263081</v>
      </c>
    </row>
    <row r="7" spans="1:37" s="618" customFormat="1" ht="21" customHeight="1">
      <c r="A7" s="648"/>
      <c r="B7" s="638"/>
      <c r="C7" s="638"/>
      <c r="D7" s="628"/>
      <c r="E7" s="638"/>
      <c r="F7" s="647"/>
      <c r="G7" s="638"/>
      <c r="H7" s="646"/>
      <c r="I7" s="646"/>
      <c r="J7" s="638"/>
      <c r="K7" s="638"/>
      <c r="L7" s="638"/>
      <c r="M7" s="645"/>
      <c r="N7" s="638"/>
      <c r="O7" s="638"/>
      <c r="P7" s="638"/>
      <c r="Q7" s="645"/>
      <c r="R7" s="638"/>
      <c r="S7" s="638"/>
      <c r="T7" s="638"/>
      <c r="U7" s="638"/>
      <c r="V7" s="638"/>
      <c r="W7" s="638"/>
      <c r="X7" s="638"/>
      <c r="Y7" s="638"/>
      <c r="Z7" s="638"/>
      <c r="AA7" s="638"/>
      <c r="AB7" s="638"/>
      <c r="AC7" s="638"/>
      <c r="AD7" s="638"/>
      <c r="AE7" s="638"/>
      <c r="AF7" s="638"/>
      <c r="AG7" s="638"/>
      <c r="AH7" s="638"/>
      <c r="AI7" s="638"/>
      <c r="AJ7" s="638"/>
      <c r="AK7" s="638"/>
    </row>
    <row r="8" spans="1:37" s="618" customFormat="1" ht="21" customHeight="1">
      <c r="A8" s="632" t="s">
        <v>265</v>
      </c>
      <c r="B8" s="628">
        <v>44706</v>
      </c>
      <c r="C8" s="628">
        <v>28861</v>
      </c>
      <c r="D8" s="628" t="s">
        <v>380</v>
      </c>
      <c r="E8" s="628">
        <v>25629</v>
      </c>
      <c r="F8" s="644">
        <v>22250</v>
      </c>
      <c r="G8" s="628">
        <v>24912</v>
      </c>
      <c r="H8" s="643">
        <v>33272.730000000003</v>
      </c>
      <c r="I8" s="643">
        <v>24978</v>
      </c>
      <c r="J8" s="628">
        <v>32032.67</v>
      </c>
      <c r="K8" s="628">
        <v>31257.7</v>
      </c>
      <c r="L8" s="628">
        <v>27461</v>
      </c>
      <c r="M8" s="628">
        <v>26709.11</v>
      </c>
      <c r="N8" s="628">
        <v>21672</v>
      </c>
      <c r="O8" s="628">
        <v>29505</v>
      </c>
      <c r="P8" s="628">
        <v>12589</v>
      </c>
      <c r="Q8" s="628">
        <v>24784</v>
      </c>
      <c r="R8" s="628">
        <v>13702</v>
      </c>
      <c r="S8" s="628">
        <v>18722.509999999998</v>
      </c>
      <c r="T8" s="628">
        <v>14479</v>
      </c>
      <c r="U8" s="628">
        <v>15792</v>
      </c>
      <c r="V8" s="628">
        <v>22971</v>
      </c>
      <c r="W8" s="628">
        <v>16917.419999999998</v>
      </c>
      <c r="X8" s="628">
        <v>26460.560000000001</v>
      </c>
      <c r="Y8" s="628">
        <v>20212</v>
      </c>
      <c r="Z8" s="628">
        <v>20173</v>
      </c>
      <c r="AA8" s="628">
        <v>24992.99</v>
      </c>
      <c r="AB8" s="628">
        <v>25526.560000000001</v>
      </c>
      <c r="AC8" s="628">
        <v>24992.99</v>
      </c>
      <c r="AD8" s="628">
        <v>15949</v>
      </c>
      <c r="AE8" s="628">
        <v>18939</v>
      </c>
      <c r="AF8" s="628">
        <v>19244</v>
      </c>
      <c r="AG8" s="628">
        <v>12867</v>
      </c>
      <c r="AH8" s="628">
        <v>11120</v>
      </c>
      <c r="AI8" s="628">
        <v>12897</v>
      </c>
      <c r="AJ8" s="628">
        <v>16720</v>
      </c>
      <c r="AK8" s="628">
        <v>8922</v>
      </c>
    </row>
    <row r="9" spans="1:37" s="618" customFormat="1" ht="21" customHeight="1">
      <c r="A9" s="618" t="s">
        <v>264</v>
      </c>
      <c r="B9" s="628">
        <v>453805</v>
      </c>
      <c r="C9" s="628">
        <v>469178</v>
      </c>
      <c r="D9" s="628" t="s">
        <v>380</v>
      </c>
      <c r="E9" s="628">
        <v>521526</v>
      </c>
      <c r="F9" s="644">
        <v>398086</v>
      </c>
      <c r="G9" s="628">
        <v>417224</v>
      </c>
      <c r="H9" s="643">
        <v>489010.57</v>
      </c>
      <c r="I9" s="643">
        <v>509873</v>
      </c>
      <c r="J9" s="628">
        <v>391658.95</v>
      </c>
      <c r="K9" s="628">
        <v>454137.73</v>
      </c>
      <c r="L9" s="628">
        <v>455709</v>
      </c>
      <c r="M9" s="628">
        <v>432298.27</v>
      </c>
      <c r="N9" s="628">
        <v>386495</v>
      </c>
      <c r="O9" s="628">
        <v>376589</v>
      </c>
      <c r="P9" s="628">
        <v>480175</v>
      </c>
      <c r="Q9" s="628">
        <v>397883</v>
      </c>
      <c r="R9" s="628">
        <v>361537</v>
      </c>
      <c r="S9" s="628">
        <v>377783.69</v>
      </c>
      <c r="T9" s="628">
        <v>379919</v>
      </c>
      <c r="U9" s="628">
        <v>386459</v>
      </c>
      <c r="V9" s="628">
        <v>423842</v>
      </c>
      <c r="W9" s="628">
        <v>420027.93</v>
      </c>
      <c r="X9" s="628">
        <v>413031.04</v>
      </c>
      <c r="Y9" s="628">
        <v>408283</v>
      </c>
      <c r="Z9" s="628">
        <v>354825</v>
      </c>
      <c r="AA9" s="628">
        <v>355314.84</v>
      </c>
      <c r="AB9" s="628">
        <v>363625.45</v>
      </c>
      <c r="AC9" s="628">
        <v>355314.84</v>
      </c>
      <c r="AD9" s="628">
        <v>295103</v>
      </c>
      <c r="AE9" s="628">
        <v>324126</v>
      </c>
      <c r="AF9" s="628">
        <v>366565</v>
      </c>
      <c r="AG9" s="628">
        <v>343970</v>
      </c>
      <c r="AH9" s="628">
        <v>305680</v>
      </c>
      <c r="AI9" s="628">
        <v>319736</v>
      </c>
      <c r="AJ9" s="628">
        <v>344400</v>
      </c>
      <c r="AK9" s="628">
        <v>351279</v>
      </c>
    </row>
    <row r="10" spans="1:37" s="618" customFormat="1" ht="21" customHeight="1">
      <c r="A10" s="631" t="s">
        <v>263</v>
      </c>
      <c r="B10" s="628">
        <v>305095</v>
      </c>
      <c r="C10" s="628">
        <v>319050</v>
      </c>
      <c r="D10" s="628" t="s">
        <v>380</v>
      </c>
      <c r="E10" s="628">
        <v>346634</v>
      </c>
      <c r="F10" s="644">
        <v>326078</v>
      </c>
      <c r="G10" s="628">
        <v>339927</v>
      </c>
      <c r="H10" s="643">
        <v>361150.71999999997</v>
      </c>
      <c r="I10" s="643">
        <v>380816</v>
      </c>
      <c r="J10" s="628">
        <v>309383.31</v>
      </c>
      <c r="K10" s="628">
        <v>341352.69</v>
      </c>
      <c r="L10" s="628">
        <v>347092</v>
      </c>
      <c r="M10" s="628">
        <v>345955.89</v>
      </c>
      <c r="N10" s="628">
        <v>334184</v>
      </c>
      <c r="O10" s="628">
        <v>323091</v>
      </c>
      <c r="P10" s="628">
        <v>286467</v>
      </c>
      <c r="Q10" s="628">
        <v>391683</v>
      </c>
      <c r="R10" s="628">
        <v>319814</v>
      </c>
      <c r="S10" s="628">
        <v>334375.58</v>
      </c>
      <c r="T10" s="628">
        <v>355026</v>
      </c>
      <c r="U10" s="628">
        <v>347138</v>
      </c>
      <c r="V10" s="628">
        <v>280261</v>
      </c>
      <c r="W10" s="628">
        <v>295427.62</v>
      </c>
      <c r="X10" s="628">
        <v>320143.35999999999</v>
      </c>
      <c r="Y10" s="628">
        <v>324001</v>
      </c>
      <c r="Z10" s="628">
        <v>287564.07</v>
      </c>
      <c r="AA10" s="628">
        <v>317249.58</v>
      </c>
      <c r="AB10" s="628">
        <v>317982.59000000003</v>
      </c>
      <c r="AC10" s="628">
        <v>317249.58</v>
      </c>
      <c r="AD10" s="628">
        <v>308019</v>
      </c>
      <c r="AE10" s="628">
        <v>302229</v>
      </c>
      <c r="AF10" s="628">
        <v>330202</v>
      </c>
      <c r="AG10" s="628">
        <v>315207</v>
      </c>
      <c r="AH10" s="628">
        <v>294491</v>
      </c>
      <c r="AI10" s="628">
        <v>303736</v>
      </c>
      <c r="AJ10" s="628">
        <v>304835</v>
      </c>
      <c r="AK10" s="628">
        <v>259513</v>
      </c>
    </row>
    <row r="11" spans="1:37" s="618" customFormat="1" ht="21" customHeight="1">
      <c r="A11" s="631" t="s">
        <v>262</v>
      </c>
      <c r="B11" s="628">
        <v>225254</v>
      </c>
      <c r="C11" s="628">
        <v>286358</v>
      </c>
      <c r="D11" s="628" t="s">
        <v>380</v>
      </c>
      <c r="E11" s="628">
        <v>260481</v>
      </c>
      <c r="F11" s="644">
        <v>248108</v>
      </c>
      <c r="G11" s="628">
        <v>270739</v>
      </c>
      <c r="H11" s="643">
        <v>235984.36</v>
      </c>
      <c r="I11" s="643">
        <v>242670</v>
      </c>
      <c r="J11" s="628">
        <v>244609.41</v>
      </c>
      <c r="K11" s="628">
        <v>267954.65999999997</v>
      </c>
      <c r="L11" s="628">
        <v>280055</v>
      </c>
      <c r="M11" s="628">
        <v>283460.28000000003</v>
      </c>
      <c r="N11" s="628">
        <v>299458</v>
      </c>
      <c r="O11" s="628">
        <v>301930</v>
      </c>
      <c r="P11" s="628">
        <v>304410</v>
      </c>
      <c r="Q11" s="628">
        <v>310660</v>
      </c>
      <c r="R11" s="628">
        <v>228345</v>
      </c>
      <c r="S11" s="628">
        <v>243252.58</v>
      </c>
      <c r="T11" s="628">
        <v>246806</v>
      </c>
      <c r="U11" s="628">
        <v>220463</v>
      </c>
      <c r="V11" s="628">
        <v>216665</v>
      </c>
      <c r="W11" s="628">
        <v>227393.65</v>
      </c>
      <c r="X11" s="628">
        <v>243407.12</v>
      </c>
      <c r="Y11" s="628">
        <v>244444</v>
      </c>
      <c r="Z11" s="628">
        <v>230308</v>
      </c>
      <c r="AA11" s="628">
        <v>223382.42</v>
      </c>
      <c r="AB11" s="628">
        <v>224404.25</v>
      </c>
      <c r="AC11" s="628">
        <v>223382.42</v>
      </c>
      <c r="AD11" s="628">
        <v>215109</v>
      </c>
      <c r="AE11" s="628">
        <v>205328</v>
      </c>
      <c r="AF11" s="628">
        <v>213970</v>
      </c>
      <c r="AG11" s="628">
        <v>239444</v>
      </c>
      <c r="AH11" s="628">
        <v>217480</v>
      </c>
      <c r="AI11" s="628">
        <v>182053</v>
      </c>
      <c r="AJ11" s="628">
        <v>213650</v>
      </c>
      <c r="AK11" s="628">
        <v>218730</v>
      </c>
    </row>
    <row r="12" spans="1:37" s="618" customFormat="1" ht="21" customHeight="1">
      <c r="A12" s="618" t="s">
        <v>261</v>
      </c>
      <c r="B12" s="628">
        <v>247863</v>
      </c>
      <c r="C12" s="628">
        <v>206367</v>
      </c>
      <c r="D12" s="628" t="s">
        <v>380</v>
      </c>
      <c r="E12" s="628">
        <v>199002</v>
      </c>
      <c r="F12" s="644">
        <v>226873</v>
      </c>
      <c r="G12" s="628">
        <v>238024</v>
      </c>
      <c r="H12" s="643">
        <v>230959.09</v>
      </c>
      <c r="I12" s="643">
        <v>221781</v>
      </c>
      <c r="J12" s="628">
        <v>246912.47</v>
      </c>
      <c r="K12" s="628">
        <v>258770.34</v>
      </c>
      <c r="L12" s="628">
        <v>269130</v>
      </c>
      <c r="M12" s="628">
        <v>276527.94</v>
      </c>
      <c r="N12" s="628">
        <v>242934</v>
      </c>
      <c r="O12" s="628">
        <v>236969</v>
      </c>
      <c r="P12" s="628">
        <v>287036</v>
      </c>
      <c r="Q12" s="628">
        <v>246114</v>
      </c>
      <c r="R12" s="628">
        <v>226162</v>
      </c>
      <c r="S12" s="628">
        <v>234933.38999999998</v>
      </c>
      <c r="T12" s="628">
        <v>217842</v>
      </c>
      <c r="U12" s="628">
        <v>249638</v>
      </c>
      <c r="V12" s="628">
        <v>222088</v>
      </c>
      <c r="W12" s="628">
        <v>229620.31</v>
      </c>
      <c r="X12" s="628">
        <v>210215.87</v>
      </c>
      <c r="Y12" s="628">
        <v>222009</v>
      </c>
      <c r="Z12" s="628">
        <v>206323.66</v>
      </c>
      <c r="AA12" s="628">
        <v>210273.71</v>
      </c>
      <c r="AB12" s="628">
        <v>212113.49</v>
      </c>
      <c r="AC12" s="628">
        <v>210273.71</v>
      </c>
      <c r="AD12" s="628">
        <v>211704</v>
      </c>
      <c r="AE12" s="628">
        <v>219194</v>
      </c>
      <c r="AF12" s="628">
        <v>230011</v>
      </c>
      <c r="AG12" s="628">
        <v>197358</v>
      </c>
      <c r="AH12" s="628">
        <v>228554</v>
      </c>
      <c r="AI12" s="628">
        <v>253329</v>
      </c>
      <c r="AJ12" s="628">
        <v>222959</v>
      </c>
      <c r="AK12" s="628">
        <v>234961</v>
      </c>
    </row>
    <row r="13" spans="1:37" s="618" customFormat="1" ht="21" customHeight="1">
      <c r="A13" s="629" t="s">
        <v>260</v>
      </c>
      <c r="B13" s="628">
        <v>189018</v>
      </c>
      <c r="C13" s="628">
        <v>172923</v>
      </c>
      <c r="D13" s="628" t="s">
        <v>380</v>
      </c>
      <c r="E13" s="628">
        <v>165175</v>
      </c>
      <c r="F13" s="644">
        <v>184857</v>
      </c>
      <c r="G13" s="628">
        <v>194957</v>
      </c>
      <c r="H13" s="643">
        <v>203592.63</v>
      </c>
      <c r="I13" s="643">
        <v>190850</v>
      </c>
      <c r="J13" s="628">
        <v>199634.53</v>
      </c>
      <c r="K13" s="628">
        <v>219949.76</v>
      </c>
      <c r="L13" s="628">
        <v>219190</v>
      </c>
      <c r="M13" s="628">
        <v>223623.28</v>
      </c>
      <c r="N13" s="628">
        <v>196864</v>
      </c>
      <c r="O13" s="628">
        <v>190220</v>
      </c>
      <c r="P13" s="628">
        <v>230788</v>
      </c>
      <c r="Q13" s="628">
        <v>213368</v>
      </c>
      <c r="R13" s="628">
        <v>192312</v>
      </c>
      <c r="S13" s="628">
        <v>185925.61</v>
      </c>
      <c r="T13" s="628">
        <v>181209</v>
      </c>
      <c r="U13" s="628">
        <v>203231</v>
      </c>
      <c r="V13" s="628">
        <v>185858</v>
      </c>
      <c r="W13" s="628">
        <v>196383.03</v>
      </c>
      <c r="X13" s="628">
        <v>171123.37</v>
      </c>
      <c r="Y13" s="628">
        <v>192756</v>
      </c>
      <c r="Z13" s="628">
        <v>172931.66</v>
      </c>
      <c r="AA13" s="628">
        <v>177691.71</v>
      </c>
      <c r="AB13" s="628">
        <v>176852.05</v>
      </c>
      <c r="AC13" s="628">
        <v>177691.71</v>
      </c>
      <c r="AD13" s="628">
        <v>172000</v>
      </c>
      <c r="AE13" s="628">
        <v>181675</v>
      </c>
      <c r="AF13" s="628">
        <v>192081</v>
      </c>
      <c r="AG13" s="628">
        <v>156689</v>
      </c>
      <c r="AH13" s="628">
        <v>191501</v>
      </c>
      <c r="AI13" s="628">
        <v>206670</v>
      </c>
      <c r="AJ13" s="628">
        <v>173647</v>
      </c>
      <c r="AK13" s="628">
        <v>206166</v>
      </c>
    </row>
    <row r="14" spans="1:37" s="618" customFormat="1" ht="21" customHeight="1">
      <c r="A14" s="629" t="s">
        <v>259</v>
      </c>
      <c r="B14" s="628">
        <v>58845</v>
      </c>
      <c r="C14" s="628">
        <v>33444</v>
      </c>
      <c r="D14" s="628" t="s">
        <v>380</v>
      </c>
      <c r="E14" s="628">
        <v>33827</v>
      </c>
      <c r="F14" s="644">
        <v>42016</v>
      </c>
      <c r="G14" s="628">
        <v>43067</v>
      </c>
      <c r="H14" s="643">
        <v>27148.5</v>
      </c>
      <c r="I14" s="643">
        <v>30242</v>
      </c>
      <c r="J14" s="628">
        <v>47277.94</v>
      </c>
      <c r="K14" s="628">
        <v>38409.08</v>
      </c>
      <c r="L14" s="628">
        <v>49940</v>
      </c>
      <c r="M14" s="628">
        <v>52904.66</v>
      </c>
      <c r="N14" s="628">
        <v>46070</v>
      </c>
      <c r="O14" s="628">
        <v>46749</v>
      </c>
      <c r="P14" s="628">
        <v>49679</v>
      </c>
      <c r="Q14" s="628">
        <v>32048</v>
      </c>
      <c r="R14" s="628">
        <v>33850</v>
      </c>
      <c r="S14" s="628">
        <v>49007.78</v>
      </c>
      <c r="T14" s="628">
        <v>36633</v>
      </c>
      <c r="U14" s="628">
        <v>46407</v>
      </c>
      <c r="V14" s="628">
        <v>36230</v>
      </c>
      <c r="W14" s="628">
        <v>33237.279999999999</v>
      </c>
      <c r="X14" s="628">
        <v>39092.5</v>
      </c>
      <c r="Y14" s="628">
        <v>29253</v>
      </c>
      <c r="Z14" s="628">
        <v>33392</v>
      </c>
      <c r="AA14" s="628">
        <v>32582</v>
      </c>
      <c r="AB14" s="628">
        <v>35261.440000000002</v>
      </c>
      <c r="AC14" s="628">
        <v>32582</v>
      </c>
      <c r="AD14" s="628">
        <v>39704</v>
      </c>
      <c r="AE14" s="628">
        <v>37519</v>
      </c>
      <c r="AF14" s="628">
        <v>37930</v>
      </c>
      <c r="AG14" s="628">
        <v>40669</v>
      </c>
      <c r="AH14" s="628">
        <v>36840</v>
      </c>
      <c r="AI14" s="628">
        <v>46659</v>
      </c>
      <c r="AJ14" s="628">
        <v>49312</v>
      </c>
      <c r="AK14" s="628">
        <v>28795</v>
      </c>
    </row>
    <row r="15" spans="1:37" s="618" customFormat="1" ht="21" customHeight="1">
      <c r="A15" s="630" t="s">
        <v>268</v>
      </c>
      <c r="B15" s="627">
        <v>0</v>
      </c>
      <c r="C15" s="627">
        <v>0</v>
      </c>
      <c r="D15" s="628" t="s">
        <v>380</v>
      </c>
      <c r="E15" s="627">
        <v>0</v>
      </c>
      <c r="F15" s="627">
        <v>0</v>
      </c>
      <c r="G15" s="627">
        <v>0</v>
      </c>
      <c r="H15" s="643">
        <v>217.96</v>
      </c>
      <c r="I15" s="643">
        <v>690</v>
      </c>
      <c r="J15" s="627">
        <v>0</v>
      </c>
      <c r="K15" s="628">
        <v>411.5</v>
      </c>
      <c r="L15" s="627">
        <v>0</v>
      </c>
      <c r="M15" s="627">
        <v>0</v>
      </c>
      <c r="N15" s="627">
        <v>0</v>
      </c>
      <c r="O15" s="627">
        <v>0</v>
      </c>
      <c r="P15" s="627">
        <v>6569</v>
      </c>
      <c r="Q15" s="627">
        <v>698</v>
      </c>
      <c r="R15" s="627">
        <v>0</v>
      </c>
      <c r="S15" s="627">
        <v>0</v>
      </c>
      <c r="T15" s="627">
        <v>0</v>
      </c>
      <c r="U15" s="627">
        <v>0</v>
      </c>
      <c r="V15" s="627" t="s">
        <v>204</v>
      </c>
      <c r="W15" s="627" t="s">
        <v>206</v>
      </c>
      <c r="X15" s="627" t="s">
        <v>206</v>
      </c>
      <c r="Y15" s="627" t="s">
        <v>206</v>
      </c>
      <c r="Z15" s="627" t="s">
        <v>206</v>
      </c>
      <c r="AA15" s="627" t="s">
        <v>206</v>
      </c>
      <c r="AB15" s="627" t="s">
        <v>206</v>
      </c>
      <c r="AC15" s="627" t="s">
        <v>206</v>
      </c>
      <c r="AD15" s="627" t="s">
        <v>206</v>
      </c>
      <c r="AE15" s="627" t="s">
        <v>206</v>
      </c>
      <c r="AF15" s="627" t="s">
        <v>204</v>
      </c>
      <c r="AG15" s="627" t="s">
        <v>204</v>
      </c>
      <c r="AH15" s="627">
        <v>213</v>
      </c>
      <c r="AI15" s="627" t="s">
        <v>206</v>
      </c>
      <c r="AJ15" s="627" t="s">
        <v>206</v>
      </c>
      <c r="AK15" s="627" t="s">
        <v>204</v>
      </c>
    </row>
    <row r="16" spans="1:37" s="618" customFormat="1" ht="21" customHeight="1">
      <c r="A16" s="618" t="s">
        <v>257</v>
      </c>
      <c r="B16" s="628">
        <v>186438</v>
      </c>
      <c r="C16" s="628">
        <v>186260</v>
      </c>
      <c r="D16" s="628" t="s">
        <v>380</v>
      </c>
      <c r="E16" s="628">
        <v>201441</v>
      </c>
      <c r="F16" s="644">
        <v>222852</v>
      </c>
      <c r="G16" s="628">
        <v>211257</v>
      </c>
      <c r="H16" s="643">
        <v>218322.75</v>
      </c>
      <c r="I16" s="643">
        <v>216335</v>
      </c>
      <c r="J16" s="628">
        <v>249127.84</v>
      </c>
      <c r="K16" s="628">
        <v>203538</v>
      </c>
      <c r="L16" s="628">
        <v>222444</v>
      </c>
      <c r="M16" s="628">
        <v>251132.93</v>
      </c>
      <c r="N16" s="628">
        <v>218638</v>
      </c>
      <c r="O16" s="628">
        <v>233899</v>
      </c>
      <c r="P16" s="628">
        <v>228324</v>
      </c>
      <c r="Q16" s="628">
        <v>214972</v>
      </c>
      <c r="R16" s="628">
        <v>198907</v>
      </c>
      <c r="S16" s="628">
        <v>187939.07</v>
      </c>
      <c r="T16" s="628">
        <v>191084</v>
      </c>
      <c r="U16" s="628">
        <v>196918</v>
      </c>
      <c r="V16" s="628">
        <v>194625</v>
      </c>
      <c r="W16" s="628">
        <v>176092.84000000003</v>
      </c>
      <c r="X16" s="628">
        <v>152546.79</v>
      </c>
      <c r="Y16" s="628">
        <v>170768</v>
      </c>
      <c r="Z16" s="628">
        <v>179820.34</v>
      </c>
      <c r="AA16" s="628">
        <v>183273.80000000002</v>
      </c>
      <c r="AB16" s="628">
        <f>SUM(AB17:AB19)</f>
        <v>187103.02</v>
      </c>
      <c r="AC16" s="628">
        <f>SUM(AC17:AC19)</f>
        <v>183273.80000000002</v>
      </c>
      <c r="AD16" s="628">
        <v>198001</v>
      </c>
      <c r="AE16" s="628">
        <v>193332</v>
      </c>
      <c r="AF16" s="628">
        <v>201397</v>
      </c>
      <c r="AG16" s="628">
        <v>197977</v>
      </c>
      <c r="AH16" s="628">
        <v>179033</v>
      </c>
      <c r="AI16" s="628">
        <v>180798</v>
      </c>
      <c r="AJ16" s="628">
        <v>195756</v>
      </c>
      <c r="AK16" s="628">
        <v>188842</v>
      </c>
    </row>
    <row r="17" spans="1:37" s="618" customFormat="1" ht="21" customHeight="1">
      <c r="A17" s="630" t="s">
        <v>256</v>
      </c>
      <c r="B17" s="628">
        <v>80213</v>
      </c>
      <c r="C17" s="628">
        <v>96697</v>
      </c>
      <c r="D17" s="628" t="s">
        <v>380</v>
      </c>
      <c r="E17" s="628">
        <v>99277</v>
      </c>
      <c r="F17" s="644">
        <v>106641</v>
      </c>
      <c r="G17" s="628">
        <v>101212</v>
      </c>
      <c r="H17" s="643">
        <v>92958.99</v>
      </c>
      <c r="I17" s="643">
        <v>106789</v>
      </c>
      <c r="J17" s="628">
        <v>153706.38</v>
      </c>
      <c r="K17" s="628">
        <v>131509.93</v>
      </c>
      <c r="L17" s="628">
        <v>116235</v>
      </c>
      <c r="M17" s="628">
        <v>138477.91</v>
      </c>
      <c r="N17" s="628">
        <v>121640</v>
      </c>
      <c r="O17" s="628">
        <v>115947</v>
      </c>
      <c r="P17" s="628">
        <v>124376</v>
      </c>
      <c r="Q17" s="628">
        <v>135500</v>
      </c>
      <c r="R17" s="628">
        <v>115083</v>
      </c>
      <c r="S17" s="628">
        <v>109300.03</v>
      </c>
      <c r="T17" s="628">
        <v>107615</v>
      </c>
      <c r="U17" s="628">
        <v>110272</v>
      </c>
      <c r="V17" s="628">
        <v>117793</v>
      </c>
      <c r="W17" s="628">
        <v>106870.85</v>
      </c>
      <c r="X17" s="628">
        <v>91138.92</v>
      </c>
      <c r="Y17" s="628">
        <v>95705</v>
      </c>
      <c r="Z17" s="628">
        <v>103063</v>
      </c>
      <c r="AA17" s="628">
        <v>118923.85</v>
      </c>
      <c r="AB17" s="628">
        <v>115641.29</v>
      </c>
      <c r="AC17" s="628">
        <v>118923.85</v>
      </c>
      <c r="AD17" s="628">
        <v>126942</v>
      </c>
      <c r="AE17" s="628">
        <v>110173</v>
      </c>
      <c r="AF17" s="628">
        <v>118977</v>
      </c>
      <c r="AG17" s="628">
        <v>107941</v>
      </c>
      <c r="AH17" s="628">
        <v>98872</v>
      </c>
      <c r="AI17" s="628">
        <v>101535</v>
      </c>
      <c r="AJ17" s="628">
        <v>120023</v>
      </c>
      <c r="AK17" s="628">
        <v>111223</v>
      </c>
    </row>
    <row r="18" spans="1:37" s="618" customFormat="1" ht="21" customHeight="1">
      <c r="A18" s="630" t="s">
        <v>255</v>
      </c>
      <c r="B18" s="628">
        <v>71340</v>
      </c>
      <c r="C18" s="628">
        <v>58874</v>
      </c>
      <c r="D18" s="628" t="s">
        <v>380</v>
      </c>
      <c r="E18" s="628">
        <v>72633</v>
      </c>
      <c r="F18" s="644">
        <v>74206</v>
      </c>
      <c r="G18" s="628">
        <v>76780</v>
      </c>
      <c r="H18" s="643">
        <v>84638.65</v>
      </c>
      <c r="I18" s="643">
        <v>76371</v>
      </c>
      <c r="J18" s="628">
        <v>59116.15</v>
      </c>
      <c r="K18" s="628">
        <v>40764.49</v>
      </c>
      <c r="L18" s="628">
        <v>68087</v>
      </c>
      <c r="M18" s="628">
        <v>84147.25</v>
      </c>
      <c r="N18" s="628">
        <v>76576</v>
      </c>
      <c r="O18" s="628">
        <v>90015</v>
      </c>
      <c r="P18" s="628">
        <v>68396</v>
      </c>
      <c r="Q18" s="628">
        <v>58375</v>
      </c>
      <c r="R18" s="628">
        <v>63328</v>
      </c>
      <c r="S18" s="628">
        <v>53484.94</v>
      </c>
      <c r="T18" s="628">
        <v>55962</v>
      </c>
      <c r="U18" s="628">
        <v>63582</v>
      </c>
      <c r="V18" s="628">
        <v>59428</v>
      </c>
      <c r="W18" s="628">
        <v>55439.88</v>
      </c>
      <c r="X18" s="628">
        <v>44680.58</v>
      </c>
      <c r="Y18" s="628">
        <v>52083</v>
      </c>
      <c r="Z18" s="628">
        <v>51098.34</v>
      </c>
      <c r="AA18" s="628">
        <v>49257.51</v>
      </c>
      <c r="AB18" s="628">
        <v>50123.17</v>
      </c>
      <c r="AC18" s="628">
        <v>49257.51</v>
      </c>
      <c r="AD18" s="628">
        <v>46133</v>
      </c>
      <c r="AE18" s="628">
        <v>57314</v>
      </c>
      <c r="AF18" s="628">
        <v>60105</v>
      </c>
      <c r="AG18" s="628">
        <v>71685</v>
      </c>
      <c r="AH18" s="628">
        <v>59629</v>
      </c>
      <c r="AI18" s="628">
        <v>62108</v>
      </c>
      <c r="AJ18" s="628">
        <v>58740</v>
      </c>
      <c r="AK18" s="628">
        <v>59010</v>
      </c>
    </row>
    <row r="19" spans="1:37" s="618" customFormat="1" ht="21" customHeight="1">
      <c r="A19" s="630" t="s">
        <v>254</v>
      </c>
      <c r="B19" s="628">
        <v>34885</v>
      </c>
      <c r="C19" s="628">
        <v>30689</v>
      </c>
      <c r="D19" s="628" t="s">
        <v>380</v>
      </c>
      <c r="E19" s="628">
        <v>29531</v>
      </c>
      <c r="F19" s="644">
        <v>42005</v>
      </c>
      <c r="G19" s="628">
        <v>33265</v>
      </c>
      <c r="H19" s="643">
        <v>40725.11</v>
      </c>
      <c r="I19" s="643">
        <v>33175</v>
      </c>
      <c r="J19" s="628">
        <v>36305.31</v>
      </c>
      <c r="K19" s="628">
        <v>31263.58</v>
      </c>
      <c r="L19" s="628">
        <v>38122</v>
      </c>
      <c r="M19" s="628">
        <v>28507.77</v>
      </c>
      <c r="N19" s="628">
        <v>20422</v>
      </c>
      <c r="O19" s="628">
        <v>27937</v>
      </c>
      <c r="P19" s="628">
        <v>35552</v>
      </c>
      <c r="Q19" s="628">
        <v>21097</v>
      </c>
      <c r="R19" s="628">
        <v>20496</v>
      </c>
      <c r="S19" s="628">
        <v>25154.1</v>
      </c>
      <c r="T19" s="628">
        <v>27507</v>
      </c>
      <c r="U19" s="628">
        <v>23064</v>
      </c>
      <c r="V19" s="628">
        <v>17404</v>
      </c>
      <c r="W19" s="628">
        <v>13782.11</v>
      </c>
      <c r="X19" s="628">
        <v>16727.29</v>
      </c>
      <c r="Y19" s="628">
        <v>22980</v>
      </c>
      <c r="Z19" s="628">
        <v>25660</v>
      </c>
      <c r="AA19" s="628">
        <v>15092.44</v>
      </c>
      <c r="AB19" s="628">
        <v>21338.560000000001</v>
      </c>
      <c r="AC19" s="628">
        <v>15092.44</v>
      </c>
      <c r="AD19" s="628">
        <v>24926</v>
      </c>
      <c r="AE19" s="628">
        <v>25845</v>
      </c>
      <c r="AF19" s="628">
        <v>22315</v>
      </c>
      <c r="AG19" s="628">
        <v>18351</v>
      </c>
      <c r="AH19" s="628">
        <v>20532</v>
      </c>
      <c r="AI19" s="628">
        <v>17155</v>
      </c>
      <c r="AJ19" s="628">
        <v>16993</v>
      </c>
      <c r="AK19" s="628">
        <v>18609</v>
      </c>
    </row>
    <row r="20" spans="1:37" s="618" customFormat="1" ht="21" customHeight="1">
      <c r="A20" s="629" t="s">
        <v>253</v>
      </c>
      <c r="B20" s="627">
        <v>0</v>
      </c>
      <c r="C20" s="627">
        <v>0</v>
      </c>
      <c r="D20" s="628" t="s">
        <v>380</v>
      </c>
      <c r="E20" s="627">
        <v>0</v>
      </c>
      <c r="F20" s="627">
        <v>0</v>
      </c>
      <c r="G20" s="627">
        <v>0</v>
      </c>
      <c r="H20" s="627">
        <v>0</v>
      </c>
      <c r="I20" s="627">
        <v>0</v>
      </c>
      <c r="J20" s="627">
        <v>0</v>
      </c>
      <c r="K20" s="627">
        <v>0</v>
      </c>
      <c r="L20" s="627">
        <v>0</v>
      </c>
      <c r="M20" s="627">
        <v>0</v>
      </c>
      <c r="N20" s="627">
        <v>0</v>
      </c>
      <c r="O20" s="627">
        <v>0</v>
      </c>
      <c r="P20" s="627">
        <v>0</v>
      </c>
      <c r="Q20" s="627">
        <v>0</v>
      </c>
      <c r="R20" s="627">
        <v>0</v>
      </c>
      <c r="S20" s="627">
        <v>0</v>
      </c>
      <c r="T20" s="627">
        <v>0</v>
      </c>
      <c r="U20" s="627">
        <v>0</v>
      </c>
      <c r="V20" s="627">
        <v>892</v>
      </c>
      <c r="W20" s="627" t="s">
        <v>206</v>
      </c>
      <c r="X20" s="627" t="s">
        <v>204</v>
      </c>
      <c r="Y20" s="627" t="s">
        <v>206</v>
      </c>
      <c r="Z20" s="627" t="s">
        <v>206</v>
      </c>
      <c r="AA20" s="627" t="s">
        <v>206</v>
      </c>
      <c r="AB20" s="627" t="s">
        <v>206</v>
      </c>
      <c r="AC20" s="627" t="s">
        <v>206</v>
      </c>
      <c r="AD20" s="627" t="s">
        <v>206</v>
      </c>
      <c r="AE20" s="627" t="s">
        <v>206</v>
      </c>
      <c r="AF20" s="627" t="s">
        <v>204</v>
      </c>
      <c r="AG20" s="627">
        <v>0</v>
      </c>
      <c r="AH20" s="627" t="s">
        <v>206</v>
      </c>
      <c r="AI20" s="627" t="s">
        <v>206</v>
      </c>
      <c r="AJ20" s="627" t="s">
        <v>206</v>
      </c>
      <c r="AK20" s="627" t="s">
        <v>204</v>
      </c>
    </row>
    <row r="21" spans="1:37" s="618" customFormat="1" ht="21" customHeight="1">
      <c r="A21" s="629" t="s">
        <v>252</v>
      </c>
      <c r="B21" s="628">
        <v>343</v>
      </c>
      <c r="C21" s="627">
        <v>0</v>
      </c>
      <c r="D21" s="628" t="s">
        <v>380</v>
      </c>
      <c r="E21" s="627">
        <v>0</v>
      </c>
      <c r="F21" s="627">
        <v>0</v>
      </c>
      <c r="G21" s="627">
        <v>0</v>
      </c>
      <c r="H21" s="627">
        <v>0</v>
      </c>
      <c r="I21" s="627">
        <v>0</v>
      </c>
      <c r="J21" s="627">
        <v>0</v>
      </c>
      <c r="K21" s="628">
        <v>1318.41</v>
      </c>
      <c r="L21" s="628">
        <v>1277</v>
      </c>
      <c r="M21" s="628">
        <v>0</v>
      </c>
      <c r="N21" s="628">
        <v>0</v>
      </c>
      <c r="O21" s="628">
        <v>0</v>
      </c>
      <c r="P21" s="628">
        <v>585</v>
      </c>
      <c r="Q21" s="628">
        <v>2189</v>
      </c>
      <c r="R21" s="628">
        <v>1041</v>
      </c>
      <c r="S21" s="628">
        <v>334</v>
      </c>
      <c r="T21" s="627">
        <v>0</v>
      </c>
      <c r="U21" s="628">
        <v>0</v>
      </c>
      <c r="V21" s="628">
        <v>1232</v>
      </c>
      <c r="W21" s="627">
        <v>2871.99</v>
      </c>
      <c r="X21" s="628">
        <v>446.75</v>
      </c>
      <c r="Y21" s="628" t="s">
        <v>206</v>
      </c>
      <c r="Z21" s="627">
        <v>1194.3699999999999</v>
      </c>
      <c r="AA21" s="628">
        <v>727.89</v>
      </c>
      <c r="AB21" s="628">
        <v>1867.1</v>
      </c>
      <c r="AC21" s="627">
        <v>727.89</v>
      </c>
      <c r="AD21" s="627">
        <v>574</v>
      </c>
      <c r="AE21" s="628">
        <v>1102</v>
      </c>
      <c r="AF21" s="628">
        <v>0</v>
      </c>
      <c r="AG21" s="627">
        <v>0</v>
      </c>
      <c r="AH21" s="627" t="s">
        <v>206</v>
      </c>
      <c r="AI21" s="628" t="s">
        <v>206</v>
      </c>
      <c r="AJ21" s="628">
        <v>1491</v>
      </c>
      <c r="AK21" s="627">
        <v>834</v>
      </c>
    </row>
    <row r="22" spans="1:37" s="642" customFormat="1" ht="23.25" customHeight="1">
      <c r="A22" s="1408" t="s">
        <v>267</v>
      </c>
      <c r="B22" s="1408"/>
      <c r="C22" s="1408"/>
      <c r="D22" s="1408"/>
      <c r="E22" s="1408"/>
      <c r="F22" s="1408"/>
      <c r="G22" s="1408"/>
      <c r="H22" s="1408"/>
      <c r="I22" s="1408"/>
      <c r="J22" s="1408"/>
      <c r="K22" s="1408"/>
      <c r="L22" s="1408"/>
      <c r="M22" s="639"/>
      <c r="N22" s="639"/>
      <c r="O22" s="639"/>
      <c r="P22" s="639"/>
      <c r="Q22" s="639"/>
      <c r="R22" s="639"/>
      <c r="S22" s="639"/>
      <c r="T22" s="639"/>
      <c r="U22" s="639"/>
      <c r="V22" s="639"/>
      <c r="W22" s="639"/>
      <c r="X22" s="639"/>
      <c r="Y22" s="639"/>
      <c r="Z22" s="628"/>
      <c r="AA22" s="628"/>
      <c r="AB22" s="628"/>
      <c r="AC22" s="628"/>
      <c r="AD22" s="628"/>
      <c r="AE22" s="628"/>
      <c r="AF22" s="628"/>
      <c r="AG22" s="628"/>
      <c r="AH22" s="628"/>
      <c r="AI22" s="628"/>
      <c r="AJ22" s="628"/>
      <c r="AK22" s="628"/>
    </row>
    <row r="23" spans="1:37" s="618" customFormat="1" ht="26.4" customHeight="1">
      <c r="B23" s="640"/>
      <c r="C23" s="640"/>
      <c r="D23" s="641"/>
      <c r="E23" s="640"/>
      <c r="F23" s="640"/>
      <c r="G23" s="634"/>
      <c r="H23" s="634"/>
      <c r="I23" s="634"/>
      <c r="J23" s="640"/>
      <c r="K23" s="634"/>
      <c r="L23" s="634"/>
      <c r="O23" s="618" t="s">
        <v>267</v>
      </c>
      <c r="P23" s="618" t="s">
        <v>267</v>
      </c>
      <c r="Z23" s="639"/>
      <c r="AA23" s="639"/>
      <c r="AB23" s="639"/>
      <c r="AC23" s="639"/>
    </row>
    <row r="24" spans="1:37" s="618" customFormat="1" ht="21" customHeight="1">
      <c r="A24" s="636" t="s">
        <v>266</v>
      </c>
      <c r="B24" s="633">
        <v>100</v>
      </c>
      <c r="C24" s="633">
        <v>100</v>
      </c>
      <c r="D24" s="638" t="s">
        <v>380</v>
      </c>
      <c r="E24" s="633">
        <v>100</v>
      </c>
      <c r="F24" s="633">
        <v>100</v>
      </c>
      <c r="G24" s="633">
        <v>100</v>
      </c>
      <c r="H24" s="637">
        <f>[1]ตารางที่7!$B$22</f>
        <v>100</v>
      </c>
      <c r="I24" s="637">
        <f>[2]ตารางที่7!$B$22</f>
        <v>100</v>
      </c>
      <c r="J24" s="633">
        <v>100</v>
      </c>
      <c r="K24" s="633">
        <v>100</v>
      </c>
      <c r="L24" s="633">
        <v>100</v>
      </c>
      <c r="M24" s="633">
        <v>100</v>
      </c>
      <c r="N24" s="633">
        <v>100</v>
      </c>
      <c r="O24" s="633">
        <v>100</v>
      </c>
      <c r="P24" s="633">
        <v>100</v>
      </c>
      <c r="Q24" s="633">
        <v>100</v>
      </c>
      <c r="R24" s="633">
        <v>100</v>
      </c>
      <c r="S24" s="633">
        <v>100</v>
      </c>
      <c r="T24" s="633">
        <v>100</v>
      </c>
      <c r="U24" s="633">
        <v>100</v>
      </c>
      <c r="V24" s="633">
        <v>100</v>
      </c>
      <c r="W24" s="633">
        <v>100</v>
      </c>
      <c r="X24" s="633">
        <v>100</v>
      </c>
      <c r="Y24" s="633">
        <v>100</v>
      </c>
      <c r="Z24" s="633">
        <v>100</v>
      </c>
      <c r="AA24" s="633">
        <v>100</v>
      </c>
      <c r="AB24" s="633">
        <v>100</v>
      </c>
      <c r="AC24" s="633">
        <v>100</v>
      </c>
      <c r="AD24" s="633">
        <v>100</v>
      </c>
      <c r="AE24" s="633">
        <v>100</v>
      </c>
      <c r="AF24" s="633">
        <v>100</v>
      </c>
      <c r="AG24" s="633">
        <v>100</v>
      </c>
      <c r="AH24" s="633">
        <v>100</v>
      </c>
      <c r="AI24" s="633">
        <v>100</v>
      </c>
      <c r="AJ24" s="633">
        <v>100</v>
      </c>
      <c r="AK24" s="633">
        <v>100</v>
      </c>
    </row>
    <row r="25" spans="1:37" s="618" customFormat="1" ht="24.6" customHeight="1">
      <c r="A25" s="636"/>
      <c r="B25" s="633"/>
      <c r="C25" s="633"/>
      <c r="D25" s="633"/>
      <c r="E25" s="633"/>
      <c r="F25" s="635"/>
      <c r="G25" s="634"/>
      <c r="H25" s="634"/>
      <c r="I25" s="634"/>
      <c r="J25" s="635"/>
      <c r="K25" s="634"/>
      <c r="L25" s="634"/>
      <c r="M25" s="634"/>
      <c r="N25" s="634"/>
      <c r="O25" s="634"/>
      <c r="P25" s="634"/>
      <c r="Q25" s="634"/>
      <c r="R25" s="634"/>
      <c r="S25" s="634"/>
      <c r="T25" s="634"/>
      <c r="U25" s="634"/>
      <c r="V25" s="634"/>
      <c r="W25" s="634"/>
      <c r="X25" s="634"/>
      <c r="Y25" s="634"/>
      <c r="Z25" s="633"/>
      <c r="AA25" s="633"/>
      <c r="AB25" s="633"/>
      <c r="AC25" s="633"/>
      <c r="AD25" s="633"/>
      <c r="AE25" s="633"/>
      <c r="AF25" s="633"/>
      <c r="AG25" s="633"/>
      <c r="AH25" s="633"/>
      <c r="AI25" s="633"/>
      <c r="AJ25" s="633"/>
      <c r="AK25" s="633"/>
    </row>
    <row r="26" spans="1:37" s="618" customFormat="1" ht="21" customHeight="1">
      <c r="A26" s="632" t="s">
        <v>265</v>
      </c>
      <c r="B26" s="627">
        <f>B8*100/$B$6</f>
        <v>3.0547234582208178</v>
      </c>
      <c r="C26" s="627">
        <f t="shared" ref="C26:C33" si="0">C8*100/$C$6</f>
        <v>1.9291158057689659</v>
      </c>
      <c r="D26" s="628" t="s">
        <v>380</v>
      </c>
      <c r="E26" s="627">
        <f t="shared" ref="E26:E39" si="1">E8*100/$E$6</f>
        <v>1.6484714542169518</v>
      </c>
      <c r="F26" s="627">
        <f t="shared" ref="F26:AG26" si="2">(F8*100/F6)</f>
        <v>1.5405952028981191</v>
      </c>
      <c r="G26" s="627">
        <f t="shared" si="2"/>
        <v>1.6584969006373149</v>
      </c>
      <c r="H26" s="627">
        <f t="shared" si="2"/>
        <v>2.1210384394721746</v>
      </c>
      <c r="I26" s="627">
        <f t="shared" si="2"/>
        <v>1.5645935082335654</v>
      </c>
      <c r="J26" s="627">
        <f t="shared" si="2"/>
        <v>2.1735858187620059</v>
      </c>
      <c r="K26" s="627">
        <f t="shared" si="2"/>
        <v>2.0058466067828413</v>
      </c>
      <c r="L26" s="627">
        <f t="shared" si="2"/>
        <v>1.7129210127465688</v>
      </c>
      <c r="M26" s="627">
        <f t="shared" si="2"/>
        <v>1.6527051331433857</v>
      </c>
      <c r="N26" s="627">
        <f t="shared" si="2"/>
        <v>1.4415507446216229</v>
      </c>
      <c r="O26" s="627">
        <f t="shared" si="2"/>
        <v>1.9644030591557959</v>
      </c>
      <c r="P26" s="627">
        <f t="shared" si="2"/>
        <v>0.78701614042633528</v>
      </c>
      <c r="Q26" s="627">
        <f t="shared" si="2"/>
        <v>1.5604242560848613</v>
      </c>
      <c r="R26" s="627">
        <f t="shared" si="2"/>
        <v>1.0153329502900486</v>
      </c>
      <c r="S26" s="627">
        <f t="shared" si="2"/>
        <v>1.3398670576349776</v>
      </c>
      <c r="T26" s="627">
        <f t="shared" si="2"/>
        <v>1.0304193982732166</v>
      </c>
      <c r="U26" s="627">
        <f t="shared" si="2"/>
        <v>1.1149329854109833</v>
      </c>
      <c r="V26" s="627">
        <f t="shared" si="2"/>
        <v>1.685850917673583</v>
      </c>
      <c r="W26" s="627">
        <f t="shared" si="2"/>
        <v>1.2363355861604535</v>
      </c>
      <c r="X26" s="627">
        <f t="shared" si="2"/>
        <v>1.9367268764206298</v>
      </c>
      <c r="Y26" s="627">
        <f t="shared" si="2"/>
        <v>1.4543968304338222</v>
      </c>
      <c r="Z26" s="627">
        <f t="shared" si="2"/>
        <v>1.5757595640708384</v>
      </c>
      <c r="AA26" s="627">
        <f t="shared" si="2"/>
        <v>1.9002958404375543</v>
      </c>
      <c r="AB26" s="627">
        <f t="shared" si="2"/>
        <v>1.9155132654750544</v>
      </c>
      <c r="AC26" s="627">
        <f t="shared" si="2"/>
        <v>1.9002958404375543</v>
      </c>
      <c r="AD26" s="627">
        <f t="shared" si="2"/>
        <v>1.2816010812730672</v>
      </c>
      <c r="AE26" s="627">
        <f t="shared" si="2"/>
        <v>1.4980423175795927</v>
      </c>
      <c r="AF26" s="627">
        <f t="shared" si="2"/>
        <v>1.4135563016889368</v>
      </c>
      <c r="AG26" s="627">
        <f t="shared" si="2"/>
        <v>0.98460158720806112</v>
      </c>
      <c r="AH26" s="627">
        <v>0.89941586498409032</v>
      </c>
      <c r="AI26" s="627">
        <v>1.0296603166822216</v>
      </c>
      <c r="AJ26" s="627">
        <v>1.2863408603250781</v>
      </c>
      <c r="AK26" s="627">
        <v>0.70636800015200929</v>
      </c>
    </row>
    <row r="27" spans="1:37" s="618" customFormat="1" ht="21" customHeight="1">
      <c r="A27" s="618" t="s">
        <v>264</v>
      </c>
      <c r="B27" s="627">
        <f>B9*100/$B$6</f>
        <v>31.008114771124642</v>
      </c>
      <c r="C27" s="627">
        <f t="shared" si="0"/>
        <v>31.36061451505741</v>
      </c>
      <c r="D27" s="628" t="s">
        <v>380</v>
      </c>
      <c r="E27" s="627">
        <f t="shared" si="1"/>
        <v>33.544840751958724</v>
      </c>
      <c r="F27" s="627">
        <f t="shared" ref="F27:AG27" si="3">(F9*100/F6)</f>
        <v>27.56356772768093</v>
      </c>
      <c r="G27" s="627">
        <f t="shared" si="3"/>
        <v>27.77636122637697</v>
      </c>
      <c r="H27" s="627">
        <f t="shared" si="3"/>
        <v>31.172982087078474</v>
      </c>
      <c r="I27" s="627">
        <f t="shared" si="3"/>
        <v>31.937864753926359</v>
      </c>
      <c r="J27" s="627">
        <f t="shared" si="3"/>
        <v>26.576128044000622</v>
      </c>
      <c r="K27" s="627">
        <f t="shared" si="3"/>
        <v>29.142599254985562</v>
      </c>
      <c r="L27" s="627">
        <f t="shared" si="3"/>
        <v>28.425531546474133</v>
      </c>
      <c r="M27" s="627">
        <f t="shared" si="3"/>
        <v>26.749733326120015</v>
      </c>
      <c r="N27" s="627">
        <f t="shared" si="3"/>
        <v>25.708386629869608</v>
      </c>
      <c r="O27" s="627">
        <f t="shared" si="3"/>
        <v>25.072787108775533</v>
      </c>
      <c r="P27" s="627">
        <f t="shared" si="3"/>
        <v>30.018704839877319</v>
      </c>
      <c r="Q27" s="627">
        <f t="shared" si="3"/>
        <v>25.051092813259071</v>
      </c>
      <c r="R27" s="627">
        <f t="shared" si="3"/>
        <v>26.790280896877338</v>
      </c>
      <c r="S27" s="627">
        <f t="shared" si="3"/>
        <v>27.035900696155831</v>
      </c>
      <c r="T27" s="627">
        <f t="shared" si="3"/>
        <v>27.037496192593562</v>
      </c>
      <c r="U27" s="627">
        <f t="shared" si="3"/>
        <v>27.284440641397111</v>
      </c>
      <c r="V27" s="627">
        <f t="shared" si="3"/>
        <v>31.105934641443852</v>
      </c>
      <c r="W27" s="627">
        <f t="shared" si="3"/>
        <v>30.695902628196968</v>
      </c>
      <c r="X27" s="627">
        <f t="shared" si="3"/>
        <v>30.230966992533951</v>
      </c>
      <c r="Y27" s="627">
        <f t="shared" si="3"/>
        <v>29.378859149020986</v>
      </c>
      <c r="Z27" s="627">
        <f t="shared" si="3"/>
        <v>27.716199242623073</v>
      </c>
      <c r="AA27" s="627">
        <f t="shared" si="3"/>
        <v>27.015707704349705</v>
      </c>
      <c r="AB27" s="627">
        <f t="shared" si="3"/>
        <v>27.28645666080099</v>
      </c>
      <c r="AC27" s="627">
        <f t="shared" si="3"/>
        <v>27.015707704349705</v>
      </c>
      <c r="AD27" s="627">
        <f t="shared" si="3"/>
        <v>23.713356566990154</v>
      </c>
      <c r="AE27" s="627">
        <f t="shared" si="3"/>
        <v>25.637808977654736</v>
      </c>
      <c r="AF27" s="627">
        <f t="shared" si="3"/>
        <v>26.925808861390831</v>
      </c>
      <c r="AG27" s="627">
        <f t="shared" si="3"/>
        <v>26.321085563997574</v>
      </c>
      <c r="AH27" s="627">
        <v>24.724230360461938</v>
      </c>
      <c r="AI27" s="627">
        <v>25.5268256970386</v>
      </c>
      <c r="AJ27" s="627">
        <v>26.49615982631321</v>
      </c>
      <c r="AK27" s="627">
        <v>27.811280511701149</v>
      </c>
    </row>
    <row r="28" spans="1:37" s="618" customFormat="1" ht="21" customHeight="1">
      <c r="A28" s="631" t="s">
        <v>263</v>
      </c>
      <c r="B28" s="627">
        <v>20.9</v>
      </c>
      <c r="C28" s="627">
        <f t="shared" si="0"/>
        <v>21.325816771095546</v>
      </c>
      <c r="D28" s="628" t="s">
        <v>380</v>
      </c>
      <c r="E28" s="627">
        <f t="shared" si="1"/>
        <v>22.295690587265945</v>
      </c>
      <c r="F28" s="627">
        <f>(F10*100/F6)</f>
        <v>22.577716969465751</v>
      </c>
      <c r="G28" s="627">
        <f>(G10*100/G6)</f>
        <v>22.630373954035829</v>
      </c>
      <c r="H28" s="627">
        <f>(H10*100/H6)</f>
        <v>23.022293618920123</v>
      </c>
      <c r="I28" s="627">
        <v>23.8</v>
      </c>
      <c r="J28" s="627">
        <f>(J10*100/J6)</f>
        <v>20.993291385877274</v>
      </c>
      <c r="K28" s="627">
        <f>(K10*100/K6)</f>
        <v>21.905038916897119</v>
      </c>
      <c r="L28" s="627">
        <v>21.6</v>
      </c>
      <c r="M28" s="627">
        <f t="shared" ref="M28:AG28" si="4">(M10*100/M6)</f>
        <v>21.40704333630692</v>
      </c>
      <c r="N28" s="627">
        <f t="shared" si="4"/>
        <v>22.228829551524196</v>
      </c>
      <c r="O28" s="627">
        <f t="shared" si="4"/>
        <v>21.510962507565001</v>
      </c>
      <c r="P28" s="627">
        <f t="shared" si="4"/>
        <v>17.9088214075392</v>
      </c>
      <c r="Q28" s="627">
        <f t="shared" si="4"/>
        <v>24.660734905426352</v>
      </c>
      <c r="R28" s="627">
        <f t="shared" si="4"/>
        <v>23.698561681802772</v>
      </c>
      <c r="S28" s="627">
        <f t="shared" si="4"/>
        <v>23.929421029530179</v>
      </c>
      <c r="T28" s="627">
        <f t="shared" si="4"/>
        <v>25.2659491188167</v>
      </c>
      <c r="U28" s="627">
        <f t="shared" si="4"/>
        <v>24.50833375694009</v>
      </c>
      <c r="V28" s="627">
        <f t="shared" si="4"/>
        <v>20.568467373563017</v>
      </c>
      <c r="W28" s="627">
        <f t="shared" si="4"/>
        <v>21.59003439890289</v>
      </c>
      <c r="X28" s="627">
        <f t="shared" si="4"/>
        <v>23.432242160392871</v>
      </c>
      <c r="Y28" s="627">
        <f t="shared" si="4"/>
        <v>23.314171158588405</v>
      </c>
      <c r="Z28" s="627">
        <f t="shared" si="4"/>
        <v>22.462292846162498</v>
      </c>
      <c r="AA28" s="627">
        <f t="shared" si="4"/>
        <v>24.121485954844186</v>
      </c>
      <c r="AB28" s="627">
        <f t="shared" si="4"/>
        <v>23.861416083291893</v>
      </c>
      <c r="AC28" s="627">
        <f t="shared" si="4"/>
        <v>24.121485954844186</v>
      </c>
      <c r="AD28" s="627">
        <f t="shared" si="4"/>
        <v>24.75123728463533</v>
      </c>
      <c r="AE28" s="627">
        <f t="shared" si="4"/>
        <v>23.905793948981611</v>
      </c>
      <c r="AF28" s="627">
        <f t="shared" si="4"/>
        <v>24.254786839029844</v>
      </c>
      <c r="AG28" s="627">
        <f t="shared" si="4"/>
        <v>24.120098896331026</v>
      </c>
      <c r="AH28" s="627">
        <v>23.819233587682533</v>
      </c>
      <c r="AI28" s="627">
        <v>24.259430561199604</v>
      </c>
      <c r="AJ28" s="627">
        <v>23.422255751028416</v>
      </c>
      <c r="AK28" s="627">
        <v>20.546029906237209</v>
      </c>
    </row>
    <row r="29" spans="1:37" s="618" customFormat="1" ht="21" customHeight="1">
      <c r="A29" s="631" t="s">
        <v>262</v>
      </c>
      <c r="B29" s="627">
        <f t="shared" ref="B29:B39" si="5">B11*100/$B$6</f>
        <v>15.391416764149602</v>
      </c>
      <c r="C29" s="627">
        <f t="shared" si="0"/>
        <v>19.140630744201157</v>
      </c>
      <c r="D29" s="628" t="s">
        <v>380</v>
      </c>
      <c r="E29" s="627">
        <f t="shared" si="1"/>
        <v>16.754281980018177</v>
      </c>
      <c r="F29" s="627">
        <f>(F11*100/F6)</f>
        <v>17.179055937107712</v>
      </c>
      <c r="G29" s="627">
        <f>(G11*100/G6)</f>
        <v>18.024237009539419</v>
      </c>
      <c r="H29" s="627">
        <v>15.1</v>
      </c>
      <c r="I29" s="627">
        <f t="shared" ref="I29:AG29" si="6">(I11*100/I6)</f>
        <v>15.20057276975896</v>
      </c>
      <c r="J29" s="627">
        <f t="shared" si="6"/>
        <v>16.598040210564438</v>
      </c>
      <c r="K29" s="627">
        <f t="shared" si="6"/>
        <v>17.194993410668406</v>
      </c>
      <c r="L29" s="627">
        <f t="shared" si="6"/>
        <v>17.468850159307394</v>
      </c>
      <c r="M29" s="627">
        <f t="shared" si="6"/>
        <v>17.539942731085443</v>
      </c>
      <c r="N29" s="627">
        <f t="shared" si="6"/>
        <v>19.918969309842282</v>
      </c>
      <c r="O29" s="627">
        <f t="shared" si="6"/>
        <v>20.102091701437367</v>
      </c>
      <c r="P29" s="627">
        <f t="shared" si="6"/>
        <v>19.03054915459375</v>
      </c>
      <c r="Q29" s="627">
        <f t="shared" si="6"/>
        <v>19.559449620534338</v>
      </c>
      <c r="R29" s="627">
        <f t="shared" si="6"/>
        <v>16.920610314843174</v>
      </c>
      <c r="S29" s="627">
        <f t="shared" si="6"/>
        <v>17.408249141098977</v>
      </c>
      <c r="T29" s="627">
        <f t="shared" si="6"/>
        <v>17.564313143878685</v>
      </c>
      <c r="U29" s="627">
        <f t="shared" si="6"/>
        <v>15.564936091860538</v>
      </c>
      <c r="V29" s="627">
        <f t="shared" si="6"/>
        <v>15.901131386432757</v>
      </c>
      <c r="W29" s="627">
        <f t="shared" si="6"/>
        <v>16.618069514258973</v>
      </c>
      <c r="X29" s="627">
        <f t="shared" si="6"/>
        <v>17.815689131905803</v>
      </c>
      <c r="Y29" s="627">
        <f t="shared" si="6"/>
        <v>17.589480448177579</v>
      </c>
      <c r="Z29" s="627">
        <f t="shared" si="6"/>
        <v>17.98988914301426</v>
      </c>
      <c r="AA29" s="627">
        <f t="shared" si="6"/>
        <v>16.984469787443391</v>
      </c>
      <c r="AB29" s="627">
        <f t="shared" si="6"/>
        <v>16.839296705234879</v>
      </c>
      <c r="AC29" s="627">
        <f t="shared" si="6"/>
        <v>16.984469787443391</v>
      </c>
      <c r="AD29" s="627">
        <f t="shared" si="6"/>
        <v>17.285342466083655</v>
      </c>
      <c r="AE29" s="627">
        <f t="shared" si="6"/>
        <v>16.241091556258652</v>
      </c>
      <c r="AF29" s="627">
        <f t="shared" si="6"/>
        <v>15.717036056556942</v>
      </c>
      <c r="AG29" s="627">
        <f t="shared" si="6"/>
        <v>18.322603749704435</v>
      </c>
      <c r="AH29" s="627">
        <v>17.590374309059349</v>
      </c>
      <c r="AI29" s="627">
        <v>14.534601041556058</v>
      </c>
      <c r="AJ29" s="627">
        <v>16.437005072275891</v>
      </c>
      <c r="AK29" s="627">
        <v>17.317179183282782</v>
      </c>
    </row>
    <row r="30" spans="1:37" s="618" customFormat="1" ht="21" customHeight="1">
      <c r="A30" s="618" t="s">
        <v>261</v>
      </c>
      <c r="B30" s="627">
        <f t="shared" si="5"/>
        <v>16.936270758399022</v>
      </c>
      <c r="C30" s="627">
        <f t="shared" si="0"/>
        <v>13.793903242754034</v>
      </c>
      <c r="D30" s="628" t="s">
        <v>380</v>
      </c>
      <c r="E30" s="627">
        <f t="shared" si="1"/>
        <v>12.799918698820941</v>
      </c>
      <c r="F30" s="627">
        <f>(F12*100/F6)</f>
        <v>15.708739571555281</v>
      </c>
      <c r="G30" s="627">
        <f>(G12*100/G6)</f>
        <v>15.846261491542078</v>
      </c>
      <c r="H30" s="627">
        <f>(H12*100/H6)</f>
        <v>14.722961050551412</v>
      </c>
      <c r="I30" s="627">
        <f>(I12*100/I6)</f>
        <v>13.892109570403889</v>
      </c>
      <c r="J30" s="627">
        <v>16.7</v>
      </c>
      <c r="K30" s="627">
        <f t="shared" ref="K30:AG30" si="7">(K12*100/K6)</f>
        <v>16.605623843886214</v>
      </c>
      <c r="L30" s="627">
        <f t="shared" si="7"/>
        <v>16.787386918192492</v>
      </c>
      <c r="M30" s="627">
        <f t="shared" si="7"/>
        <v>17.110983701649594</v>
      </c>
      <c r="N30" s="627">
        <f t="shared" si="7"/>
        <v>16.159177214558387</v>
      </c>
      <c r="O30" s="627">
        <f t="shared" si="7"/>
        <v>15.777076038810026</v>
      </c>
      <c r="P30" s="627">
        <f t="shared" si="7"/>
        <v>17.944393111717655</v>
      </c>
      <c r="Q30" s="627">
        <f t="shared" si="7"/>
        <v>15.495571956184214</v>
      </c>
      <c r="R30" s="627">
        <f t="shared" si="7"/>
        <v>16.758847664829805</v>
      </c>
      <c r="S30" s="627">
        <f t="shared" si="7"/>
        <v>16.812890472458591</v>
      </c>
      <c r="T30" s="627">
        <f t="shared" si="7"/>
        <v>15.503047348479457</v>
      </c>
      <c r="U30" s="627">
        <f t="shared" si="7"/>
        <v>17.624723949596444</v>
      </c>
      <c r="V30" s="627">
        <f t="shared" si="7"/>
        <v>16.299127534904475</v>
      </c>
      <c r="W30" s="627">
        <f t="shared" si="7"/>
        <v>16.780795213347844</v>
      </c>
      <c r="X30" s="627">
        <f t="shared" si="7"/>
        <v>15.386323089123781</v>
      </c>
      <c r="Y30" s="627">
        <f t="shared" si="7"/>
        <v>15.975122992666853</v>
      </c>
      <c r="Z30" s="627">
        <f t="shared" si="7"/>
        <v>16.116417019734293</v>
      </c>
      <c r="AA30" s="627">
        <f t="shared" si="7"/>
        <v>15.987773230268671</v>
      </c>
      <c r="AB30" s="627">
        <f t="shared" si="7"/>
        <v>15.916997977056457</v>
      </c>
      <c r="AC30" s="627">
        <f t="shared" si="7"/>
        <v>15.987773230268671</v>
      </c>
      <c r="AD30" s="627">
        <f t="shared" si="7"/>
        <v>17.011729594948488</v>
      </c>
      <c r="AE30" s="627">
        <f t="shared" si="7"/>
        <v>17.337868301364445</v>
      </c>
      <c r="AF30" s="627">
        <f t="shared" si="7"/>
        <v>16.895317943659013</v>
      </c>
      <c r="AG30" s="627">
        <f t="shared" si="7"/>
        <v>15.102121710438215</v>
      </c>
      <c r="AH30" s="627">
        <v>18.486069568846563</v>
      </c>
      <c r="AI30" s="627">
        <v>20.22507702293483</v>
      </c>
      <c r="AJ30" s="627">
        <v>17.153186117058556</v>
      </c>
      <c r="AK30" s="627">
        <v>18.602211576296373</v>
      </c>
    </row>
    <row r="31" spans="1:37" s="618" customFormat="1" ht="21" customHeight="1">
      <c r="A31" s="629" t="s">
        <v>260</v>
      </c>
      <c r="B31" s="627">
        <f t="shared" si="5"/>
        <v>12.91544129705146</v>
      </c>
      <c r="C31" s="627">
        <f t="shared" si="0"/>
        <v>11.558452322545543</v>
      </c>
      <c r="D31" s="628" t="s">
        <v>380</v>
      </c>
      <c r="E31" s="627">
        <f t="shared" si="1"/>
        <v>10.624147350668579</v>
      </c>
      <c r="F31" s="627">
        <f t="shared" ref="F31:AG31" si="8">(F13*100/F6)</f>
        <v>12.799541906612927</v>
      </c>
      <c r="G31" s="627">
        <f t="shared" si="8"/>
        <v>12.979109676362757</v>
      </c>
      <c r="H31" s="627">
        <f t="shared" si="8"/>
        <v>12.978429910116658</v>
      </c>
      <c r="I31" s="627">
        <f t="shared" si="8"/>
        <v>11.954626913538952</v>
      </c>
      <c r="J31" s="627">
        <f t="shared" si="8"/>
        <v>13.546257097619966</v>
      </c>
      <c r="K31" s="627">
        <f t="shared" si="8"/>
        <v>14.114457549938106</v>
      </c>
      <c r="L31" s="627">
        <f t="shared" si="8"/>
        <v>13.672304605947359</v>
      </c>
      <c r="M31" s="627">
        <f t="shared" si="8"/>
        <v>13.837351478441649</v>
      </c>
      <c r="N31" s="627">
        <f t="shared" si="8"/>
        <v>13.094751097692468</v>
      </c>
      <c r="O31" s="627">
        <f t="shared" si="8"/>
        <v>12.664590744369278</v>
      </c>
      <c r="P31" s="627">
        <f t="shared" si="8"/>
        <v>14.427983240663522</v>
      </c>
      <c r="Q31" s="627">
        <f t="shared" si="8"/>
        <v>13.433852593298688</v>
      </c>
      <c r="R31" s="627">
        <f t="shared" si="8"/>
        <v>14.250526225089756</v>
      </c>
      <c r="S31" s="627">
        <f t="shared" si="8"/>
        <v>13.305673224887496</v>
      </c>
      <c r="T31" s="627">
        <f t="shared" si="8"/>
        <v>12.896005852730942</v>
      </c>
      <c r="U31" s="627">
        <f t="shared" si="8"/>
        <v>14.348337484679556</v>
      </c>
      <c r="V31" s="627">
        <f t="shared" si="8"/>
        <v>13.640193280961944</v>
      </c>
      <c r="W31" s="627">
        <f t="shared" si="8"/>
        <v>14.351794097859836</v>
      </c>
      <c r="X31" s="627">
        <f t="shared" si="8"/>
        <v>12.52502705395017</v>
      </c>
      <c r="Y31" s="627">
        <f t="shared" si="8"/>
        <v>13.870162054576578</v>
      </c>
      <c r="Z31" s="627">
        <f t="shared" si="8"/>
        <v>13.508090872733181</v>
      </c>
      <c r="AA31" s="627">
        <f t="shared" si="8"/>
        <v>13.510461029001979</v>
      </c>
      <c r="AB31" s="627">
        <f t="shared" si="8"/>
        <v>13.270979238936135</v>
      </c>
      <c r="AC31" s="627">
        <f t="shared" si="8"/>
        <v>13.510461029001979</v>
      </c>
      <c r="AD31" s="627">
        <f t="shared" si="8"/>
        <v>13.821266911967369</v>
      </c>
      <c r="AE31" s="627">
        <f t="shared" si="8"/>
        <v>14.370179948586118</v>
      </c>
      <c r="AF31" s="627">
        <f t="shared" si="8"/>
        <v>14.109192890496397</v>
      </c>
      <c r="AG31" s="627">
        <f t="shared" si="8"/>
        <v>11.990070575739791</v>
      </c>
      <c r="AH31" s="627">
        <v>15.489122082762437</v>
      </c>
      <c r="AI31" s="627">
        <v>16.499953295240346</v>
      </c>
      <c r="AJ31" s="627">
        <v>13.35940379024335</v>
      </c>
      <c r="AK31" s="627">
        <v>16.322468630277868</v>
      </c>
    </row>
    <row r="32" spans="1:37" s="618" customFormat="1" ht="21" customHeight="1">
      <c r="A32" s="629" t="s">
        <v>259</v>
      </c>
      <c r="B32" s="627">
        <f t="shared" si="5"/>
        <v>4.0208294613475601</v>
      </c>
      <c r="C32" s="627">
        <f t="shared" si="0"/>
        <v>2.2354509202084922</v>
      </c>
      <c r="D32" s="628" t="s">
        <v>380</v>
      </c>
      <c r="E32" s="627">
        <f t="shared" si="1"/>
        <v>2.17577134815236</v>
      </c>
      <c r="F32" s="627">
        <f>(F14*100/F6)</f>
        <v>2.9091976649423539</v>
      </c>
      <c r="G32" s="627">
        <f>(G14*100/G6)</f>
        <v>2.8671518151793212</v>
      </c>
      <c r="H32" s="627">
        <f>(H14*100/H$6)</f>
        <v>1.7306368330464716</v>
      </c>
      <c r="I32" s="627">
        <f>(I14*100/I$6)</f>
        <v>1.8943244805828923</v>
      </c>
      <c r="J32" s="627">
        <f>(J14*100/J6)</f>
        <v>3.208057896025557</v>
      </c>
      <c r="K32" s="627">
        <f>(K14*100/K$6)</f>
        <v>2.46475981238705</v>
      </c>
      <c r="L32" s="627">
        <f t="shared" ref="L32:AG32" si="9">(L14*100/L6)</f>
        <v>3.1150823122451348</v>
      </c>
      <c r="M32" s="627">
        <f t="shared" si="9"/>
        <v>3.2736322232079451</v>
      </c>
      <c r="N32" s="627">
        <f t="shared" si="9"/>
        <v>3.0644261168659175</v>
      </c>
      <c r="O32" s="627">
        <f t="shared" si="9"/>
        <v>3.1124852944407495</v>
      </c>
      <c r="P32" s="627">
        <f t="shared" si="9"/>
        <v>3.1057411105123451</v>
      </c>
      <c r="Q32" s="627">
        <f t="shared" si="9"/>
        <v>2.0177726177779065</v>
      </c>
      <c r="R32" s="627">
        <f t="shared" si="9"/>
        <v>2.5083214397400484</v>
      </c>
      <c r="S32" s="627">
        <f t="shared" si="9"/>
        <v>3.5072172475710954</v>
      </c>
      <c r="T32" s="627">
        <f t="shared" si="9"/>
        <v>2.6070414957485148</v>
      </c>
      <c r="U32" s="627">
        <f t="shared" si="9"/>
        <v>3.2763864649168886</v>
      </c>
      <c r="V32" s="627">
        <f t="shared" si="9"/>
        <v>2.6589342539425322</v>
      </c>
      <c r="W32" s="627">
        <f t="shared" si="9"/>
        <v>2.4290011154880071</v>
      </c>
      <c r="X32" s="627">
        <f t="shared" si="9"/>
        <v>2.8612960351736119</v>
      </c>
      <c r="Y32" s="627">
        <f t="shared" si="9"/>
        <v>2.1049609380902732</v>
      </c>
      <c r="Z32" s="627">
        <f t="shared" si="9"/>
        <v>2.6083261470011125</v>
      </c>
      <c r="AA32" s="627">
        <f t="shared" si="9"/>
        <v>2.4773122012666913</v>
      </c>
      <c r="AB32" s="627">
        <f t="shared" si="9"/>
        <v>2.6460187381203224</v>
      </c>
      <c r="AC32" s="627">
        <f t="shared" si="9"/>
        <v>2.4773122012666913</v>
      </c>
      <c r="AD32" s="627">
        <f t="shared" si="9"/>
        <v>3.1904626829811189</v>
      </c>
      <c r="AE32" s="627">
        <f t="shared" si="9"/>
        <v>2.9676883527783269</v>
      </c>
      <c r="AF32" s="627">
        <f t="shared" si="9"/>
        <v>2.7861250531626154</v>
      </c>
      <c r="AG32" s="627">
        <f t="shared" si="9"/>
        <v>3.112051134698425</v>
      </c>
      <c r="AH32" s="627">
        <v>2.9797194663681554</v>
      </c>
      <c r="AI32" s="627">
        <v>3.7251237276944855</v>
      </c>
      <c r="AJ32" s="627">
        <v>3.7937823268152062</v>
      </c>
      <c r="AK32" s="627">
        <v>2.2797429460185055</v>
      </c>
    </row>
    <row r="33" spans="1:37" s="618" customFormat="1" ht="21" customHeight="1">
      <c r="A33" s="630" t="s">
        <v>268</v>
      </c>
      <c r="B33" s="627">
        <f t="shared" si="5"/>
        <v>0</v>
      </c>
      <c r="C33" s="627">
        <f t="shared" si="0"/>
        <v>0</v>
      </c>
      <c r="D33" s="628" t="s">
        <v>380</v>
      </c>
      <c r="E33" s="627">
        <f t="shared" si="1"/>
        <v>0</v>
      </c>
      <c r="F33" s="627">
        <f>(F15*100/F6)</f>
        <v>0</v>
      </c>
      <c r="G33" s="627">
        <f>(G15*100/G6)</f>
        <v>0</v>
      </c>
      <c r="H33" s="627">
        <f>(H15*100/H$6)</f>
        <v>1.3894307388283293E-2</v>
      </c>
      <c r="I33" s="627">
        <f>(I15*100/I$6)</f>
        <v>4.3220815144573627E-2</v>
      </c>
      <c r="J33" s="627">
        <f>(0*100/J6)</f>
        <v>0</v>
      </c>
      <c r="K33" s="627">
        <f>(K15*100/K$6)</f>
        <v>2.6406481561059809E-2</v>
      </c>
      <c r="L33" s="627">
        <f t="shared" ref="L33:U33" si="10">(L15*100/L6)</f>
        <v>0</v>
      </c>
      <c r="M33" s="627">
        <f t="shared" si="10"/>
        <v>0</v>
      </c>
      <c r="N33" s="627">
        <f t="shared" si="10"/>
        <v>0</v>
      </c>
      <c r="O33" s="627">
        <f t="shared" si="10"/>
        <v>0</v>
      </c>
      <c r="P33" s="627">
        <f t="shared" si="10"/>
        <v>0.41066876054179019</v>
      </c>
      <c r="Q33" s="627">
        <f t="shared" si="10"/>
        <v>4.3946745107619159E-2</v>
      </c>
      <c r="R33" s="627">
        <f t="shared" si="10"/>
        <v>0</v>
      </c>
      <c r="S33" s="627">
        <f t="shared" si="10"/>
        <v>0</v>
      </c>
      <c r="T33" s="627">
        <f t="shared" si="10"/>
        <v>0</v>
      </c>
      <c r="U33" s="627">
        <f t="shared" si="10"/>
        <v>0</v>
      </c>
      <c r="V33" s="627" t="s">
        <v>206</v>
      </c>
      <c r="W33" s="627" t="s">
        <v>206</v>
      </c>
      <c r="X33" s="627" t="s">
        <v>206</v>
      </c>
      <c r="Y33" s="627" t="s">
        <v>206</v>
      </c>
      <c r="Z33" s="627" t="s">
        <v>206</v>
      </c>
      <c r="AA33" s="627" t="s">
        <v>206</v>
      </c>
      <c r="AB33" s="627" t="s">
        <v>206</v>
      </c>
      <c r="AC33" s="627" t="s">
        <v>206</v>
      </c>
      <c r="AD33" s="627" t="s">
        <v>206</v>
      </c>
      <c r="AE33" s="627" t="s">
        <v>206</v>
      </c>
      <c r="AF33" s="627" t="s">
        <v>206</v>
      </c>
      <c r="AG33" s="627" t="s">
        <v>206</v>
      </c>
      <c r="AH33" s="627">
        <v>1.7228019715972234E-2</v>
      </c>
      <c r="AI33" s="627" t="s">
        <v>206</v>
      </c>
      <c r="AJ33" s="627" t="s">
        <v>206</v>
      </c>
      <c r="AK33" s="627" t="s">
        <v>206</v>
      </c>
    </row>
    <row r="34" spans="1:37" s="618" customFormat="1" ht="21" customHeight="1">
      <c r="A34" s="618" t="s">
        <v>257</v>
      </c>
      <c r="B34" s="627">
        <f t="shared" si="5"/>
        <v>12.739152062447387</v>
      </c>
      <c r="C34" s="627">
        <v>12.5</v>
      </c>
      <c r="D34" s="628" t="s">
        <v>380</v>
      </c>
      <c r="E34" s="627">
        <f t="shared" si="1"/>
        <v>12.956796527719264</v>
      </c>
      <c r="F34" s="627">
        <f t="shared" ref="F34:AG34" si="11">(F16*100/F6)</f>
        <v>15.43032459129221</v>
      </c>
      <c r="G34" s="627">
        <f t="shared" si="11"/>
        <v>14.064269417868386</v>
      </c>
      <c r="H34" s="627">
        <f t="shared" si="11"/>
        <v>13.917431631287053</v>
      </c>
      <c r="I34" s="627">
        <f t="shared" si="11"/>
        <v>13.5509783250744</v>
      </c>
      <c r="J34" s="627">
        <f t="shared" si="11"/>
        <v>16.904639547150143</v>
      </c>
      <c r="K34" s="627">
        <f t="shared" si="11"/>
        <v>13.061293910024281</v>
      </c>
      <c r="L34" s="627">
        <f t="shared" si="11"/>
        <v>13.875277730577828</v>
      </c>
      <c r="M34" s="627">
        <f t="shared" si="11"/>
        <v>15.539592390474208</v>
      </c>
      <c r="N34" s="627">
        <f t="shared" si="11"/>
        <v>14.543086549583904</v>
      </c>
      <c r="O34" s="627">
        <f t="shared" si="11"/>
        <v>15.57267958425628</v>
      </c>
      <c r="P34" s="627">
        <f t="shared" si="11"/>
        <v>14.273943382850312</v>
      </c>
      <c r="Q34" s="627">
        <f t="shared" si="11"/>
        <v>13.534841961712186</v>
      </c>
      <c r="R34" s="627">
        <f t="shared" si="11"/>
        <v>14.739222824649154</v>
      </c>
      <c r="S34" s="627">
        <f t="shared" si="11"/>
        <v>13.449765482061652</v>
      </c>
      <c r="T34" s="627">
        <f t="shared" si="11"/>
        <v>13.598774797958376</v>
      </c>
      <c r="U34" s="627">
        <f t="shared" si="11"/>
        <v>13.902632574794833</v>
      </c>
      <c r="V34" s="627">
        <f t="shared" si="11"/>
        <v>14.283606932750907</v>
      </c>
      <c r="W34" s="627">
        <f t="shared" si="11"/>
        <v>12.868974380257688</v>
      </c>
      <c r="X34" s="627">
        <f t="shared" si="11"/>
        <v>11.165352059997739</v>
      </c>
      <c r="Y34" s="627">
        <f t="shared" si="11"/>
        <v>12.287969421112356</v>
      </c>
      <c r="Z34" s="627">
        <f t="shared" si="11"/>
        <v>14.046181557996826</v>
      </c>
      <c r="AA34" s="627">
        <f t="shared" si="11"/>
        <v>13.934884933782802</v>
      </c>
      <c r="AB34" s="627">
        <f t="shared" si="11"/>
        <v>14.040212109287127</v>
      </c>
      <c r="AC34" s="627">
        <f t="shared" si="11"/>
        <v>13.934884933782802</v>
      </c>
      <c r="AD34" s="627">
        <f t="shared" si="11"/>
        <v>15.910608545560761</v>
      </c>
      <c r="AE34" s="627">
        <f t="shared" si="11"/>
        <v>15.29222859402808</v>
      </c>
      <c r="AF34" s="627">
        <f t="shared" si="11"/>
        <v>14.793493997674434</v>
      </c>
      <c r="AG34" s="627">
        <f t="shared" si="11"/>
        <v>15.149488492320689</v>
      </c>
      <c r="AH34" s="627">
        <v>14.480676308965526</v>
      </c>
      <c r="AI34" s="627">
        <v>14.464405360588687</v>
      </c>
      <c r="AJ34" s="627">
        <v>15.060343388384927</v>
      </c>
      <c r="AK34" s="627">
        <v>14.950901802813913</v>
      </c>
    </row>
    <row r="35" spans="1:37" s="618" customFormat="1" ht="21" customHeight="1">
      <c r="A35" s="630" t="s">
        <v>256</v>
      </c>
      <c r="B35" s="627">
        <f t="shared" si="5"/>
        <v>5.4808869671692051</v>
      </c>
      <c r="C35" s="627">
        <f>C17*100/$C$6</f>
        <v>6.4633834957361733</v>
      </c>
      <c r="D35" s="628" t="s">
        <v>380</v>
      </c>
      <c r="E35" s="627">
        <f t="shared" si="1"/>
        <v>6.3855515455264094</v>
      </c>
      <c r="F35" s="627">
        <f t="shared" ref="F35:AG35" si="12">(F17*100/F6)</f>
        <v>7.3838477767307111</v>
      </c>
      <c r="G35" s="627">
        <f t="shared" si="12"/>
        <v>6.7381096783599839</v>
      </c>
      <c r="H35" s="627">
        <f t="shared" si="12"/>
        <v>5.9258615414037097</v>
      </c>
      <c r="I35" s="627">
        <f t="shared" si="12"/>
        <v>6.6891414905418447</v>
      </c>
      <c r="J35" s="627">
        <f t="shared" si="12"/>
        <v>10.429789581113406</v>
      </c>
      <c r="K35" s="627">
        <f t="shared" si="12"/>
        <v>8.4391604900152277</v>
      </c>
      <c r="L35" s="627">
        <f t="shared" si="12"/>
        <v>7.2503322499762364</v>
      </c>
      <c r="M35" s="627">
        <f t="shared" si="12"/>
        <v>8.5687300207295483</v>
      </c>
      <c r="N35" s="627">
        <f t="shared" si="12"/>
        <v>8.0910960029427006</v>
      </c>
      <c r="O35" s="627">
        <f t="shared" si="12"/>
        <v>7.7195946958121366</v>
      </c>
      <c r="P35" s="627">
        <f t="shared" si="12"/>
        <v>7.775511913707672</v>
      </c>
      <c r="Q35" s="627">
        <f t="shared" si="12"/>
        <v>8.5312091147312259</v>
      </c>
      <c r="R35" s="627">
        <f t="shared" si="12"/>
        <v>8.5277741875806203</v>
      </c>
      <c r="S35" s="627">
        <f t="shared" si="12"/>
        <v>7.8220019428759704</v>
      </c>
      <c r="T35" s="627">
        <f t="shared" si="12"/>
        <v>7.6585802572810424</v>
      </c>
      <c r="U35" s="627">
        <f t="shared" si="12"/>
        <v>7.78532739154255</v>
      </c>
      <c r="V35" s="627">
        <f t="shared" si="12"/>
        <v>8.644875588591022</v>
      </c>
      <c r="W35" s="627">
        <f t="shared" si="12"/>
        <v>7.8101882543683319</v>
      </c>
      <c r="X35" s="627">
        <f t="shared" si="12"/>
        <v>6.6707279003902284</v>
      </c>
      <c r="Y35" s="627">
        <f t="shared" si="12"/>
        <v>6.886653901477783</v>
      </c>
      <c r="Z35" s="627">
        <f t="shared" si="12"/>
        <v>8.0504886705910295</v>
      </c>
      <c r="AA35" s="627">
        <f t="shared" si="12"/>
        <v>9.0421553197044311</v>
      </c>
      <c r="AB35" s="627">
        <f t="shared" si="12"/>
        <v>8.6777233215775151</v>
      </c>
      <c r="AC35" s="627">
        <f t="shared" si="12"/>
        <v>9.0421553197044311</v>
      </c>
      <c r="AD35" s="627">
        <f t="shared" si="12"/>
        <v>10.200577118249777</v>
      </c>
      <c r="AE35" s="627">
        <f t="shared" si="12"/>
        <v>8.7144947597389759</v>
      </c>
      <c r="AF35" s="627">
        <f t="shared" si="12"/>
        <v>8.7393830859511858</v>
      </c>
      <c r="AG35" s="627">
        <f t="shared" si="12"/>
        <v>8.2598025899452328</v>
      </c>
      <c r="AH35" s="627">
        <v>7.9970364570779662</v>
      </c>
      <c r="AI35" s="627">
        <v>8.1062696948382857</v>
      </c>
      <c r="AJ35" s="627">
        <v>9.2338809257653605</v>
      </c>
      <c r="AK35" s="627">
        <v>8.8056902130583872</v>
      </c>
    </row>
    <row r="36" spans="1:37" s="618" customFormat="1" ht="21" customHeight="1">
      <c r="A36" s="630" t="s">
        <v>255</v>
      </c>
      <c r="B36" s="627">
        <f t="shared" si="5"/>
        <v>4.8746023242847301</v>
      </c>
      <c r="C36" s="627">
        <f>C18*100/$C$6</f>
        <v>3.9352331502318734</v>
      </c>
      <c r="D36" s="628" t="s">
        <v>380</v>
      </c>
      <c r="E36" s="627">
        <f t="shared" si="1"/>
        <v>4.6717947299598057</v>
      </c>
      <c r="F36" s="627">
        <f t="shared" ref="F36:AG36" si="13">(F18*100/F6)</f>
        <v>5.1380407921913633</v>
      </c>
      <c r="G36" s="627">
        <f t="shared" si="13"/>
        <v>5.1115684020124057</v>
      </c>
      <c r="H36" s="627">
        <f t="shared" si="13"/>
        <v>5.3954643972716259</v>
      </c>
      <c r="I36" s="627">
        <f t="shared" si="13"/>
        <v>4.7837925701539596</v>
      </c>
      <c r="J36" s="627">
        <f t="shared" si="13"/>
        <v>4.0113429601655914</v>
      </c>
      <c r="K36" s="627">
        <f t="shared" si="13"/>
        <v>2.6159094861020824</v>
      </c>
      <c r="L36" s="627">
        <f t="shared" si="13"/>
        <v>4.2470286222233575</v>
      </c>
      <c r="M36" s="627">
        <f t="shared" si="13"/>
        <v>5.2068598322781918</v>
      </c>
      <c r="N36" s="627">
        <f t="shared" si="13"/>
        <v>5.0935857244437708</v>
      </c>
      <c r="O36" s="627">
        <f t="shared" si="13"/>
        <v>5.993077152005049</v>
      </c>
      <c r="P36" s="627">
        <f t="shared" si="13"/>
        <v>4.2758563778377656</v>
      </c>
      <c r="Q36" s="627">
        <f t="shared" si="13"/>
        <v>3.6753456241508142</v>
      </c>
      <c r="R36" s="627">
        <f t="shared" si="13"/>
        <v>4.6926729729943215</v>
      </c>
      <c r="S36" s="627">
        <f t="shared" si="13"/>
        <v>3.827622962176723</v>
      </c>
      <c r="T36" s="627">
        <f t="shared" si="13"/>
        <v>3.9826183000321671</v>
      </c>
      <c r="U36" s="627">
        <f t="shared" si="13"/>
        <v>4.4889608079028074</v>
      </c>
      <c r="V36" s="627">
        <f t="shared" si="13"/>
        <v>4.3614447928042175</v>
      </c>
      <c r="W36" s="627">
        <f t="shared" si="13"/>
        <v>4.0515809465311614</v>
      </c>
      <c r="X36" s="627">
        <f t="shared" si="13"/>
        <v>3.2703041863083042</v>
      </c>
      <c r="Y36" s="627">
        <f t="shared" si="13"/>
        <v>3.7477414466398553</v>
      </c>
      <c r="Z36" s="627">
        <f t="shared" si="13"/>
        <v>3.9914092085036184</v>
      </c>
      <c r="AA36" s="627">
        <f t="shared" si="13"/>
        <v>3.7452038096806839</v>
      </c>
      <c r="AB36" s="627">
        <f t="shared" si="13"/>
        <v>3.7612430755519459</v>
      </c>
      <c r="AC36" s="627">
        <f t="shared" si="13"/>
        <v>3.7452038096806839</v>
      </c>
      <c r="AD36" s="627">
        <f t="shared" si="13"/>
        <v>3.7070727119173874</v>
      </c>
      <c r="AE36" s="627">
        <f t="shared" si="13"/>
        <v>4.5334387977061503</v>
      </c>
      <c r="AF36" s="627">
        <f t="shared" si="13"/>
        <v>4.4149761750682579</v>
      </c>
      <c r="AG36" s="627">
        <f t="shared" si="13"/>
        <v>5.4854406449840569</v>
      </c>
      <c r="AH36" s="627">
        <v>4.8229558105338421</v>
      </c>
      <c r="AI36" s="627">
        <v>4.9585285685430271</v>
      </c>
      <c r="AJ36" s="627">
        <v>4.5191185487736298</v>
      </c>
      <c r="AK36" s="627">
        <v>4.671909402484876</v>
      </c>
    </row>
    <row r="37" spans="1:37" s="618" customFormat="1" ht="21" customHeight="1">
      <c r="A37" s="630" t="s">
        <v>254</v>
      </c>
      <c r="B37" s="627">
        <f t="shared" si="5"/>
        <v>2.3836627709934515</v>
      </c>
      <c r="C37" s="627">
        <f>C19*100/$C$6</f>
        <v>2.0513022751548387</v>
      </c>
      <c r="D37" s="628" t="s">
        <v>380</v>
      </c>
      <c r="E37" s="627">
        <f t="shared" si="1"/>
        <v>1.8994502522330488</v>
      </c>
      <c r="F37" s="627">
        <f t="shared" ref="F37:AG37" si="14">(F19*100/F6)</f>
        <v>2.9084360223701347</v>
      </c>
      <c r="G37" s="627">
        <f t="shared" si="14"/>
        <v>2.2145913374959973</v>
      </c>
      <c r="H37" s="627">
        <f t="shared" si="14"/>
        <v>2.5961056926117165</v>
      </c>
      <c r="I37" s="627">
        <f t="shared" si="14"/>
        <v>2.0780442643785944</v>
      </c>
      <c r="J37" s="627">
        <f t="shared" si="14"/>
        <v>2.4635070058711444</v>
      </c>
      <c r="K37" s="627">
        <f t="shared" si="14"/>
        <v>2.0062239339069703</v>
      </c>
      <c r="L37" s="627">
        <f t="shared" si="14"/>
        <v>2.3779168583782346</v>
      </c>
      <c r="M37" s="627">
        <f t="shared" si="14"/>
        <v>1.7640025374664683</v>
      </c>
      <c r="N37" s="627">
        <f t="shared" si="14"/>
        <v>1.3584048221974336</v>
      </c>
      <c r="O37" s="627">
        <f t="shared" si="14"/>
        <v>1.8600077364390941</v>
      </c>
      <c r="P37" s="627">
        <f t="shared" si="14"/>
        <v>2.2225750913048752</v>
      </c>
      <c r="Q37" s="627">
        <f t="shared" si="14"/>
        <v>1.3282872228301452</v>
      </c>
      <c r="R37" s="627">
        <f t="shared" si="14"/>
        <v>1.5187756640742107</v>
      </c>
      <c r="S37" s="627">
        <f t="shared" si="14"/>
        <v>1.8001405770089582</v>
      </c>
      <c r="T37" s="627">
        <f t="shared" si="14"/>
        <v>1.9575762406451669</v>
      </c>
      <c r="U37" s="627">
        <f t="shared" si="14"/>
        <v>1.6283443753494755</v>
      </c>
      <c r="V37" s="627">
        <f t="shared" si="14"/>
        <v>1.2772865513556675</v>
      </c>
      <c r="W37" s="627">
        <f t="shared" si="14"/>
        <v>1.0072051793581911</v>
      </c>
      <c r="X37" s="627">
        <f t="shared" si="14"/>
        <v>1.2243199732992058</v>
      </c>
      <c r="Y37" s="627">
        <f t="shared" si="14"/>
        <v>1.6535740729947177</v>
      </c>
      <c r="Z37" s="627">
        <f t="shared" si="14"/>
        <v>2.0043617912089284</v>
      </c>
      <c r="AA37" s="627">
        <f t="shared" si="14"/>
        <v>1.1475258043976877</v>
      </c>
      <c r="AB37" s="627">
        <f t="shared" si="14"/>
        <v>1.6012457121576655</v>
      </c>
      <c r="AC37" s="627">
        <f t="shared" si="14"/>
        <v>1.1475258043976877</v>
      </c>
      <c r="AD37" s="627">
        <f t="shared" si="14"/>
        <v>2.0029587153935968</v>
      </c>
      <c r="AE37" s="627">
        <f t="shared" si="14"/>
        <v>2.0442950365829544</v>
      </c>
      <c r="AF37" s="627">
        <f t="shared" si="14"/>
        <v>1.6391347366549898</v>
      </c>
      <c r="AG37" s="627">
        <f t="shared" si="14"/>
        <v>1.4042452573913988</v>
      </c>
      <c r="AH37" s="627">
        <v>1.6606840413537178</v>
      </c>
      <c r="AI37" s="627">
        <v>1.3696070972073746</v>
      </c>
      <c r="AJ37" s="627">
        <v>1.307343913845936</v>
      </c>
      <c r="AK37" s="627">
        <v>1.4733021872706502</v>
      </c>
    </row>
    <row r="38" spans="1:37" s="618" customFormat="1" ht="21" customHeight="1">
      <c r="A38" s="629" t="s">
        <v>253</v>
      </c>
      <c r="B38" s="627">
        <f t="shared" si="5"/>
        <v>0</v>
      </c>
      <c r="C38" s="627">
        <f>C20*100/$C$6</f>
        <v>0</v>
      </c>
      <c r="D38" s="628" t="s">
        <v>380</v>
      </c>
      <c r="E38" s="627">
        <f t="shared" si="1"/>
        <v>0</v>
      </c>
      <c r="F38" s="627">
        <f t="shared" ref="F38:V38" si="15">(F20*100/F6)</f>
        <v>0</v>
      </c>
      <c r="G38" s="627">
        <f t="shared" si="15"/>
        <v>0</v>
      </c>
      <c r="H38" s="627">
        <f t="shared" si="15"/>
        <v>0</v>
      </c>
      <c r="I38" s="627">
        <f t="shared" si="15"/>
        <v>0</v>
      </c>
      <c r="J38" s="627">
        <f t="shared" si="15"/>
        <v>0</v>
      </c>
      <c r="K38" s="627">
        <f t="shared" si="15"/>
        <v>0</v>
      </c>
      <c r="L38" s="627">
        <f t="shared" si="15"/>
        <v>0</v>
      </c>
      <c r="M38" s="627">
        <f t="shared" si="15"/>
        <v>0</v>
      </c>
      <c r="N38" s="627">
        <f t="shared" si="15"/>
        <v>0</v>
      </c>
      <c r="O38" s="627">
        <f t="shared" si="15"/>
        <v>0</v>
      </c>
      <c r="P38" s="627">
        <f t="shared" si="15"/>
        <v>0</v>
      </c>
      <c r="Q38" s="627">
        <f t="shared" si="15"/>
        <v>0</v>
      </c>
      <c r="R38" s="627">
        <f t="shared" si="15"/>
        <v>0</v>
      </c>
      <c r="S38" s="627">
        <f t="shared" si="15"/>
        <v>0</v>
      </c>
      <c r="T38" s="627">
        <f t="shared" si="15"/>
        <v>0</v>
      </c>
      <c r="U38" s="627">
        <f t="shared" si="15"/>
        <v>0</v>
      </c>
      <c r="V38" s="627">
        <f t="shared" si="15"/>
        <v>6.5464238325054894E-2</v>
      </c>
      <c r="W38" s="627" t="s">
        <v>206</v>
      </c>
      <c r="X38" s="627" t="s">
        <v>206</v>
      </c>
      <c r="Y38" s="627" t="s">
        <v>206</v>
      </c>
      <c r="Z38" s="627" t="s">
        <v>206</v>
      </c>
      <c r="AA38" s="627" t="s">
        <v>206</v>
      </c>
      <c r="AB38" s="627" t="s">
        <v>206</v>
      </c>
      <c r="AC38" s="627" t="s">
        <v>206</v>
      </c>
      <c r="AD38" s="627" t="s">
        <v>206</v>
      </c>
      <c r="AE38" s="627" t="s">
        <v>206</v>
      </c>
      <c r="AF38" s="627" t="s">
        <v>206</v>
      </c>
      <c r="AG38" s="627" t="s">
        <v>206</v>
      </c>
      <c r="AH38" s="627" t="s">
        <v>206</v>
      </c>
      <c r="AI38" s="627" t="s">
        <v>206</v>
      </c>
      <c r="AJ38" s="627" t="s">
        <v>206</v>
      </c>
      <c r="AK38" s="627" t="s">
        <v>206</v>
      </c>
    </row>
    <row r="39" spans="1:37" s="626" customFormat="1" ht="21" customHeight="1">
      <c r="A39" s="629" t="s">
        <v>252</v>
      </c>
      <c r="B39" s="627">
        <f t="shared" si="5"/>
        <v>2.343690211984388E-2</v>
      </c>
      <c r="C39" s="627">
        <f>C21*100/$C$6</f>
        <v>0</v>
      </c>
      <c r="D39" s="628" t="s">
        <v>380</v>
      </c>
      <c r="E39" s="627">
        <f t="shared" si="1"/>
        <v>0</v>
      </c>
      <c r="F39" s="627">
        <f t="shared" ref="F39:X39" si="16">(F21*100/F6)</f>
        <v>0</v>
      </c>
      <c r="G39" s="627">
        <f t="shared" si="16"/>
        <v>0</v>
      </c>
      <c r="H39" s="627">
        <f t="shared" si="16"/>
        <v>0</v>
      </c>
      <c r="I39" s="627">
        <f t="shared" si="16"/>
        <v>0</v>
      </c>
      <c r="J39" s="627">
        <f t="shared" si="16"/>
        <v>0</v>
      </c>
      <c r="K39" s="627">
        <f t="shared" si="16"/>
        <v>8.4604056755569534E-2</v>
      </c>
      <c r="L39" s="627">
        <f t="shared" si="16"/>
        <v>7.9654788000341148E-2</v>
      </c>
      <c r="M39" s="627">
        <f t="shared" si="16"/>
        <v>0</v>
      </c>
      <c r="N39" s="627">
        <f t="shared" si="16"/>
        <v>0</v>
      </c>
      <c r="O39" s="627">
        <f t="shared" si="16"/>
        <v>0</v>
      </c>
      <c r="P39" s="627">
        <f t="shared" si="16"/>
        <v>3.6571962995425068E-2</v>
      </c>
      <c r="Q39" s="627">
        <f t="shared" si="16"/>
        <v>0.13782152584610077</v>
      </c>
      <c r="R39" s="627">
        <f t="shared" si="16"/>
        <v>7.713922064311346E-2</v>
      </c>
      <c r="S39" s="627">
        <f t="shared" si="16"/>
        <v>2.3902542834805938E-2</v>
      </c>
      <c r="T39" s="627">
        <f t="shared" si="16"/>
        <v>0</v>
      </c>
      <c r="U39" s="627">
        <f t="shared" si="16"/>
        <v>0</v>
      </c>
      <c r="V39" s="627">
        <f t="shared" si="16"/>
        <v>9.041697490635385E-2</v>
      </c>
      <c r="W39" s="627">
        <f t="shared" si="16"/>
        <v>0.20988681726273634</v>
      </c>
      <c r="X39" s="627">
        <f t="shared" si="16"/>
        <v>3.2698957695563372E-2</v>
      </c>
      <c r="Y39" s="627" t="s">
        <v>206</v>
      </c>
      <c r="Z39" s="627">
        <f t="shared" ref="Z39:AG39" si="17">(Z21*100/Z6)</f>
        <v>9.3294995813180348E-2</v>
      </c>
      <c r="AA39" s="627">
        <f t="shared" si="17"/>
        <v>5.5343771965502789E-2</v>
      </c>
      <c r="AB39" s="627">
        <f t="shared" si="17"/>
        <v>0.14010719885360479</v>
      </c>
      <c r="AC39" s="627">
        <f t="shared" si="17"/>
        <v>5.5343771965502789E-2</v>
      </c>
      <c r="AD39" s="627">
        <f t="shared" si="17"/>
        <v>4.6124460508542263E-2</v>
      </c>
      <c r="AE39" s="627">
        <f t="shared" si="17"/>
        <v>8.7166304132885106E-2</v>
      </c>
      <c r="AF39" s="627">
        <f t="shared" si="17"/>
        <v>0</v>
      </c>
      <c r="AG39" s="627">
        <f t="shared" si="17"/>
        <v>0</v>
      </c>
      <c r="AH39" s="627" t="s">
        <v>206</v>
      </c>
      <c r="AI39" s="627" t="s">
        <v>206</v>
      </c>
      <c r="AJ39" s="627">
        <v>0.11470898461391695</v>
      </c>
      <c r="AK39" s="627">
        <v>6.6029019516563064E-2</v>
      </c>
    </row>
    <row r="40" spans="1:37" s="622" customFormat="1" ht="10.5" customHeight="1">
      <c r="A40" s="625"/>
      <c r="B40" s="625"/>
      <c r="C40" s="625"/>
      <c r="D40" s="625"/>
      <c r="E40" s="625"/>
      <c r="F40" s="625"/>
      <c r="G40" s="625"/>
      <c r="H40" s="625"/>
      <c r="I40" s="625"/>
      <c r="J40" s="625"/>
      <c r="K40" s="625"/>
      <c r="L40" s="624"/>
      <c r="M40" s="624"/>
      <c r="N40" s="624"/>
      <c r="O40" s="623"/>
      <c r="P40" s="623"/>
      <c r="Q40" s="624"/>
      <c r="R40" s="623"/>
      <c r="S40" s="623"/>
      <c r="T40" s="623"/>
      <c r="U40" s="623"/>
      <c r="V40" s="623"/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</row>
    <row r="41" spans="1:37" ht="9" customHeight="1">
      <c r="AD41" s="618"/>
      <c r="AE41" s="618"/>
      <c r="AF41" s="618"/>
      <c r="AG41" s="618"/>
      <c r="AH41" s="618"/>
      <c r="AI41" s="618"/>
      <c r="AJ41" s="618"/>
      <c r="AK41" s="618"/>
    </row>
    <row r="42" spans="1:37" ht="26.25" customHeight="1">
      <c r="P42" s="621"/>
    </row>
    <row r="43" spans="1:37" ht="26.25" customHeight="1">
      <c r="P43" s="621"/>
    </row>
    <row r="44" spans="1:37" ht="26.25" customHeight="1">
      <c r="P44" s="621"/>
    </row>
    <row r="45" spans="1:37" ht="26.25" customHeight="1">
      <c r="P45" s="621"/>
    </row>
    <row r="46" spans="1:37" ht="26.25" customHeight="1">
      <c r="P46" s="621"/>
    </row>
    <row r="47" spans="1:37" ht="26.25" customHeight="1">
      <c r="P47" s="621"/>
    </row>
    <row r="48" spans="1:37" ht="26.25" customHeight="1">
      <c r="P48" s="621"/>
    </row>
    <row r="49" spans="16:16" s="617" customFormat="1" ht="26.25" customHeight="1">
      <c r="P49" s="621"/>
    </row>
    <row r="50" spans="16:16" s="617" customFormat="1" ht="26.25" customHeight="1">
      <c r="P50" s="621"/>
    </row>
    <row r="51" spans="16:16" s="617" customFormat="1" ht="26.25" customHeight="1">
      <c r="P51" s="621"/>
    </row>
    <row r="52" spans="16:16" s="617" customFormat="1" ht="26.25" customHeight="1">
      <c r="P52" s="621"/>
    </row>
    <row r="53" spans="16:16" s="617" customFormat="1" ht="26.25" customHeight="1">
      <c r="P53" s="621"/>
    </row>
    <row r="54" spans="16:16" s="617" customFormat="1" ht="26.25" customHeight="1">
      <c r="P54" s="621"/>
    </row>
    <row r="55" spans="16:16" s="617" customFormat="1" ht="26.25" customHeight="1">
      <c r="P55" s="621"/>
    </row>
    <row r="56" spans="16:16" s="617" customFormat="1" ht="26.25" customHeight="1">
      <c r="P56" s="621"/>
    </row>
    <row r="57" spans="16:16" s="617" customFormat="1" ht="26.25" customHeight="1">
      <c r="P57" s="621"/>
    </row>
    <row r="58" spans="16:16" s="617" customFormat="1" ht="26.25" customHeight="1">
      <c r="P58" s="621"/>
    </row>
    <row r="59" spans="16:16" s="617" customFormat="1" ht="26.25" customHeight="1">
      <c r="P59" s="621"/>
    </row>
    <row r="60" spans="16:16" s="617" customFormat="1" ht="26.25" customHeight="1">
      <c r="P60" s="621"/>
    </row>
    <row r="61" spans="16:16" s="617" customFormat="1" ht="26.25" customHeight="1">
      <c r="P61" s="621"/>
    </row>
    <row r="62" spans="16:16" s="617" customFormat="1" ht="26.25" customHeight="1">
      <c r="P62" s="621"/>
    </row>
    <row r="63" spans="16:16" s="617" customFormat="1" ht="26.25" customHeight="1">
      <c r="P63" s="621"/>
    </row>
    <row r="64" spans="16:16" s="617" customFormat="1" ht="26.25" customHeight="1">
      <c r="P64" s="621"/>
    </row>
    <row r="65" spans="16:16" s="617" customFormat="1" ht="26.25" customHeight="1">
      <c r="P65" s="621"/>
    </row>
  </sheetData>
  <sheetProtection selectLockedCells="1" selectUnlockedCells="1"/>
  <mergeCells count="12">
    <mergeCell ref="AH3:AK3"/>
    <mergeCell ref="N3:Q3"/>
    <mergeCell ref="AD3:AG3"/>
    <mergeCell ref="Z3:AC3"/>
    <mergeCell ref="V3:Y3"/>
    <mergeCell ref="R3:U3"/>
    <mergeCell ref="A22:L22"/>
    <mergeCell ref="A3:A4"/>
    <mergeCell ref="B3:E3"/>
    <mergeCell ref="F3:H3"/>
    <mergeCell ref="J3:M3"/>
    <mergeCell ref="A5:L5"/>
  </mergeCells>
  <pageMargins left="1.03" right="0.16" top="0.8" bottom="0.27569444444444446" header="0.51180555555555551" footer="0.35"/>
  <pageSetup paperSize="9" scale="85" firstPageNumber="0" orientation="portrait" horizontalDpi="300" verticalDpi="300" r:id="rId1"/>
  <headerFooter alignWithMargins="0">
    <oddHeader>&amp;C&amp;"TH SarabunPSK,ธรรมดา"&amp;16 30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Y105"/>
  <sheetViews>
    <sheetView topLeftCell="J1" zoomScale="45" zoomScaleNormal="45" workbookViewId="0">
      <selection activeCell="C29" sqref="C29"/>
    </sheetView>
  </sheetViews>
  <sheetFormatPr defaultColWidth="9.125" defaultRowHeight="5.25" customHeight="1"/>
  <cols>
    <col min="1" max="1" width="30.125" style="255" customWidth="1"/>
    <col min="2" max="2" width="16.625" style="246" customWidth="1"/>
    <col min="3" max="3" width="17.75" style="246" customWidth="1"/>
    <col min="4" max="4" width="19.25" style="246" customWidth="1"/>
    <col min="5" max="5" width="9.125" style="255"/>
    <col min="6" max="8" width="22.375" style="246" customWidth="1"/>
    <col min="9" max="9" width="30.25" style="255" customWidth="1"/>
    <col min="10" max="10" width="16.625" style="246" customWidth="1"/>
    <col min="11" max="11" width="17.75" style="246" customWidth="1"/>
    <col min="12" max="12" width="16.125" style="246" customWidth="1"/>
    <col min="13" max="13" width="30.25" style="255" customWidth="1"/>
    <col min="14" max="14" width="16.625" style="246" customWidth="1"/>
    <col min="15" max="15" width="17.75" style="246" customWidth="1"/>
    <col min="16" max="16" width="16.125" style="246" customWidth="1"/>
    <col min="17" max="17" width="30.125" style="255" customWidth="1"/>
    <col min="18" max="18" width="14.375" style="246" customWidth="1"/>
    <col min="19" max="20" width="10.25" style="246" bestFit="1" customWidth="1"/>
    <col min="21" max="21" width="9.125" style="246"/>
    <col min="22" max="22" width="10.625" style="246" bestFit="1" customWidth="1"/>
    <col min="23" max="24" width="9.125" style="246"/>
    <col min="25" max="25" width="10.25" style="246" bestFit="1" customWidth="1"/>
    <col min="26" max="16384" width="9.125" style="246"/>
  </cols>
  <sheetData>
    <row r="1" spans="1:25" s="328" customFormat="1" ht="36.6" customHeight="1">
      <c r="B1" s="216" t="s">
        <v>372</v>
      </c>
      <c r="F1" s="216" t="s">
        <v>371</v>
      </c>
      <c r="J1" s="216" t="s">
        <v>370</v>
      </c>
      <c r="N1" s="216" t="s">
        <v>369</v>
      </c>
      <c r="R1" s="216" t="s">
        <v>368</v>
      </c>
      <c r="S1" s="216"/>
    </row>
    <row r="2" spans="1:25" s="257" customFormat="1" ht="30.75" customHeight="1">
      <c r="A2" s="402" t="s">
        <v>365</v>
      </c>
      <c r="B2" s="401"/>
      <c r="C2" s="401"/>
      <c r="D2" s="401"/>
      <c r="E2" s="400" t="s">
        <v>365</v>
      </c>
      <c r="F2" s="354"/>
      <c r="G2" s="354"/>
      <c r="H2" s="354"/>
      <c r="I2" s="399" t="s">
        <v>365</v>
      </c>
      <c r="J2" s="398"/>
      <c r="K2" s="398"/>
      <c r="L2" s="398"/>
      <c r="M2" s="397" t="s">
        <v>375</v>
      </c>
      <c r="N2" s="396"/>
      <c r="O2" s="396"/>
      <c r="P2" s="396"/>
      <c r="Q2" s="257" t="s">
        <v>365</v>
      </c>
    </row>
    <row r="3" spans="1:25" ht="5.25" customHeight="1">
      <c r="A3" s="338"/>
      <c r="B3" s="337"/>
      <c r="C3" s="337"/>
      <c r="D3" s="337"/>
      <c r="E3" s="332"/>
      <c r="F3" s="336"/>
      <c r="G3" s="336"/>
      <c r="H3" s="336"/>
      <c r="I3" s="335"/>
      <c r="J3" s="334"/>
      <c r="K3" s="334"/>
      <c r="L3" s="334"/>
      <c r="M3" s="474"/>
      <c r="N3" s="458"/>
      <c r="O3" s="458"/>
      <c r="P3" s="458"/>
    </row>
    <row r="4" spans="1:25" s="255" customFormat="1" ht="26.25" customHeight="1">
      <c r="A4" s="426" t="s">
        <v>55</v>
      </c>
      <c r="B4" s="425" t="s">
        <v>0</v>
      </c>
      <c r="C4" s="425" t="s">
        <v>1</v>
      </c>
      <c r="D4" s="425" t="s">
        <v>2</v>
      </c>
      <c r="E4" s="424" t="s">
        <v>55</v>
      </c>
      <c r="F4" s="423" t="s">
        <v>0</v>
      </c>
      <c r="G4" s="423" t="s">
        <v>1</v>
      </c>
      <c r="H4" s="423" t="s">
        <v>2</v>
      </c>
      <c r="I4" s="422" t="s">
        <v>55</v>
      </c>
      <c r="J4" s="421" t="s">
        <v>0</v>
      </c>
      <c r="K4" s="421" t="s">
        <v>1</v>
      </c>
      <c r="L4" s="421" t="s">
        <v>2</v>
      </c>
      <c r="M4" s="420" t="s">
        <v>55</v>
      </c>
      <c r="N4" s="419" t="s">
        <v>0</v>
      </c>
      <c r="O4" s="419" t="s">
        <v>1</v>
      </c>
      <c r="P4" s="419" t="s">
        <v>2</v>
      </c>
      <c r="Q4" s="238" t="s">
        <v>55</v>
      </c>
      <c r="R4" s="237" t="s">
        <v>0</v>
      </c>
      <c r="S4" s="237" t="s">
        <v>1</v>
      </c>
      <c r="T4" s="237" t="s">
        <v>2</v>
      </c>
    </row>
    <row r="5" spans="1:25" s="255" customFormat="1" ht="21.75" customHeight="1">
      <c r="A5" s="338"/>
      <c r="B5" s="1538" t="s">
        <v>269</v>
      </c>
      <c r="C5" s="1538"/>
      <c r="D5" s="1538"/>
      <c r="E5" s="332"/>
      <c r="F5" s="1540" t="s">
        <v>269</v>
      </c>
      <c r="G5" s="1540"/>
      <c r="H5" s="1540"/>
      <c r="I5" s="335"/>
      <c r="J5" s="1542" t="s">
        <v>269</v>
      </c>
      <c r="K5" s="1542"/>
      <c r="L5" s="1542"/>
      <c r="M5" s="474"/>
      <c r="N5" s="1546" t="s">
        <v>269</v>
      </c>
      <c r="O5" s="1546"/>
      <c r="P5" s="1546"/>
      <c r="R5" s="1532" t="s">
        <v>269</v>
      </c>
      <c r="S5" s="1532"/>
      <c r="T5" s="1532"/>
      <c r="V5" s="254"/>
      <c r="W5" s="254"/>
      <c r="X5" s="254"/>
    </row>
    <row r="6" spans="1:25" s="200" customFormat="1" ht="21" customHeight="1">
      <c r="A6" s="516" t="s">
        <v>266</v>
      </c>
      <c r="B6" s="517">
        <v>1306823</v>
      </c>
      <c r="C6" s="517">
        <v>719730</v>
      </c>
      <c r="D6" s="517">
        <v>587093</v>
      </c>
      <c r="E6" s="415" t="s">
        <v>266</v>
      </c>
      <c r="F6" s="514">
        <v>1361389</v>
      </c>
      <c r="G6" s="514">
        <v>736463</v>
      </c>
      <c r="H6" s="514">
        <v>624926</v>
      </c>
      <c r="I6" s="381" t="s">
        <v>266</v>
      </c>
      <c r="J6" s="511">
        <v>1264250</v>
      </c>
      <c r="K6" s="511">
        <v>688457</v>
      </c>
      <c r="L6" s="511">
        <v>575793</v>
      </c>
      <c r="M6" s="414" t="s">
        <v>266</v>
      </c>
      <c r="N6" s="376">
        <v>1244459</v>
      </c>
      <c r="O6" s="376">
        <v>702946</v>
      </c>
      <c r="P6" s="376">
        <v>541513</v>
      </c>
      <c r="Q6" s="256" t="s">
        <v>266</v>
      </c>
      <c r="R6" s="372">
        <v>1294230</v>
      </c>
      <c r="S6" s="372">
        <v>711899</v>
      </c>
      <c r="T6" s="372">
        <v>582331</v>
      </c>
      <c r="V6" s="372"/>
      <c r="W6" s="372"/>
      <c r="X6" s="372"/>
      <c r="Y6" s="203"/>
    </row>
    <row r="7" spans="1:25" s="200" customFormat="1" ht="18.75" customHeight="1">
      <c r="A7" s="516"/>
      <c r="B7" s="515"/>
      <c r="C7" s="515"/>
      <c r="D7" s="515"/>
      <c r="E7" s="415"/>
      <c r="F7" s="514"/>
      <c r="G7" s="513"/>
      <c r="H7" s="512"/>
      <c r="I7" s="381"/>
      <c r="J7" s="511"/>
      <c r="K7" s="510"/>
      <c r="L7" s="509"/>
      <c r="M7" s="414"/>
      <c r="N7" s="376"/>
      <c r="O7" s="375"/>
      <c r="P7" s="374"/>
      <c r="Q7" s="256"/>
      <c r="R7" s="411"/>
      <c r="S7" s="411"/>
      <c r="T7" s="411"/>
      <c r="V7" s="411"/>
      <c r="W7" s="411"/>
      <c r="X7" s="411"/>
      <c r="Y7" s="203"/>
    </row>
    <row r="8" spans="1:25" s="200" customFormat="1" ht="20.25" customHeight="1">
      <c r="A8" s="492" t="s">
        <v>265</v>
      </c>
      <c r="B8" s="507">
        <v>12867</v>
      </c>
      <c r="C8" s="507">
        <v>1735</v>
      </c>
      <c r="D8" s="507">
        <v>11132</v>
      </c>
      <c r="E8" s="452" t="s">
        <v>265</v>
      </c>
      <c r="F8" s="506">
        <v>19244</v>
      </c>
      <c r="G8" s="506">
        <v>2592</v>
      </c>
      <c r="H8" s="506">
        <v>16652</v>
      </c>
      <c r="I8" s="358" t="s">
        <v>265</v>
      </c>
      <c r="J8" s="500">
        <v>18939</v>
      </c>
      <c r="K8" s="500">
        <v>6461</v>
      </c>
      <c r="L8" s="500">
        <v>12478</v>
      </c>
      <c r="M8" s="449" t="s">
        <v>265</v>
      </c>
      <c r="N8" s="373">
        <v>15949</v>
      </c>
      <c r="O8" s="373">
        <v>4463</v>
      </c>
      <c r="P8" s="373">
        <v>11486</v>
      </c>
      <c r="Q8" s="491" t="s">
        <v>265</v>
      </c>
      <c r="R8" s="372">
        <v>16750</v>
      </c>
      <c r="S8" s="372">
        <v>3813</v>
      </c>
      <c r="T8" s="372">
        <v>12937</v>
      </c>
      <c r="V8" s="372"/>
      <c r="W8" s="372"/>
      <c r="X8" s="372"/>
      <c r="Y8" s="203"/>
    </row>
    <row r="9" spans="1:25" s="200" customFormat="1" ht="20.25" customHeight="1">
      <c r="A9" s="488" t="s">
        <v>264</v>
      </c>
      <c r="B9" s="507">
        <v>343970</v>
      </c>
      <c r="C9" s="507">
        <v>185889</v>
      </c>
      <c r="D9" s="507">
        <v>158081</v>
      </c>
      <c r="E9" s="336" t="s">
        <v>264</v>
      </c>
      <c r="F9" s="506">
        <v>366565</v>
      </c>
      <c r="G9" s="506">
        <v>202450</v>
      </c>
      <c r="H9" s="506">
        <v>164115</v>
      </c>
      <c r="I9" s="334" t="s">
        <v>264</v>
      </c>
      <c r="J9" s="500">
        <v>324126</v>
      </c>
      <c r="K9" s="500">
        <v>172526</v>
      </c>
      <c r="L9" s="500">
        <v>151600</v>
      </c>
      <c r="M9" s="458" t="s">
        <v>264</v>
      </c>
      <c r="N9" s="373">
        <v>295103</v>
      </c>
      <c r="O9" s="373">
        <v>170715</v>
      </c>
      <c r="P9" s="373">
        <v>124388</v>
      </c>
      <c r="Q9" s="239" t="s">
        <v>264</v>
      </c>
      <c r="R9" s="372">
        <v>332441</v>
      </c>
      <c r="S9" s="372">
        <v>182895</v>
      </c>
      <c r="T9" s="372">
        <v>149546</v>
      </c>
      <c r="V9" s="372"/>
      <c r="W9" s="372"/>
      <c r="X9" s="372"/>
      <c r="Y9" s="203"/>
    </row>
    <row r="10" spans="1:25" s="200" customFormat="1" ht="20.25" customHeight="1">
      <c r="A10" s="490" t="s">
        <v>263</v>
      </c>
      <c r="B10" s="507">
        <v>315207</v>
      </c>
      <c r="C10" s="507">
        <v>185691</v>
      </c>
      <c r="D10" s="507">
        <v>129516</v>
      </c>
      <c r="E10" s="409" t="s">
        <v>263</v>
      </c>
      <c r="F10" s="506">
        <v>330202</v>
      </c>
      <c r="G10" s="506">
        <v>181902</v>
      </c>
      <c r="H10" s="506">
        <v>148300</v>
      </c>
      <c r="I10" s="356" t="s">
        <v>263</v>
      </c>
      <c r="J10" s="500">
        <v>302229</v>
      </c>
      <c r="K10" s="500">
        <v>186786</v>
      </c>
      <c r="L10" s="500">
        <v>115443</v>
      </c>
      <c r="M10" s="406" t="s">
        <v>263</v>
      </c>
      <c r="N10" s="373">
        <v>308019</v>
      </c>
      <c r="O10" s="373">
        <v>196083</v>
      </c>
      <c r="P10" s="373">
        <v>111936</v>
      </c>
      <c r="Q10" s="489" t="s">
        <v>263</v>
      </c>
      <c r="R10" s="372">
        <v>313914</v>
      </c>
      <c r="S10" s="372">
        <v>187616</v>
      </c>
      <c r="T10" s="372">
        <v>126298</v>
      </c>
      <c r="V10" s="372"/>
      <c r="W10" s="372"/>
      <c r="X10" s="372"/>
      <c r="Y10" s="203"/>
    </row>
    <row r="11" spans="1:25" s="200" customFormat="1" ht="20.25" customHeight="1">
      <c r="A11" s="490" t="s">
        <v>262</v>
      </c>
      <c r="B11" s="507">
        <v>239444</v>
      </c>
      <c r="C11" s="507">
        <v>136399</v>
      </c>
      <c r="D11" s="507">
        <v>103045</v>
      </c>
      <c r="E11" s="409" t="s">
        <v>262</v>
      </c>
      <c r="F11" s="506">
        <v>213970</v>
      </c>
      <c r="G11" s="506">
        <v>125158</v>
      </c>
      <c r="H11" s="506">
        <v>88812</v>
      </c>
      <c r="I11" s="356" t="s">
        <v>262</v>
      </c>
      <c r="J11" s="500">
        <v>205328</v>
      </c>
      <c r="K11" s="500">
        <v>126097</v>
      </c>
      <c r="L11" s="500">
        <v>79231</v>
      </c>
      <c r="M11" s="406" t="s">
        <v>262</v>
      </c>
      <c r="N11" s="373">
        <v>215109</v>
      </c>
      <c r="O11" s="373">
        <v>130652</v>
      </c>
      <c r="P11" s="373">
        <v>84457</v>
      </c>
      <c r="Q11" s="489" t="s">
        <v>262</v>
      </c>
      <c r="R11" s="372">
        <v>218463</v>
      </c>
      <c r="S11" s="372">
        <v>129576</v>
      </c>
      <c r="T11" s="372">
        <v>88887</v>
      </c>
      <c r="V11" s="372"/>
      <c r="W11" s="372"/>
      <c r="X11" s="372"/>
      <c r="Y11" s="203"/>
    </row>
    <row r="12" spans="1:25" ht="20.25" customHeight="1">
      <c r="A12" s="488" t="s">
        <v>261</v>
      </c>
      <c r="B12" s="507">
        <f>SUM(B13:B15)</f>
        <v>197358</v>
      </c>
      <c r="C12" s="507">
        <f>SUM(C13:C15)</f>
        <v>117412</v>
      </c>
      <c r="D12" s="507">
        <f>SUM(D13:D15)</f>
        <v>79946</v>
      </c>
      <c r="E12" s="336" t="s">
        <v>261</v>
      </c>
      <c r="F12" s="506">
        <v>230011</v>
      </c>
      <c r="G12" s="506">
        <v>125016</v>
      </c>
      <c r="H12" s="506">
        <v>104995</v>
      </c>
      <c r="I12" s="334" t="s">
        <v>261</v>
      </c>
      <c r="J12" s="500">
        <v>219194</v>
      </c>
      <c r="K12" s="500">
        <v>109440</v>
      </c>
      <c r="L12" s="500">
        <v>109754</v>
      </c>
      <c r="M12" s="458" t="s">
        <v>261</v>
      </c>
      <c r="N12" s="373">
        <v>211704</v>
      </c>
      <c r="O12" s="373">
        <v>108936</v>
      </c>
      <c r="P12" s="373">
        <v>102768</v>
      </c>
      <c r="Q12" s="239" t="s">
        <v>261</v>
      </c>
      <c r="R12" s="372">
        <v>214567</v>
      </c>
      <c r="S12" s="372">
        <v>115201</v>
      </c>
      <c r="T12" s="372">
        <v>99366</v>
      </c>
      <c r="V12" s="372"/>
      <c r="W12" s="372"/>
      <c r="X12" s="372"/>
      <c r="Y12" s="203"/>
    </row>
    <row r="13" spans="1:25" ht="20.25" customHeight="1">
      <c r="A13" s="482" t="s">
        <v>286</v>
      </c>
      <c r="B13" s="507">
        <v>156689</v>
      </c>
      <c r="C13" s="507">
        <v>90836</v>
      </c>
      <c r="D13" s="507">
        <v>65853</v>
      </c>
      <c r="E13" s="404" t="s">
        <v>286</v>
      </c>
      <c r="F13" s="506">
        <v>192081</v>
      </c>
      <c r="G13" s="506">
        <v>100410</v>
      </c>
      <c r="H13" s="506">
        <v>91671</v>
      </c>
      <c r="I13" s="348" t="s">
        <v>286</v>
      </c>
      <c r="J13" s="500">
        <v>181675</v>
      </c>
      <c r="K13" s="500">
        <v>82593</v>
      </c>
      <c r="L13" s="500">
        <v>99082</v>
      </c>
      <c r="M13" s="403" t="s">
        <v>286</v>
      </c>
      <c r="N13" s="373">
        <v>172000</v>
      </c>
      <c r="O13" s="373">
        <v>77102</v>
      </c>
      <c r="P13" s="373">
        <v>94898</v>
      </c>
      <c r="Q13" s="477" t="s">
        <v>286</v>
      </c>
      <c r="R13" s="372">
        <v>175611</v>
      </c>
      <c r="S13" s="372">
        <v>87735</v>
      </c>
      <c r="T13" s="372">
        <v>87876</v>
      </c>
      <c r="V13" s="372"/>
      <c r="W13" s="372"/>
      <c r="X13" s="372"/>
      <c r="Y13" s="203"/>
    </row>
    <row r="14" spans="1:25" ht="20.25" customHeight="1">
      <c r="A14" s="482" t="s">
        <v>285</v>
      </c>
      <c r="B14" s="507">
        <v>40669</v>
      </c>
      <c r="C14" s="507">
        <v>26576</v>
      </c>
      <c r="D14" s="507">
        <v>14093</v>
      </c>
      <c r="E14" s="404" t="s">
        <v>285</v>
      </c>
      <c r="F14" s="506">
        <v>37930</v>
      </c>
      <c r="G14" s="506">
        <v>24606</v>
      </c>
      <c r="H14" s="506">
        <v>13324</v>
      </c>
      <c r="I14" s="348" t="s">
        <v>285</v>
      </c>
      <c r="J14" s="500">
        <v>37519</v>
      </c>
      <c r="K14" s="500">
        <v>26847</v>
      </c>
      <c r="L14" s="500">
        <v>10672</v>
      </c>
      <c r="M14" s="403" t="s">
        <v>285</v>
      </c>
      <c r="N14" s="373">
        <v>39704</v>
      </c>
      <c r="O14" s="373">
        <v>31834</v>
      </c>
      <c r="P14" s="373">
        <v>7870</v>
      </c>
      <c r="Q14" s="477" t="s">
        <v>285</v>
      </c>
      <c r="R14" s="372">
        <v>38956</v>
      </c>
      <c r="S14" s="372">
        <v>27466</v>
      </c>
      <c r="T14" s="372">
        <v>11490</v>
      </c>
      <c r="V14" s="372"/>
      <c r="W14" s="372"/>
      <c r="X14" s="372"/>
      <c r="Y14" s="203"/>
    </row>
    <row r="15" spans="1:25" ht="20.25" customHeight="1">
      <c r="A15" s="487" t="s">
        <v>268</v>
      </c>
      <c r="B15" s="508" t="s">
        <v>204</v>
      </c>
      <c r="C15" s="508" t="s">
        <v>204</v>
      </c>
      <c r="D15" s="508" t="s">
        <v>204</v>
      </c>
      <c r="E15" s="486" t="s">
        <v>268</v>
      </c>
      <c r="F15" s="504" t="s">
        <v>204</v>
      </c>
      <c r="G15" s="504" t="s">
        <v>204</v>
      </c>
      <c r="H15" s="504" t="s">
        <v>204</v>
      </c>
      <c r="I15" s="353" t="s">
        <v>268</v>
      </c>
      <c r="J15" s="365" t="s">
        <v>206</v>
      </c>
      <c r="K15" s="365" t="s">
        <v>206</v>
      </c>
      <c r="L15" s="365" t="s">
        <v>206</v>
      </c>
      <c r="M15" s="485" t="s">
        <v>268</v>
      </c>
      <c r="N15" s="368" t="s">
        <v>206</v>
      </c>
      <c r="O15" s="368" t="s">
        <v>206</v>
      </c>
      <c r="P15" s="368" t="s">
        <v>206</v>
      </c>
      <c r="Q15" s="484" t="s">
        <v>268</v>
      </c>
      <c r="R15" s="483" t="s">
        <v>204</v>
      </c>
      <c r="S15" s="483" t="s">
        <v>204</v>
      </c>
      <c r="T15" s="483" t="s">
        <v>204</v>
      </c>
      <c r="V15" s="483"/>
      <c r="W15" s="483"/>
      <c r="X15" s="483"/>
      <c r="Y15" s="203"/>
    </row>
    <row r="16" spans="1:25" ht="20.25" customHeight="1">
      <c r="A16" s="488" t="s">
        <v>257</v>
      </c>
      <c r="B16" s="507">
        <f>SUM(B17:B19)</f>
        <v>197977</v>
      </c>
      <c r="C16" s="507">
        <f>SUM(C17:C19)</f>
        <v>92604</v>
      </c>
      <c r="D16" s="507">
        <f>SUM(D17:D19)</f>
        <v>105373</v>
      </c>
      <c r="E16" s="336" t="s">
        <v>257</v>
      </c>
      <c r="F16" s="506">
        <v>201397</v>
      </c>
      <c r="G16" s="506">
        <v>99345</v>
      </c>
      <c r="H16" s="506">
        <v>102052</v>
      </c>
      <c r="I16" s="334" t="s">
        <v>257</v>
      </c>
      <c r="J16" s="500">
        <v>193332</v>
      </c>
      <c r="K16" s="500">
        <v>86045</v>
      </c>
      <c r="L16" s="500">
        <v>107287</v>
      </c>
      <c r="M16" s="458" t="s">
        <v>257</v>
      </c>
      <c r="N16" s="373">
        <v>198001</v>
      </c>
      <c r="O16" s="373">
        <v>92097</v>
      </c>
      <c r="P16" s="373">
        <v>105904</v>
      </c>
      <c r="Q16" s="239" t="s">
        <v>257</v>
      </c>
      <c r="R16" s="372">
        <v>197676</v>
      </c>
      <c r="S16" s="372">
        <v>92523</v>
      </c>
      <c r="T16" s="372">
        <v>105153</v>
      </c>
      <c r="V16" s="372"/>
      <c r="W16" s="372"/>
      <c r="X16" s="372"/>
      <c r="Y16" s="203"/>
    </row>
    <row r="17" spans="1:25" s="200" customFormat="1" ht="20.25" customHeight="1">
      <c r="A17" s="487" t="s">
        <v>256</v>
      </c>
      <c r="B17" s="507">
        <v>107941</v>
      </c>
      <c r="C17" s="507">
        <v>52370</v>
      </c>
      <c r="D17" s="507">
        <v>55571</v>
      </c>
      <c r="E17" s="486" t="s">
        <v>256</v>
      </c>
      <c r="F17" s="506">
        <v>118977</v>
      </c>
      <c r="G17" s="506">
        <v>53299</v>
      </c>
      <c r="H17" s="506">
        <v>65678</v>
      </c>
      <c r="I17" s="353" t="s">
        <v>256</v>
      </c>
      <c r="J17" s="500">
        <v>110173</v>
      </c>
      <c r="K17" s="500">
        <v>44107</v>
      </c>
      <c r="L17" s="500">
        <v>66066</v>
      </c>
      <c r="M17" s="485" t="s">
        <v>256</v>
      </c>
      <c r="N17" s="373">
        <v>126942</v>
      </c>
      <c r="O17" s="373">
        <v>56346</v>
      </c>
      <c r="P17" s="373">
        <v>70596</v>
      </c>
      <c r="Q17" s="484" t="s">
        <v>256</v>
      </c>
      <c r="R17" s="372">
        <v>116008</v>
      </c>
      <c r="S17" s="372">
        <v>51531</v>
      </c>
      <c r="T17" s="372">
        <v>64477</v>
      </c>
      <c r="V17" s="372"/>
      <c r="W17" s="372"/>
      <c r="X17" s="372"/>
      <c r="Y17" s="203"/>
    </row>
    <row r="18" spans="1:25" s="200" customFormat="1" ht="20.25" customHeight="1">
      <c r="A18" s="487" t="s">
        <v>255</v>
      </c>
      <c r="B18" s="507">
        <v>71685</v>
      </c>
      <c r="C18" s="507">
        <v>37015</v>
      </c>
      <c r="D18" s="507">
        <v>34670</v>
      </c>
      <c r="E18" s="486" t="s">
        <v>255</v>
      </c>
      <c r="F18" s="506">
        <v>60105</v>
      </c>
      <c r="G18" s="506">
        <v>37475</v>
      </c>
      <c r="H18" s="506">
        <v>22630</v>
      </c>
      <c r="I18" s="353" t="s">
        <v>255</v>
      </c>
      <c r="J18" s="500">
        <v>57314</v>
      </c>
      <c r="K18" s="500">
        <v>31394</v>
      </c>
      <c r="L18" s="500">
        <v>25920</v>
      </c>
      <c r="M18" s="485" t="s">
        <v>255</v>
      </c>
      <c r="N18" s="373">
        <v>46133</v>
      </c>
      <c r="O18" s="373">
        <v>29595</v>
      </c>
      <c r="P18" s="373">
        <v>16538</v>
      </c>
      <c r="Q18" s="484" t="s">
        <v>255</v>
      </c>
      <c r="R18" s="372">
        <v>58809</v>
      </c>
      <c r="S18" s="372">
        <v>33870</v>
      </c>
      <c r="T18" s="372">
        <v>24939</v>
      </c>
      <c r="V18" s="372"/>
      <c r="W18" s="372"/>
      <c r="X18" s="372"/>
      <c r="Y18" s="203"/>
    </row>
    <row r="19" spans="1:25" s="200" customFormat="1" ht="20.25" customHeight="1">
      <c r="A19" s="487" t="s">
        <v>254</v>
      </c>
      <c r="B19" s="507">
        <v>18351</v>
      </c>
      <c r="C19" s="507">
        <v>3219</v>
      </c>
      <c r="D19" s="507">
        <v>15132</v>
      </c>
      <c r="E19" s="486" t="s">
        <v>254</v>
      </c>
      <c r="F19" s="506">
        <v>22315</v>
      </c>
      <c r="G19" s="506">
        <v>8571</v>
      </c>
      <c r="H19" s="506">
        <v>13744</v>
      </c>
      <c r="I19" s="353" t="s">
        <v>254</v>
      </c>
      <c r="J19" s="500">
        <v>25845</v>
      </c>
      <c r="K19" s="500">
        <v>10544</v>
      </c>
      <c r="L19" s="500">
        <v>15301</v>
      </c>
      <c r="M19" s="485" t="s">
        <v>254</v>
      </c>
      <c r="N19" s="373">
        <v>24926</v>
      </c>
      <c r="O19" s="373">
        <v>6156</v>
      </c>
      <c r="P19" s="373">
        <v>18770</v>
      </c>
      <c r="Q19" s="484" t="s">
        <v>254</v>
      </c>
      <c r="R19" s="372">
        <v>22859</v>
      </c>
      <c r="S19" s="372">
        <v>7122</v>
      </c>
      <c r="T19" s="372">
        <v>15737</v>
      </c>
      <c r="V19" s="372"/>
      <c r="W19" s="372"/>
      <c r="X19" s="372"/>
      <c r="Y19" s="203"/>
    </row>
    <row r="20" spans="1:25" s="200" customFormat="1" ht="20.25" customHeight="1">
      <c r="A20" s="482" t="s">
        <v>253</v>
      </c>
      <c r="B20" s="503">
        <v>0</v>
      </c>
      <c r="C20" s="503">
        <v>0</v>
      </c>
      <c r="D20" s="503">
        <v>0</v>
      </c>
      <c r="E20" s="404" t="s">
        <v>253</v>
      </c>
      <c r="F20" s="505" t="s">
        <v>204</v>
      </c>
      <c r="G20" s="504" t="s">
        <v>204</v>
      </c>
      <c r="H20" s="504" t="s">
        <v>204</v>
      </c>
      <c r="I20" s="348" t="s">
        <v>253</v>
      </c>
      <c r="J20" s="369" t="s">
        <v>206</v>
      </c>
      <c r="K20" s="365" t="s">
        <v>206</v>
      </c>
      <c r="L20" s="365" t="s">
        <v>206</v>
      </c>
      <c r="M20" s="403" t="s">
        <v>253</v>
      </c>
      <c r="N20" s="364" t="s">
        <v>206</v>
      </c>
      <c r="O20" s="368" t="s">
        <v>206</v>
      </c>
      <c r="P20" s="368" t="s">
        <v>206</v>
      </c>
      <c r="Q20" s="477" t="s">
        <v>253</v>
      </c>
      <c r="R20" s="483" t="s">
        <v>204</v>
      </c>
      <c r="S20" s="483" t="s">
        <v>204</v>
      </c>
      <c r="T20" s="483" t="s">
        <v>204</v>
      </c>
      <c r="V20" s="483"/>
      <c r="W20" s="483"/>
      <c r="X20" s="483"/>
      <c r="Y20" s="203"/>
    </row>
    <row r="21" spans="1:25" s="200" customFormat="1" ht="20.25" customHeight="1">
      <c r="A21" s="482" t="s">
        <v>252</v>
      </c>
      <c r="B21" s="503">
        <v>0</v>
      </c>
      <c r="C21" s="503">
        <v>0</v>
      </c>
      <c r="D21" s="503">
        <v>0</v>
      </c>
      <c r="E21" s="404" t="s">
        <v>252</v>
      </c>
      <c r="F21" s="502">
        <v>0</v>
      </c>
      <c r="G21" s="501">
        <v>0</v>
      </c>
      <c r="H21" s="501">
        <v>0</v>
      </c>
      <c r="I21" s="348" t="s">
        <v>252</v>
      </c>
      <c r="J21" s="500">
        <v>1102</v>
      </c>
      <c r="K21" s="500">
        <v>1102</v>
      </c>
      <c r="L21" s="365">
        <v>0</v>
      </c>
      <c r="M21" s="403" t="s">
        <v>252</v>
      </c>
      <c r="N21" s="373">
        <v>574</v>
      </c>
      <c r="O21" s="373">
        <v>0</v>
      </c>
      <c r="P21" s="373">
        <v>574</v>
      </c>
      <c r="Q21" s="477" t="s">
        <v>252</v>
      </c>
      <c r="R21" s="344">
        <v>419</v>
      </c>
      <c r="S21" s="344">
        <v>275</v>
      </c>
      <c r="T21" s="344">
        <v>144</v>
      </c>
      <c r="V21" s="344"/>
      <c r="W21" s="344"/>
      <c r="X21" s="344"/>
      <c r="Y21" s="203"/>
    </row>
    <row r="22" spans="1:25" ht="21" customHeight="1">
      <c r="A22" s="488"/>
      <c r="B22" s="1539" t="s">
        <v>267</v>
      </c>
      <c r="C22" s="1539"/>
      <c r="D22" s="1539"/>
      <c r="E22" s="336"/>
      <c r="F22" s="1541" t="s">
        <v>267</v>
      </c>
      <c r="G22" s="1541"/>
      <c r="H22" s="1541"/>
      <c r="I22" s="334"/>
      <c r="J22" s="1543" t="s">
        <v>267</v>
      </c>
      <c r="K22" s="1543"/>
      <c r="L22" s="1543"/>
      <c r="M22" s="458"/>
      <c r="N22" s="1547" t="s">
        <v>267</v>
      </c>
      <c r="O22" s="1547"/>
      <c r="P22" s="1547"/>
      <c r="Q22" s="239"/>
      <c r="S22" s="499"/>
      <c r="T22" s="499"/>
    </row>
    <row r="23" spans="1:25" ht="21" customHeight="1">
      <c r="A23" s="498" t="s">
        <v>266</v>
      </c>
      <c r="B23" s="496">
        <f>B6/$B$6*100</f>
        <v>100</v>
      </c>
      <c r="C23" s="497">
        <f>C6/$C$6*100</f>
        <v>100</v>
      </c>
      <c r="D23" s="496">
        <f>D6/$D$6*100</f>
        <v>100</v>
      </c>
      <c r="E23" s="418" t="s">
        <v>266</v>
      </c>
      <c r="F23" s="480">
        <f>F6*100/$F$6</f>
        <v>100</v>
      </c>
      <c r="G23" s="480">
        <f>G6*100/$G$6</f>
        <v>100</v>
      </c>
      <c r="H23" s="480">
        <f>H6*100/$H$6</f>
        <v>100</v>
      </c>
      <c r="I23" s="360" t="s">
        <v>266</v>
      </c>
      <c r="J23" s="479">
        <f>J6*100/$J$6</f>
        <v>100</v>
      </c>
      <c r="K23" s="479">
        <f>K6*100/$K$6</f>
        <v>100</v>
      </c>
      <c r="L23" s="479">
        <f>L6*100/$L$6</f>
        <v>100</v>
      </c>
      <c r="M23" s="417" t="s">
        <v>266</v>
      </c>
      <c r="N23" s="478">
        <f>N6*100/$N$6</f>
        <v>100</v>
      </c>
      <c r="O23" s="478">
        <f>O6*100/$O$6</f>
        <v>100</v>
      </c>
      <c r="P23" s="478">
        <f>P6*100/$P$6</f>
        <v>100</v>
      </c>
      <c r="Q23" s="493" t="s">
        <v>266</v>
      </c>
    </row>
    <row r="24" spans="1:25" ht="9" customHeight="1">
      <c r="A24" s="498"/>
      <c r="B24" s="496"/>
      <c r="C24" s="497"/>
      <c r="D24" s="496"/>
      <c r="E24" s="418"/>
      <c r="F24" s="494"/>
      <c r="G24" s="495"/>
      <c r="H24" s="494"/>
      <c r="I24" s="360"/>
      <c r="J24" s="359"/>
      <c r="K24" s="359"/>
      <c r="L24" s="359"/>
      <c r="M24" s="417"/>
      <c r="N24" s="345"/>
      <c r="O24" s="345"/>
      <c r="P24" s="345"/>
      <c r="Q24" s="493"/>
    </row>
    <row r="25" spans="1:25" ht="20.25" customHeight="1">
      <c r="A25" s="492" t="s">
        <v>265</v>
      </c>
      <c r="B25" s="481">
        <f t="shared" ref="B25:B31" si="0">B8*100/$B$6</f>
        <v>0.98460158720806112</v>
      </c>
      <c r="C25" s="481">
        <f>C8*100/$C$6-0.03</f>
        <v>0.2110626207049866</v>
      </c>
      <c r="D25" s="481">
        <f t="shared" ref="D25:D31" si="1">D8*100/$D$6</f>
        <v>1.8961220794661153</v>
      </c>
      <c r="E25" s="452" t="s">
        <v>265</v>
      </c>
      <c r="F25" s="480">
        <f t="shared" ref="F25:F31" si="2">F8*100/$F$6</f>
        <v>1.4135563016889368</v>
      </c>
      <c r="G25" s="480">
        <f t="shared" ref="G25:G31" si="3">G8*100/$G$6</f>
        <v>0.35195250813686496</v>
      </c>
      <c r="H25" s="480">
        <f t="shared" ref="H25:H31" si="4">H8*100/$H$6</f>
        <v>2.6646354928423523</v>
      </c>
      <c r="I25" s="358" t="s">
        <v>265</v>
      </c>
      <c r="J25" s="479">
        <f t="shared" ref="J25:J31" si="5">J8*100/$J$6</f>
        <v>1.4980423175795927</v>
      </c>
      <c r="K25" s="479">
        <f t="shared" ref="K25:K31" si="6">K8*100/$K$6</f>
        <v>0.93847546034102347</v>
      </c>
      <c r="L25" s="479">
        <f t="shared" ref="L25:L31" si="7">L8*100/$L$6</f>
        <v>2.1670982453763767</v>
      </c>
      <c r="M25" s="449" t="s">
        <v>265</v>
      </c>
      <c r="N25" s="478">
        <f t="shared" ref="N25:N31" si="8">N8*100/$N$6</f>
        <v>1.2816010812730672</v>
      </c>
      <c r="O25" s="478">
        <f t="shared" ref="O25:O31" si="9">O8*100/$O$6</f>
        <v>0.63489940905844833</v>
      </c>
      <c r="P25" s="478">
        <f t="shared" ref="P25:P31" si="10">P8*100/$P$6</f>
        <v>2.1210940457569807</v>
      </c>
      <c r="Q25" s="491" t="s">
        <v>265</v>
      </c>
      <c r="R25" s="427">
        <f t="shared" ref="R25:R31" si="11">R8*100/$R$6</f>
        <v>1.2942058212218848</v>
      </c>
      <c r="S25" s="427">
        <f t="shared" ref="S25:S31" si="12">S8*100/$S$6</f>
        <v>0.53560968620548699</v>
      </c>
      <c r="T25" s="427">
        <f t="shared" ref="T25:T31" si="13">T8*100/$T$6</f>
        <v>2.2215887527883624</v>
      </c>
    </row>
    <row r="26" spans="1:25" ht="20.25" customHeight="1">
      <c r="A26" s="488" t="s">
        <v>264</v>
      </c>
      <c r="B26" s="481">
        <f t="shared" si="0"/>
        <v>26.321085563997574</v>
      </c>
      <c r="C26" s="481">
        <f t="shared" ref="C26:C31" si="14">C9*100/$C$6</f>
        <v>25.827602017423199</v>
      </c>
      <c r="D26" s="481">
        <f t="shared" si="1"/>
        <v>26.926057711469902</v>
      </c>
      <c r="E26" s="336" t="s">
        <v>264</v>
      </c>
      <c r="F26" s="480">
        <f t="shared" si="2"/>
        <v>26.925808861390831</v>
      </c>
      <c r="G26" s="480">
        <f t="shared" si="3"/>
        <v>27.48950049085969</v>
      </c>
      <c r="H26" s="480">
        <f t="shared" si="4"/>
        <v>26.261509362708544</v>
      </c>
      <c r="I26" s="334" t="s">
        <v>264</v>
      </c>
      <c r="J26" s="479">
        <f t="shared" si="5"/>
        <v>25.637808977654736</v>
      </c>
      <c r="K26" s="479">
        <f t="shared" si="6"/>
        <v>25.059807656832596</v>
      </c>
      <c r="L26" s="479">
        <f t="shared" si="7"/>
        <v>26.328906395180212</v>
      </c>
      <c r="M26" s="458" t="s">
        <v>264</v>
      </c>
      <c r="N26" s="478">
        <f t="shared" si="8"/>
        <v>23.713356566990154</v>
      </c>
      <c r="O26" s="478">
        <f t="shared" si="9"/>
        <v>24.28564925328546</v>
      </c>
      <c r="P26" s="478">
        <f t="shared" si="10"/>
        <v>22.970455002926983</v>
      </c>
      <c r="Q26" s="239" t="s">
        <v>264</v>
      </c>
      <c r="R26" s="427">
        <f t="shared" si="11"/>
        <v>25.686392681362662</v>
      </c>
      <c r="S26" s="427">
        <f t="shared" si="12"/>
        <v>25.691144389864291</v>
      </c>
      <c r="T26" s="427">
        <f t="shared" si="13"/>
        <v>25.680583723002897</v>
      </c>
    </row>
    <row r="27" spans="1:25" ht="20.25" customHeight="1">
      <c r="A27" s="490" t="s">
        <v>263</v>
      </c>
      <c r="B27" s="481">
        <f t="shared" si="0"/>
        <v>24.120098896331026</v>
      </c>
      <c r="C27" s="481">
        <f t="shared" si="14"/>
        <v>25.800091701054562</v>
      </c>
      <c r="D27" s="481">
        <f t="shared" si="1"/>
        <v>22.060559400299443</v>
      </c>
      <c r="E27" s="409" t="s">
        <v>263</v>
      </c>
      <c r="F27" s="480">
        <f t="shared" si="2"/>
        <v>24.254786839029844</v>
      </c>
      <c r="G27" s="480">
        <f t="shared" si="3"/>
        <v>24.699407845336424</v>
      </c>
      <c r="H27" s="480">
        <f t="shared" si="4"/>
        <v>23.73080972787178</v>
      </c>
      <c r="I27" s="356" t="s">
        <v>263</v>
      </c>
      <c r="J27" s="479">
        <f t="shared" si="5"/>
        <v>23.905793948981611</v>
      </c>
      <c r="K27" s="479">
        <f t="shared" si="6"/>
        <v>27.131106227404182</v>
      </c>
      <c r="L27" s="479">
        <f t="shared" si="7"/>
        <v>20.049392750519718</v>
      </c>
      <c r="M27" s="406" t="s">
        <v>263</v>
      </c>
      <c r="N27" s="478">
        <f t="shared" si="8"/>
        <v>24.75123728463533</v>
      </c>
      <c r="O27" s="478">
        <f t="shared" si="9"/>
        <v>27.894461309972602</v>
      </c>
      <c r="P27" s="478">
        <f t="shared" si="10"/>
        <v>20.670971888024848</v>
      </c>
      <c r="Q27" s="489" t="s">
        <v>263</v>
      </c>
      <c r="R27" s="427">
        <f t="shared" si="11"/>
        <v>24.254885144062492</v>
      </c>
      <c r="S27" s="427">
        <f t="shared" si="12"/>
        <v>26.35430025888504</v>
      </c>
      <c r="T27" s="427">
        <f t="shared" si="13"/>
        <v>21.688352500553808</v>
      </c>
    </row>
    <row r="28" spans="1:25" ht="20.25" customHeight="1">
      <c r="A28" s="490" t="s">
        <v>262</v>
      </c>
      <c r="B28" s="481">
        <f t="shared" si="0"/>
        <v>18.322603749704435</v>
      </c>
      <c r="C28" s="481">
        <f t="shared" si="14"/>
        <v>18.951412335181249</v>
      </c>
      <c r="D28" s="481">
        <f t="shared" si="1"/>
        <v>17.551733711694741</v>
      </c>
      <c r="E28" s="409" t="s">
        <v>262</v>
      </c>
      <c r="F28" s="480">
        <f t="shared" si="2"/>
        <v>15.717036056556942</v>
      </c>
      <c r="G28" s="480">
        <f t="shared" si="3"/>
        <v>16.994472227389565</v>
      </c>
      <c r="H28" s="480">
        <f t="shared" si="4"/>
        <v>14.211602653754204</v>
      </c>
      <c r="I28" s="356" t="s">
        <v>262</v>
      </c>
      <c r="J28" s="479">
        <f t="shared" si="5"/>
        <v>16.241091556258652</v>
      </c>
      <c r="K28" s="479">
        <f t="shared" si="6"/>
        <v>18.315886104724044</v>
      </c>
      <c r="L28" s="479">
        <f t="shared" si="7"/>
        <v>13.760327061982345</v>
      </c>
      <c r="M28" s="406" t="s">
        <v>262</v>
      </c>
      <c r="N28" s="478">
        <f t="shared" si="8"/>
        <v>17.285342466083655</v>
      </c>
      <c r="O28" s="478">
        <f t="shared" si="9"/>
        <v>18.586349449317588</v>
      </c>
      <c r="P28" s="478">
        <f t="shared" si="10"/>
        <v>15.596486141606942</v>
      </c>
      <c r="Q28" s="489" t="s">
        <v>262</v>
      </c>
      <c r="R28" s="427">
        <f t="shared" si="11"/>
        <v>16.879766347558007</v>
      </c>
      <c r="S28" s="427">
        <f t="shared" si="12"/>
        <v>18.201458352940517</v>
      </c>
      <c r="T28" s="427">
        <f t="shared" si="13"/>
        <v>15.263999340581217</v>
      </c>
    </row>
    <row r="29" spans="1:25" ht="20.25" customHeight="1">
      <c r="A29" s="488" t="s">
        <v>261</v>
      </c>
      <c r="B29" s="481">
        <f t="shared" si="0"/>
        <v>15.102121710438215</v>
      </c>
      <c r="C29" s="481">
        <f t="shared" si="14"/>
        <v>16.313339724618956</v>
      </c>
      <c r="D29" s="481">
        <f t="shared" si="1"/>
        <v>13.617263363726019</v>
      </c>
      <c r="E29" s="336" t="s">
        <v>261</v>
      </c>
      <c r="F29" s="480">
        <f t="shared" si="2"/>
        <v>16.895317943659013</v>
      </c>
      <c r="G29" s="480">
        <f t="shared" si="3"/>
        <v>16.975190878564163</v>
      </c>
      <c r="H29" s="480">
        <f t="shared" si="4"/>
        <v>16.801189260808481</v>
      </c>
      <c r="I29" s="334" t="s">
        <v>261</v>
      </c>
      <c r="J29" s="479">
        <f t="shared" si="5"/>
        <v>17.337868301364445</v>
      </c>
      <c r="K29" s="479">
        <f t="shared" si="6"/>
        <v>15.89641764118892</v>
      </c>
      <c r="L29" s="479">
        <f t="shared" si="7"/>
        <v>19.061364066600323</v>
      </c>
      <c r="M29" s="458" t="s">
        <v>261</v>
      </c>
      <c r="N29" s="478">
        <f t="shared" si="8"/>
        <v>17.011729594948488</v>
      </c>
      <c r="O29" s="478">
        <f t="shared" si="9"/>
        <v>15.497065208422837</v>
      </c>
      <c r="P29" s="478">
        <f t="shared" si="10"/>
        <v>18.97793774110686</v>
      </c>
      <c r="Q29" s="239" t="s">
        <v>261</v>
      </c>
      <c r="R29" s="427">
        <f t="shared" si="11"/>
        <v>16.578737936842757</v>
      </c>
      <c r="S29" s="427">
        <f t="shared" si="12"/>
        <v>16.182211240639472</v>
      </c>
      <c r="T29" s="427">
        <f t="shared" si="13"/>
        <v>17.06349138204904</v>
      </c>
    </row>
    <row r="30" spans="1:25" ht="20.25" customHeight="1">
      <c r="A30" s="482" t="s">
        <v>260</v>
      </c>
      <c r="B30" s="481">
        <f t="shared" si="0"/>
        <v>11.990070575739791</v>
      </c>
      <c r="C30" s="481">
        <f t="shared" si="14"/>
        <v>12.620843927583955</v>
      </c>
      <c r="D30" s="481">
        <f t="shared" si="1"/>
        <v>11.216791888167633</v>
      </c>
      <c r="E30" s="404" t="s">
        <v>260</v>
      </c>
      <c r="F30" s="480">
        <f t="shared" si="2"/>
        <v>14.109192890496397</v>
      </c>
      <c r="G30" s="480">
        <f t="shared" si="3"/>
        <v>13.634086165903787</v>
      </c>
      <c r="H30" s="480">
        <f t="shared" si="4"/>
        <v>14.669096821063613</v>
      </c>
      <c r="I30" s="348" t="s">
        <v>260</v>
      </c>
      <c r="J30" s="479">
        <f t="shared" si="5"/>
        <v>14.370179948586118</v>
      </c>
      <c r="K30" s="479">
        <f t="shared" si="6"/>
        <v>11.996827688584762</v>
      </c>
      <c r="L30" s="479">
        <f t="shared" si="7"/>
        <v>17.207920207435659</v>
      </c>
      <c r="M30" s="403" t="s">
        <v>260</v>
      </c>
      <c r="N30" s="478">
        <f t="shared" si="8"/>
        <v>13.821266911967369</v>
      </c>
      <c r="O30" s="478">
        <f t="shared" si="9"/>
        <v>10.968410091244563</v>
      </c>
      <c r="P30" s="478">
        <f t="shared" si="10"/>
        <v>17.524602364116834</v>
      </c>
      <c r="Q30" s="477" t="s">
        <v>260</v>
      </c>
      <c r="R30" s="427">
        <f t="shared" si="11"/>
        <v>13.56876289376695</v>
      </c>
      <c r="S30" s="427">
        <f t="shared" si="12"/>
        <v>12.324079679842225</v>
      </c>
      <c r="T30" s="427">
        <f t="shared" si="13"/>
        <v>15.090386738813493</v>
      </c>
    </row>
    <row r="31" spans="1:25" ht="20.25" customHeight="1">
      <c r="A31" s="482" t="s">
        <v>259</v>
      </c>
      <c r="B31" s="481">
        <f t="shared" si="0"/>
        <v>3.112051134698425</v>
      </c>
      <c r="C31" s="481">
        <f t="shared" si="14"/>
        <v>3.6924957970349994</v>
      </c>
      <c r="D31" s="481">
        <f t="shared" si="1"/>
        <v>2.4004714755583869</v>
      </c>
      <c r="E31" s="404" t="s">
        <v>259</v>
      </c>
      <c r="F31" s="480">
        <f t="shared" si="2"/>
        <v>2.7861250531626154</v>
      </c>
      <c r="G31" s="480">
        <f t="shared" si="3"/>
        <v>3.3411047126603779</v>
      </c>
      <c r="H31" s="480">
        <f t="shared" si="4"/>
        <v>2.132092439744866</v>
      </c>
      <c r="I31" s="348" t="s">
        <v>259</v>
      </c>
      <c r="J31" s="479">
        <f t="shared" si="5"/>
        <v>2.9676883527783269</v>
      </c>
      <c r="K31" s="479">
        <f t="shared" si="6"/>
        <v>3.8995899526041566</v>
      </c>
      <c r="L31" s="479">
        <f t="shared" si="7"/>
        <v>1.8534438591646651</v>
      </c>
      <c r="M31" s="403" t="s">
        <v>259</v>
      </c>
      <c r="N31" s="478">
        <f t="shared" si="8"/>
        <v>3.1904626829811189</v>
      </c>
      <c r="O31" s="478">
        <f t="shared" si="9"/>
        <v>4.5286551171782756</v>
      </c>
      <c r="P31" s="478">
        <f t="shared" si="10"/>
        <v>1.4533353769900261</v>
      </c>
      <c r="Q31" s="477" t="s">
        <v>259</v>
      </c>
      <c r="R31" s="427">
        <f t="shared" si="11"/>
        <v>3.0099750430758059</v>
      </c>
      <c r="S31" s="427">
        <f t="shared" si="12"/>
        <v>3.8581315607972479</v>
      </c>
      <c r="T31" s="427">
        <f t="shared" si="13"/>
        <v>1.9731046432355481</v>
      </c>
    </row>
    <row r="32" spans="1:25" ht="20.25" customHeight="1">
      <c r="A32" s="487" t="s">
        <v>258</v>
      </c>
      <c r="B32" s="481" t="s">
        <v>206</v>
      </c>
      <c r="C32" s="481" t="s">
        <v>206</v>
      </c>
      <c r="D32" s="481" t="s">
        <v>206</v>
      </c>
      <c r="E32" s="486" t="s">
        <v>258</v>
      </c>
      <c r="F32" s="480" t="s">
        <v>206</v>
      </c>
      <c r="G32" s="480" t="s">
        <v>206</v>
      </c>
      <c r="H32" s="480" t="s">
        <v>206</v>
      </c>
      <c r="I32" s="353" t="s">
        <v>258</v>
      </c>
      <c r="J32" s="365" t="s">
        <v>206</v>
      </c>
      <c r="K32" s="365" t="s">
        <v>206</v>
      </c>
      <c r="L32" s="365" t="s">
        <v>206</v>
      </c>
      <c r="M32" s="485" t="s">
        <v>258</v>
      </c>
      <c r="N32" s="368" t="s">
        <v>206</v>
      </c>
      <c r="O32" s="368" t="s">
        <v>206</v>
      </c>
      <c r="P32" s="368" t="s">
        <v>206</v>
      </c>
      <c r="Q32" s="484" t="s">
        <v>258</v>
      </c>
      <c r="R32" s="483" t="s">
        <v>204</v>
      </c>
      <c r="S32" s="483" t="s">
        <v>204</v>
      </c>
      <c r="T32" s="483" t="s">
        <v>204</v>
      </c>
    </row>
    <row r="33" spans="1:20" ht="20.25" customHeight="1">
      <c r="A33" s="488" t="s">
        <v>257</v>
      </c>
      <c r="B33" s="481">
        <f>B16*100/$B$6+0.05</f>
        <v>15.19948849232069</v>
      </c>
      <c r="C33" s="481">
        <f>C16*100/$C$6</f>
        <v>12.866491601017048</v>
      </c>
      <c r="D33" s="481">
        <f>D16*100/$D$6</f>
        <v>17.948263733343779</v>
      </c>
      <c r="E33" s="336" t="s">
        <v>257</v>
      </c>
      <c r="F33" s="480">
        <f>F16*100/$F$6</f>
        <v>14.793493997674434</v>
      </c>
      <c r="G33" s="480">
        <f>G16*100/$G$6</f>
        <v>13.489476049713291</v>
      </c>
      <c r="H33" s="480">
        <f>H16*100/$H$6</f>
        <v>16.330253502014639</v>
      </c>
      <c r="I33" s="334" t="s">
        <v>257</v>
      </c>
      <c r="J33" s="479">
        <f>J16*100/$J$6</f>
        <v>15.29222859402808</v>
      </c>
      <c r="K33" s="479">
        <f>K16*100/$K$6</f>
        <v>12.498238815205598</v>
      </c>
      <c r="L33" s="479">
        <f>L16*100/$L$6</f>
        <v>18.632911480341026</v>
      </c>
      <c r="M33" s="458" t="s">
        <v>257</v>
      </c>
      <c r="N33" s="478">
        <f>N16*100/$N$6</f>
        <v>15.910608545560761</v>
      </c>
      <c r="O33" s="478">
        <f>O16*100/$O$6</f>
        <v>13.101575369943069</v>
      </c>
      <c r="P33" s="478">
        <f>P16*100/$P$6</f>
        <v>19.557055878621565</v>
      </c>
      <c r="Q33" s="239" t="s">
        <v>257</v>
      </c>
      <c r="R33" s="427">
        <f>R16*100/$R$6</f>
        <v>15.273637606916854</v>
      </c>
      <c r="S33" s="427">
        <f>S16*100/$S$6</f>
        <v>12.996646996273348</v>
      </c>
      <c r="T33" s="427">
        <f>T16*100/$T$6</f>
        <v>18.057256096618591</v>
      </c>
    </row>
    <row r="34" spans="1:20" ht="20.25" customHeight="1">
      <c r="A34" s="487" t="s">
        <v>256</v>
      </c>
      <c r="B34" s="481">
        <f>B17*100/$B$6</f>
        <v>8.2598025899452328</v>
      </c>
      <c r="C34" s="481">
        <f>C17*100/$C$6</f>
        <v>7.2763397385130535</v>
      </c>
      <c r="D34" s="481">
        <f>D17*100/$D$6</f>
        <v>9.465450959217705</v>
      </c>
      <c r="E34" s="486" t="s">
        <v>256</v>
      </c>
      <c r="F34" s="480">
        <f>F17*100/$F$6</f>
        <v>8.7393830859511858</v>
      </c>
      <c r="G34" s="480">
        <f>G17*100/$G$6</f>
        <v>7.237159232710944</v>
      </c>
      <c r="H34" s="480">
        <f>H17*100/$H$6</f>
        <v>10.509724351363202</v>
      </c>
      <c r="I34" s="353" t="s">
        <v>256</v>
      </c>
      <c r="J34" s="479">
        <f>J17*100/$J$6</f>
        <v>8.7144947597389759</v>
      </c>
      <c r="K34" s="479">
        <f>K17*100/$K$6</f>
        <v>6.40664558570833</v>
      </c>
      <c r="L34" s="479">
        <f>L17*100/$L$6</f>
        <v>11.473915104907492</v>
      </c>
      <c r="M34" s="485" t="s">
        <v>256</v>
      </c>
      <c r="N34" s="478">
        <f>N17*100/$N$6</f>
        <v>10.200577118249777</v>
      </c>
      <c r="O34" s="478">
        <f>O17*100/$O$6</f>
        <v>8.0156939508866962</v>
      </c>
      <c r="P34" s="478">
        <f>P17*100/$P$6</f>
        <v>13.036806133924763</v>
      </c>
      <c r="Q34" s="484" t="s">
        <v>256</v>
      </c>
      <c r="R34" s="427">
        <f>R17*100/$R$6</f>
        <v>8.9634763527348316</v>
      </c>
      <c r="S34" s="427">
        <f>S17*100/$S$6</f>
        <v>7.2385268134946106</v>
      </c>
      <c r="T34" s="427">
        <f>T17*100/$T$6</f>
        <v>11.072225246466356</v>
      </c>
    </row>
    <row r="35" spans="1:20" ht="20.25" customHeight="1">
      <c r="A35" s="487" t="s">
        <v>255</v>
      </c>
      <c r="B35" s="481">
        <f>B18*100/$B$6</f>
        <v>5.4854406449840569</v>
      </c>
      <c r="C35" s="481">
        <f>C18*100/$C$6</f>
        <v>5.1429008100259823</v>
      </c>
      <c r="D35" s="481">
        <f>D18*100/$D$6</f>
        <v>5.9053676334073133</v>
      </c>
      <c r="E35" s="486" t="s">
        <v>255</v>
      </c>
      <c r="F35" s="480">
        <f>F18*100/$F$6</f>
        <v>4.4149761750682579</v>
      </c>
      <c r="G35" s="480">
        <f>G18*100/$G$6</f>
        <v>5.0885108959988488</v>
      </c>
      <c r="H35" s="480">
        <f>H18*100/$H$6</f>
        <v>3.6212287534844125</v>
      </c>
      <c r="I35" s="353" t="s">
        <v>255</v>
      </c>
      <c r="J35" s="479">
        <f>J18*100/$J$6</f>
        <v>4.5334387977061503</v>
      </c>
      <c r="K35" s="479">
        <f>K18*100/$K$6</f>
        <v>4.5600524070493869</v>
      </c>
      <c r="L35" s="479">
        <f>L18*100/$L$6</f>
        <v>4.5016177688856933</v>
      </c>
      <c r="M35" s="485" t="s">
        <v>255</v>
      </c>
      <c r="N35" s="478">
        <f>N18*100/$N$6</f>
        <v>3.7070727119173874</v>
      </c>
      <c r="O35" s="478">
        <f>O18*100/$O$6</f>
        <v>4.2101384743636068</v>
      </c>
      <c r="P35" s="478">
        <f>P18*100/$P$6</f>
        <v>3.0540356371869191</v>
      </c>
      <c r="Q35" s="484" t="s">
        <v>255</v>
      </c>
      <c r="R35" s="427">
        <f>R18*100/$R$6</f>
        <v>4.5439373218052435</v>
      </c>
      <c r="S35" s="427">
        <f>S18*100/$S$6</f>
        <v>4.7576973699920915</v>
      </c>
      <c r="T35" s="427">
        <f>T18*100/$T$6</f>
        <v>4.2826159005788806</v>
      </c>
    </row>
    <row r="36" spans="1:20" ht="20.25" customHeight="1">
      <c r="A36" s="487" t="s">
        <v>254</v>
      </c>
      <c r="B36" s="481">
        <f>B19*100/$B$6</f>
        <v>1.4042452573913988</v>
      </c>
      <c r="C36" s="481">
        <f>C19*100/$C$6</f>
        <v>0.44725105247801261</v>
      </c>
      <c r="D36" s="481">
        <f>D19*100/$D$6</f>
        <v>2.577445140718762</v>
      </c>
      <c r="E36" s="486" t="s">
        <v>254</v>
      </c>
      <c r="F36" s="480">
        <f>F19*100/$F$6</f>
        <v>1.6391347366549898</v>
      </c>
      <c r="G36" s="480">
        <f>G19*100/$G$6</f>
        <v>1.1638059210034992</v>
      </c>
      <c r="H36" s="480">
        <f>H19*100/$H$6</f>
        <v>2.1993003971670246</v>
      </c>
      <c r="I36" s="353" t="s">
        <v>254</v>
      </c>
      <c r="J36" s="479">
        <f>J19*100/$J$6</f>
        <v>2.0442950365829544</v>
      </c>
      <c r="K36" s="479">
        <f>K19*100/$K$6</f>
        <v>1.5315408224478799</v>
      </c>
      <c r="L36" s="479">
        <f>L19*100/$L$6</f>
        <v>2.6573786065478391</v>
      </c>
      <c r="M36" s="485" t="s">
        <v>254</v>
      </c>
      <c r="N36" s="478">
        <f>N19*100/$N$6</f>
        <v>2.0029587153935968</v>
      </c>
      <c r="O36" s="478">
        <f>O19*100/$O$6</f>
        <v>0.87574294469276448</v>
      </c>
      <c r="P36" s="478">
        <f>P19*100/$P$6</f>
        <v>3.4662141075098845</v>
      </c>
      <c r="Q36" s="484" t="s">
        <v>254</v>
      </c>
      <c r="R36" s="427">
        <f>R19*100/$R$6</f>
        <v>1.7662239323767801</v>
      </c>
      <c r="S36" s="427">
        <f>S19*100/$S$6</f>
        <v>1.0004228127866452</v>
      </c>
      <c r="T36" s="427">
        <f>T19*100/$T$6</f>
        <v>2.7024149495733525</v>
      </c>
    </row>
    <row r="37" spans="1:20" ht="20.25" customHeight="1">
      <c r="A37" s="482" t="s">
        <v>253</v>
      </c>
      <c r="B37" s="481" t="s">
        <v>206</v>
      </c>
      <c r="C37" s="481" t="s">
        <v>206</v>
      </c>
      <c r="D37" s="481" t="s">
        <v>206</v>
      </c>
      <c r="E37" s="404" t="s">
        <v>253</v>
      </c>
      <c r="F37" s="480" t="s">
        <v>206</v>
      </c>
      <c r="G37" s="480" t="s">
        <v>206</v>
      </c>
      <c r="H37" s="480" t="s">
        <v>206</v>
      </c>
      <c r="I37" s="348" t="s">
        <v>253</v>
      </c>
      <c r="J37" s="365" t="s">
        <v>206</v>
      </c>
      <c r="K37" s="365" t="s">
        <v>206</v>
      </c>
      <c r="L37" s="365" t="s">
        <v>206</v>
      </c>
      <c r="M37" s="403" t="s">
        <v>253</v>
      </c>
      <c r="N37" s="368" t="s">
        <v>206</v>
      </c>
      <c r="O37" s="368" t="s">
        <v>206</v>
      </c>
      <c r="P37" s="368" t="s">
        <v>206</v>
      </c>
      <c r="Q37" s="477" t="s">
        <v>253</v>
      </c>
      <c r="R37" s="483" t="s">
        <v>204</v>
      </c>
      <c r="S37" s="483" t="s">
        <v>204</v>
      </c>
      <c r="T37" s="483" t="s">
        <v>204</v>
      </c>
    </row>
    <row r="38" spans="1:20" ht="20.25" customHeight="1">
      <c r="A38" s="482" t="s">
        <v>252</v>
      </c>
      <c r="B38" s="481" t="s">
        <v>206</v>
      </c>
      <c r="C38" s="481" t="s">
        <v>206</v>
      </c>
      <c r="D38" s="481" t="s">
        <v>206</v>
      </c>
      <c r="E38" s="404" t="s">
        <v>252</v>
      </c>
      <c r="F38" s="480" t="s">
        <v>206</v>
      </c>
      <c r="G38" s="480" t="s">
        <v>206</v>
      </c>
      <c r="H38" s="480" t="s">
        <v>206</v>
      </c>
      <c r="I38" s="348" t="s">
        <v>252</v>
      </c>
      <c r="J38" s="479">
        <f>J21*100/$J$6</f>
        <v>8.7166304132885106E-2</v>
      </c>
      <c r="K38" s="479">
        <f>K21*100/$K$6</f>
        <v>0.16006809430363841</v>
      </c>
      <c r="L38" s="365" t="s">
        <v>206</v>
      </c>
      <c r="M38" s="403" t="s">
        <v>252</v>
      </c>
      <c r="N38" s="478">
        <f>N21*100/$N$6</f>
        <v>4.6124460508542263E-2</v>
      </c>
      <c r="O38" s="368" t="s">
        <v>206</v>
      </c>
      <c r="P38" s="478">
        <f>P21*100/$P$6</f>
        <v>0.10599930195581639</v>
      </c>
      <c r="Q38" s="477" t="s">
        <v>252</v>
      </c>
      <c r="R38" s="427">
        <f>R21*100/$R$6</f>
        <v>3.2374462035341479E-2</v>
      </c>
      <c r="S38" s="427">
        <f>S21*100/$S$6</f>
        <v>3.8629075191846031E-2</v>
      </c>
      <c r="T38" s="427">
        <f>T21*100/$T$6</f>
        <v>2.47282044060852E-2</v>
      </c>
    </row>
    <row r="39" spans="1:20" ht="20.25" customHeight="1">
      <c r="A39" s="343"/>
      <c r="B39" s="343"/>
      <c r="C39" s="343"/>
      <c r="D39" s="343"/>
      <c r="E39" s="460"/>
      <c r="F39" s="460"/>
      <c r="G39" s="460"/>
      <c r="H39" s="460"/>
      <c r="I39" s="342"/>
      <c r="J39" s="342"/>
      <c r="K39" s="342"/>
      <c r="L39" s="476"/>
      <c r="M39" s="459"/>
      <c r="N39" s="459"/>
      <c r="O39" s="459"/>
      <c r="P39" s="459"/>
      <c r="Q39" s="264"/>
      <c r="R39" s="339"/>
      <c r="S39" s="339"/>
      <c r="T39" s="339"/>
    </row>
    <row r="40" spans="1:20" ht="15" customHeight="1">
      <c r="A40" s="338"/>
      <c r="B40" s="337"/>
      <c r="C40" s="337"/>
      <c r="D40" s="337"/>
      <c r="E40" s="332"/>
      <c r="F40" s="336"/>
      <c r="G40" s="336"/>
      <c r="H40" s="336"/>
      <c r="I40" s="335"/>
      <c r="J40" s="334"/>
      <c r="K40" s="334"/>
      <c r="L40" s="334"/>
      <c r="M40" s="474"/>
      <c r="N40" s="458"/>
      <c r="O40" s="458"/>
      <c r="P40" s="458"/>
    </row>
    <row r="41" spans="1:20" ht="15" customHeight="1">
      <c r="A41" s="338"/>
      <c r="B41" s="333"/>
      <c r="C41" s="333"/>
      <c r="D41" s="333"/>
      <c r="E41" s="332"/>
      <c r="F41" s="331"/>
      <c r="G41" s="331"/>
      <c r="H41" s="331"/>
      <c r="I41" s="335"/>
      <c r="J41" s="475"/>
      <c r="K41" s="475"/>
      <c r="L41" s="475"/>
      <c r="M41" s="474"/>
      <c r="N41" s="473"/>
      <c r="O41" s="473"/>
      <c r="P41" s="473"/>
      <c r="Q41" s="1545" t="s">
        <v>251</v>
      </c>
      <c r="R41" s="1545"/>
    </row>
    <row r="42" spans="1:20" ht="15" customHeight="1">
      <c r="B42" s="247"/>
      <c r="C42" s="247"/>
      <c r="D42" s="247"/>
      <c r="F42" s="247"/>
      <c r="G42" s="247"/>
      <c r="H42" s="247"/>
      <c r="J42" s="247"/>
      <c r="K42" s="247"/>
      <c r="L42" s="247"/>
      <c r="N42" s="247"/>
      <c r="O42" s="247"/>
      <c r="P42" s="247"/>
    </row>
    <row r="43" spans="1:20" ht="15" customHeight="1">
      <c r="B43" s="247"/>
      <c r="C43" s="247"/>
      <c r="D43" s="247"/>
      <c r="F43" s="247"/>
      <c r="G43" s="247"/>
      <c r="H43" s="247"/>
      <c r="J43" s="247"/>
      <c r="K43" s="247"/>
      <c r="L43" s="247"/>
      <c r="N43" s="247"/>
      <c r="O43" s="247"/>
      <c r="P43" s="247"/>
    </row>
    <row r="44" spans="1:20" ht="15" customHeight="1">
      <c r="B44" s="247"/>
      <c r="C44" s="247"/>
      <c r="D44" s="247"/>
      <c r="F44" s="247"/>
      <c r="G44" s="247"/>
      <c r="H44" s="247"/>
      <c r="J44" s="247"/>
      <c r="K44" s="247"/>
      <c r="L44" s="247"/>
      <c r="N44" s="247"/>
      <c r="O44" s="247"/>
      <c r="P44" s="247"/>
    </row>
    <row r="45" spans="1:20" ht="15" customHeight="1">
      <c r="B45" s="247"/>
      <c r="C45" s="247"/>
      <c r="D45" s="247"/>
      <c r="F45" s="247"/>
      <c r="G45" s="247"/>
      <c r="H45" s="247"/>
      <c r="J45" s="247"/>
      <c r="K45" s="247"/>
      <c r="L45" s="247"/>
      <c r="N45" s="247"/>
      <c r="O45" s="247"/>
      <c r="P45" s="247"/>
    </row>
    <row r="46" spans="1:20" s="328" customFormat="1" ht="36.6" customHeight="1">
      <c r="B46" s="328">
        <v>4</v>
      </c>
      <c r="F46" s="328">
        <v>3</v>
      </c>
      <c r="J46" s="328">
        <v>2</v>
      </c>
      <c r="N46" s="328">
        <v>1</v>
      </c>
      <c r="R46" s="1544">
        <v>2560</v>
      </c>
      <c r="S46" s="1544"/>
    </row>
    <row r="47" spans="1:20" ht="15" customHeight="1">
      <c r="B47" s="247"/>
      <c r="C47" s="247"/>
      <c r="D47" s="247"/>
      <c r="F47" s="247"/>
      <c r="G47" s="247"/>
      <c r="H47" s="247"/>
      <c r="J47" s="247"/>
      <c r="K47" s="247"/>
      <c r="L47" s="247"/>
      <c r="N47" s="247"/>
      <c r="O47" s="247"/>
      <c r="P47" s="247"/>
    </row>
    <row r="48" spans="1:20" ht="15" customHeight="1">
      <c r="B48" s="247"/>
      <c r="C48" s="247"/>
      <c r="D48" s="247"/>
      <c r="F48" s="247"/>
      <c r="G48" s="247"/>
      <c r="H48" s="247"/>
      <c r="J48" s="247"/>
      <c r="K48" s="247"/>
      <c r="L48" s="247"/>
      <c r="N48" s="247"/>
      <c r="O48" s="247"/>
      <c r="P48" s="247"/>
    </row>
    <row r="49" spans="1:17" ht="15" customHeight="1">
      <c r="B49" s="247"/>
      <c r="C49" s="247"/>
      <c r="D49" s="247"/>
      <c r="F49" s="247"/>
      <c r="G49" s="247"/>
      <c r="H49" s="247"/>
      <c r="J49" s="247"/>
      <c r="K49" s="247"/>
      <c r="L49" s="247"/>
      <c r="N49" s="247"/>
      <c r="O49" s="247"/>
      <c r="P49" s="247"/>
    </row>
    <row r="50" spans="1:17" ht="15" customHeight="1">
      <c r="A50" s="246"/>
      <c r="B50" s="247"/>
      <c r="C50" s="247"/>
      <c r="D50" s="247"/>
      <c r="E50" s="246"/>
      <c r="F50" s="247"/>
      <c r="G50" s="247"/>
      <c r="H50" s="247"/>
      <c r="I50" s="246"/>
      <c r="J50" s="247"/>
      <c r="K50" s="247"/>
      <c r="L50" s="247"/>
      <c r="M50" s="246"/>
      <c r="N50" s="247"/>
      <c r="O50" s="247"/>
      <c r="P50" s="247"/>
      <c r="Q50" s="246"/>
    </row>
    <row r="51" spans="1:17" ht="15" customHeight="1">
      <c r="A51" s="246"/>
      <c r="B51" s="247"/>
      <c r="C51" s="247"/>
      <c r="D51" s="247"/>
      <c r="E51" s="246"/>
      <c r="F51" s="247"/>
      <c r="G51" s="247"/>
      <c r="H51" s="247"/>
      <c r="I51" s="246"/>
      <c r="J51" s="247"/>
      <c r="K51" s="247"/>
      <c r="L51" s="247"/>
      <c r="M51" s="246"/>
      <c r="N51" s="247"/>
      <c r="O51" s="247"/>
      <c r="P51" s="247"/>
      <c r="Q51" s="246"/>
    </row>
    <row r="52" spans="1:17" ht="15" customHeight="1">
      <c r="A52" s="246"/>
      <c r="B52" s="247"/>
      <c r="C52" s="247"/>
      <c r="D52" s="247"/>
      <c r="E52" s="246"/>
      <c r="F52" s="247"/>
      <c r="G52" s="247"/>
      <c r="H52" s="247"/>
      <c r="I52" s="246"/>
      <c r="J52" s="247"/>
      <c r="K52" s="247"/>
      <c r="L52" s="247"/>
      <c r="M52" s="246"/>
      <c r="N52" s="247"/>
      <c r="O52" s="247"/>
      <c r="P52" s="247"/>
      <c r="Q52" s="246"/>
    </row>
    <row r="53" spans="1:17" ht="15" customHeight="1">
      <c r="A53" s="246"/>
      <c r="B53" s="247"/>
      <c r="C53" s="247"/>
      <c r="D53" s="247"/>
      <c r="E53" s="246"/>
      <c r="F53" s="247"/>
      <c r="G53" s="247"/>
      <c r="H53" s="247"/>
      <c r="I53" s="246"/>
      <c r="J53" s="247"/>
      <c r="K53" s="247"/>
      <c r="L53" s="247"/>
      <c r="M53" s="246"/>
      <c r="N53" s="247"/>
      <c r="O53" s="247"/>
      <c r="P53" s="247"/>
      <c r="Q53" s="246"/>
    </row>
    <row r="54" spans="1:17" ht="15" customHeight="1">
      <c r="A54" s="246"/>
      <c r="B54" s="247"/>
      <c r="C54" s="247"/>
      <c r="D54" s="247"/>
      <c r="E54" s="246"/>
      <c r="F54" s="247"/>
      <c r="G54" s="247"/>
      <c r="H54" s="247"/>
      <c r="I54" s="246"/>
      <c r="J54" s="247"/>
      <c r="K54" s="247"/>
      <c r="L54" s="247"/>
      <c r="M54" s="246"/>
      <c r="N54" s="247"/>
      <c r="O54" s="247"/>
      <c r="P54" s="247"/>
      <c r="Q54" s="246"/>
    </row>
    <row r="55" spans="1:17" ht="15" customHeight="1">
      <c r="A55" s="246"/>
      <c r="B55" s="247"/>
      <c r="C55" s="247"/>
      <c r="D55" s="247"/>
      <c r="E55" s="246"/>
      <c r="F55" s="247"/>
      <c r="G55" s="247"/>
      <c r="H55" s="247"/>
      <c r="I55" s="246"/>
      <c r="J55" s="247"/>
      <c r="K55" s="247"/>
      <c r="L55" s="247"/>
      <c r="M55" s="246"/>
      <c r="N55" s="247"/>
      <c r="O55" s="247"/>
      <c r="P55" s="247"/>
      <c r="Q55" s="246"/>
    </row>
    <row r="56" spans="1:17" ht="15" customHeight="1">
      <c r="A56" s="246"/>
      <c r="B56" s="247"/>
      <c r="C56" s="247"/>
      <c r="D56" s="247"/>
      <c r="E56" s="246"/>
      <c r="F56" s="247"/>
      <c r="G56" s="247"/>
      <c r="H56" s="247"/>
      <c r="I56" s="246"/>
      <c r="J56" s="247"/>
      <c r="K56" s="247"/>
      <c r="L56" s="247"/>
      <c r="M56" s="246"/>
      <c r="N56" s="247"/>
      <c r="O56" s="247"/>
      <c r="P56" s="247"/>
      <c r="Q56" s="246"/>
    </row>
    <row r="57" spans="1:17" ht="15" customHeight="1">
      <c r="A57" s="246"/>
      <c r="B57" s="247"/>
      <c r="C57" s="247"/>
      <c r="D57" s="247"/>
      <c r="E57" s="246"/>
      <c r="F57" s="247"/>
      <c r="G57" s="247"/>
      <c r="H57" s="247"/>
      <c r="I57" s="246"/>
      <c r="J57" s="247"/>
      <c r="K57" s="247"/>
      <c r="L57" s="247"/>
      <c r="M57" s="246"/>
      <c r="N57" s="247"/>
      <c r="O57" s="247"/>
      <c r="P57" s="247"/>
      <c r="Q57" s="246"/>
    </row>
    <row r="58" spans="1:17" ht="15" customHeight="1">
      <c r="A58" s="246"/>
      <c r="B58" s="247"/>
      <c r="C58" s="247"/>
      <c r="D58" s="247"/>
      <c r="E58" s="246"/>
      <c r="F58" s="247"/>
      <c r="G58" s="247"/>
      <c r="H58" s="247"/>
      <c r="I58" s="246"/>
      <c r="J58" s="247"/>
      <c r="K58" s="247"/>
      <c r="L58" s="247"/>
      <c r="M58" s="246"/>
      <c r="N58" s="247"/>
      <c r="O58" s="247"/>
      <c r="P58" s="247"/>
      <c r="Q58" s="246"/>
    </row>
    <row r="59" spans="1:17" ht="15" customHeight="1">
      <c r="A59" s="246"/>
      <c r="B59" s="247"/>
      <c r="C59" s="247"/>
      <c r="D59" s="247"/>
      <c r="E59" s="246"/>
      <c r="F59" s="247"/>
      <c r="G59" s="247"/>
      <c r="H59" s="247"/>
      <c r="I59" s="246"/>
      <c r="J59" s="247"/>
      <c r="K59" s="247"/>
      <c r="L59" s="247"/>
      <c r="M59" s="246"/>
      <c r="N59" s="247"/>
      <c r="O59" s="247"/>
      <c r="P59" s="247"/>
      <c r="Q59" s="246"/>
    </row>
    <row r="60" spans="1:17" ht="15" customHeight="1">
      <c r="A60" s="246"/>
      <c r="B60" s="247"/>
      <c r="C60" s="247"/>
      <c r="D60" s="247"/>
      <c r="E60" s="246"/>
      <c r="F60" s="247"/>
      <c r="G60" s="247"/>
      <c r="H60" s="247"/>
      <c r="I60" s="246"/>
      <c r="J60" s="247"/>
      <c r="K60" s="247"/>
      <c r="L60" s="247"/>
      <c r="M60" s="246"/>
      <c r="N60" s="247"/>
      <c r="O60" s="247"/>
      <c r="P60" s="247"/>
      <c r="Q60" s="246"/>
    </row>
    <row r="61" spans="1:17" ht="15" customHeight="1">
      <c r="A61" s="246"/>
      <c r="B61" s="247"/>
      <c r="C61" s="247"/>
      <c r="D61" s="247"/>
      <c r="E61" s="246"/>
      <c r="F61" s="247"/>
      <c r="G61" s="247"/>
      <c r="H61" s="247"/>
      <c r="I61" s="246"/>
      <c r="J61" s="247"/>
      <c r="K61" s="247"/>
      <c r="L61" s="247"/>
      <c r="M61" s="246"/>
      <c r="N61" s="247"/>
      <c r="O61" s="247"/>
      <c r="P61" s="247"/>
      <c r="Q61" s="246"/>
    </row>
    <row r="62" spans="1:17" ht="15" customHeight="1">
      <c r="A62" s="246"/>
      <c r="B62" s="247"/>
      <c r="C62" s="247"/>
      <c r="D62" s="247"/>
      <c r="E62" s="246"/>
      <c r="F62" s="247"/>
      <c r="G62" s="247"/>
      <c r="H62" s="247"/>
      <c r="I62" s="246"/>
      <c r="J62" s="247"/>
      <c r="K62" s="247"/>
      <c r="L62" s="247"/>
      <c r="M62" s="246"/>
      <c r="N62" s="247"/>
      <c r="O62" s="247"/>
      <c r="P62" s="247"/>
      <c r="Q62" s="246"/>
    </row>
    <row r="63" spans="1:17" ht="15" customHeight="1">
      <c r="A63" s="246"/>
      <c r="B63" s="247"/>
      <c r="C63" s="247"/>
      <c r="D63" s="247"/>
      <c r="E63" s="246"/>
      <c r="F63" s="247"/>
      <c r="G63" s="247"/>
      <c r="H63" s="247"/>
      <c r="I63" s="246"/>
      <c r="J63" s="247"/>
      <c r="K63" s="247"/>
      <c r="L63" s="247"/>
      <c r="M63" s="246"/>
      <c r="N63" s="247"/>
      <c r="O63" s="247"/>
      <c r="P63" s="247"/>
      <c r="Q63" s="246"/>
    </row>
    <row r="64" spans="1:17" ht="15" customHeight="1">
      <c r="A64" s="246"/>
      <c r="B64" s="247"/>
      <c r="C64" s="247"/>
      <c r="D64" s="247"/>
      <c r="E64" s="246"/>
      <c r="F64" s="247"/>
      <c r="G64" s="247"/>
      <c r="H64" s="247"/>
      <c r="I64" s="246"/>
      <c r="J64" s="247"/>
      <c r="K64" s="247"/>
      <c r="L64" s="247"/>
      <c r="M64" s="246"/>
      <c r="N64" s="247"/>
      <c r="O64" s="247"/>
      <c r="P64" s="247"/>
      <c r="Q64" s="246"/>
    </row>
    <row r="65" spans="1:17" ht="15" customHeight="1">
      <c r="A65" s="246"/>
      <c r="E65" s="246"/>
      <c r="I65" s="246"/>
      <c r="M65" s="246"/>
      <c r="Q65" s="246"/>
    </row>
    <row r="66" spans="1:17" ht="15" customHeight="1">
      <c r="A66" s="246"/>
      <c r="E66" s="246"/>
      <c r="I66" s="246"/>
      <c r="M66" s="246"/>
      <c r="Q66" s="246"/>
    </row>
    <row r="67" spans="1:17" ht="15" customHeight="1">
      <c r="A67" s="246"/>
      <c r="E67" s="246"/>
      <c r="I67" s="246"/>
      <c r="M67" s="246"/>
      <c r="Q67" s="246"/>
    </row>
    <row r="68" spans="1:17" ht="15" customHeight="1">
      <c r="A68" s="246"/>
      <c r="E68" s="246"/>
      <c r="I68" s="246"/>
      <c r="M68" s="246"/>
      <c r="Q68" s="246"/>
    </row>
    <row r="69" spans="1:17" ht="15" customHeight="1">
      <c r="A69" s="246"/>
      <c r="E69" s="246"/>
      <c r="I69" s="246"/>
      <c r="M69" s="246"/>
      <c r="Q69" s="246"/>
    </row>
    <row r="70" spans="1:17" ht="15" customHeight="1">
      <c r="A70" s="246"/>
      <c r="E70" s="246"/>
      <c r="I70" s="246"/>
      <c r="M70" s="246"/>
      <c r="Q70" s="246"/>
    </row>
    <row r="71" spans="1:17" ht="15" customHeight="1">
      <c r="A71" s="246"/>
      <c r="E71" s="246"/>
      <c r="I71" s="246"/>
      <c r="M71" s="246"/>
      <c r="Q71" s="246"/>
    </row>
    <row r="72" spans="1:17" ht="15" customHeight="1">
      <c r="A72" s="246"/>
      <c r="E72" s="246"/>
      <c r="I72" s="246"/>
      <c r="M72" s="246"/>
      <c r="Q72" s="246"/>
    </row>
    <row r="73" spans="1:17" ht="15" customHeight="1">
      <c r="A73" s="246"/>
      <c r="E73" s="246"/>
      <c r="I73" s="246"/>
      <c r="M73" s="246"/>
      <c r="Q73" s="246"/>
    </row>
    <row r="74" spans="1:17" ht="15" customHeight="1">
      <c r="A74" s="246"/>
      <c r="E74" s="246"/>
      <c r="I74" s="246"/>
      <c r="M74" s="246"/>
      <c r="Q74" s="246"/>
    </row>
    <row r="75" spans="1:17" ht="15" customHeight="1">
      <c r="A75" s="246"/>
      <c r="E75" s="246"/>
      <c r="I75" s="246"/>
      <c r="M75" s="246"/>
      <c r="Q75" s="246"/>
    </row>
    <row r="76" spans="1:17" ht="15" customHeight="1">
      <c r="A76" s="246"/>
      <c r="E76" s="246"/>
      <c r="I76" s="246"/>
      <c r="M76" s="246"/>
      <c r="Q76" s="246"/>
    </row>
    <row r="77" spans="1:17" ht="15" customHeight="1">
      <c r="A77" s="246"/>
      <c r="E77" s="246"/>
      <c r="I77" s="246"/>
      <c r="M77" s="246"/>
      <c r="Q77" s="246"/>
    </row>
    <row r="78" spans="1:17" ht="15" customHeight="1">
      <c r="A78" s="246"/>
      <c r="E78" s="246"/>
      <c r="I78" s="246"/>
      <c r="M78" s="246"/>
      <c r="Q78" s="246"/>
    </row>
    <row r="79" spans="1:17" ht="15" customHeight="1">
      <c r="A79" s="246"/>
      <c r="E79" s="246"/>
      <c r="I79" s="246"/>
      <c r="M79" s="246"/>
      <c r="Q79" s="246"/>
    </row>
    <row r="80" spans="1:17" ht="15" customHeight="1">
      <c r="A80" s="246"/>
      <c r="E80" s="246"/>
      <c r="I80" s="246"/>
      <c r="M80" s="246"/>
      <c r="Q80" s="246"/>
    </row>
    <row r="81" spans="1:17" ht="15" customHeight="1">
      <c r="A81" s="246"/>
      <c r="E81" s="246"/>
      <c r="I81" s="246"/>
      <c r="M81" s="246"/>
      <c r="Q81" s="246"/>
    </row>
    <row r="82" spans="1:17" ht="15" customHeight="1">
      <c r="A82" s="246"/>
      <c r="E82" s="246"/>
      <c r="I82" s="246"/>
      <c r="M82" s="246"/>
      <c r="Q82" s="246"/>
    </row>
    <row r="83" spans="1:17" ht="15" customHeight="1">
      <c r="A83" s="246"/>
      <c r="E83" s="246"/>
      <c r="I83" s="246"/>
      <c r="M83" s="246"/>
      <c r="Q83" s="246"/>
    </row>
    <row r="84" spans="1:17" ht="15" customHeight="1">
      <c r="A84" s="246"/>
      <c r="E84" s="246"/>
      <c r="I84" s="246"/>
      <c r="M84" s="246"/>
      <c r="Q84" s="246"/>
    </row>
    <row r="85" spans="1:17" ht="15" customHeight="1">
      <c r="A85" s="246"/>
      <c r="E85" s="246"/>
      <c r="I85" s="246"/>
      <c r="M85" s="246"/>
      <c r="Q85" s="246"/>
    </row>
    <row r="86" spans="1:17" ht="15" customHeight="1">
      <c r="A86" s="246"/>
      <c r="E86" s="246"/>
      <c r="I86" s="246"/>
      <c r="M86" s="246"/>
      <c r="Q86" s="246"/>
    </row>
    <row r="87" spans="1:17" ht="15" customHeight="1">
      <c r="A87" s="246"/>
      <c r="E87" s="246"/>
      <c r="I87" s="246"/>
      <c r="M87" s="246"/>
      <c r="Q87" s="246"/>
    </row>
    <row r="88" spans="1:17" ht="15" customHeight="1">
      <c r="A88" s="246"/>
      <c r="E88" s="246"/>
      <c r="I88" s="246"/>
      <c r="M88" s="246"/>
      <c r="Q88" s="246"/>
    </row>
    <row r="89" spans="1:17" ht="15" customHeight="1">
      <c r="A89" s="246"/>
      <c r="E89" s="246"/>
      <c r="I89" s="246"/>
      <c r="M89" s="246"/>
      <c r="Q89" s="246"/>
    </row>
    <row r="90" spans="1:17" ht="15" customHeight="1">
      <c r="A90" s="246"/>
      <c r="E90" s="246"/>
      <c r="I90" s="246"/>
      <c r="M90" s="246"/>
      <c r="Q90" s="246"/>
    </row>
    <row r="91" spans="1:17" ht="15" customHeight="1">
      <c r="A91" s="246"/>
      <c r="E91" s="246"/>
      <c r="I91" s="246"/>
      <c r="M91" s="246"/>
      <c r="Q91" s="246"/>
    </row>
    <row r="92" spans="1:17" ht="15" customHeight="1">
      <c r="A92" s="246"/>
      <c r="E92" s="246"/>
      <c r="I92" s="246"/>
      <c r="M92" s="246"/>
      <c r="Q92" s="246"/>
    </row>
    <row r="93" spans="1:17" ht="15" customHeight="1">
      <c r="A93" s="246"/>
      <c r="E93" s="246"/>
      <c r="I93" s="246"/>
      <c r="M93" s="246"/>
      <c r="Q93" s="246"/>
    </row>
    <row r="94" spans="1:17" ht="15" customHeight="1">
      <c r="A94" s="246"/>
      <c r="E94" s="246"/>
      <c r="I94" s="246"/>
      <c r="M94" s="246"/>
      <c r="Q94" s="246"/>
    </row>
    <row r="95" spans="1:17" ht="15" customHeight="1">
      <c r="A95" s="246"/>
      <c r="E95" s="246"/>
      <c r="I95" s="246"/>
      <c r="M95" s="246"/>
      <c r="Q95" s="246"/>
    </row>
    <row r="96" spans="1:17" ht="15" customHeight="1">
      <c r="A96" s="246"/>
      <c r="E96" s="246"/>
      <c r="I96" s="246"/>
      <c r="M96" s="246"/>
      <c r="Q96" s="246"/>
    </row>
    <row r="97" spans="1:17" ht="15" customHeight="1">
      <c r="A97" s="246"/>
      <c r="E97" s="246"/>
      <c r="I97" s="246"/>
      <c r="M97" s="246"/>
      <c r="Q97" s="246"/>
    </row>
    <row r="98" spans="1:17" ht="15" customHeight="1">
      <c r="A98" s="246"/>
      <c r="E98" s="246"/>
      <c r="I98" s="246"/>
      <c r="M98" s="246"/>
      <c r="Q98" s="246"/>
    </row>
    <row r="99" spans="1:17" ht="15" customHeight="1">
      <c r="A99" s="246"/>
      <c r="E99" s="246"/>
      <c r="I99" s="246"/>
      <c r="M99" s="246"/>
      <c r="Q99" s="246"/>
    </row>
    <row r="100" spans="1:17" ht="15" customHeight="1">
      <c r="A100" s="246"/>
      <c r="E100" s="246"/>
      <c r="I100" s="246"/>
      <c r="M100" s="246"/>
      <c r="Q100" s="246"/>
    </row>
    <row r="101" spans="1:17" ht="15" customHeight="1">
      <c r="A101" s="246"/>
      <c r="E101" s="246"/>
      <c r="I101" s="246"/>
      <c r="M101" s="246"/>
      <c r="Q101" s="246"/>
    </row>
    <row r="102" spans="1:17" ht="15" customHeight="1">
      <c r="A102" s="246"/>
      <c r="E102" s="246"/>
      <c r="I102" s="246"/>
      <c r="M102" s="246"/>
      <c r="Q102" s="246"/>
    </row>
    <row r="103" spans="1:17" ht="15" customHeight="1">
      <c r="A103" s="246"/>
      <c r="E103" s="246"/>
      <c r="I103" s="246"/>
      <c r="M103" s="246"/>
      <c r="Q103" s="246"/>
    </row>
    <row r="104" spans="1:17" ht="15" customHeight="1">
      <c r="A104" s="246"/>
      <c r="E104" s="246"/>
      <c r="I104" s="246"/>
      <c r="M104" s="246"/>
      <c r="Q104" s="246"/>
    </row>
    <row r="105" spans="1:17" ht="15" customHeight="1">
      <c r="A105" s="246"/>
      <c r="E105" s="246"/>
      <c r="I105" s="246"/>
      <c r="M105" s="246"/>
      <c r="Q105" s="246"/>
    </row>
  </sheetData>
  <mergeCells count="11">
    <mergeCell ref="R46:S46"/>
    <mergeCell ref="Q41:R41"/>
    <mergeCell ref="R5:T5"/>
    <mergeCell ref="N5:P5"/>
    <mergeCell ref="N22:P22"/>
    <mergeCell ref="B5:D5"/>
    <mergeCell ref="B22:D22"/>
    <mergeCell ref="F5:H5"/>
    <mergeCell ref="F22:H22"/>
    <mergeCell ref="J5:L5"/>
    <mergeCell ref="J22:L22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21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30"/>
  <sheetViews>
    <sheetView showGridLines="0" topLeftCell="A18" zoomScale="82" zoomScaleNormal="82" workbookViewId="0">
      <selection activeCell="AD31" sqref="AD31:AD40"/>
    </sheetView>
  </sheetViews>
  <sheetFormatPr defaultColWidth="9.125" defaultRowHeight="18"/>
  <cols>
    <col min="1" max="1" width="1.75" style="657" customWidth="1"/>
    <col min="2" max="2" width="6" style="657" customWidth="1"/>
    <col min="3" max="3" width="4.125" style="657" customWidth="1"/>
    <col min="4" max="4" width="3" style="657" customWidth="1"/>
    <col min="5" max="5" width="9" style="657" customWidth="1"/>
    <col min="6" max="6" width="7.75" style="657" customWidth="1"/>
    <col min="7" max="7" width="8.75" style="657" customWidth="1"/>
    <col min="8" max="8" width="8.875" style="657" customWidth="1"/>
    <col min="9" max="9" width="8" style="657" customWidth="1"/>
    <col min="10" max="11" width="8.75" style="657" customWidth="1"/>
    <col min="12" max="12" width="7.375" style="657" customWidth="1"/>
    <col min="13" max="14" width="8.75" style="657" customWidth="1"/>
    <col min="15" max="15" width="7.625" style="657" customWidth="1"/>
    <col min="16" max="16" width="8.75" style="657" customWidth="1"/>
    <col min="17" max="17" width="11.25" style="657" customWidth="1"/>
    <col min="18" max="18" width="7.75" style="657" customWidth="1"/>
    <col min="19" max="19" width="8.75" style="657" customWidth="1"/>
    <col min="20" max="20" width="8.875" style="657" customWidth="1"/>
    <col min="21" max="21" width="8" style="657" customWidth="1"/>
    <col min="22" max="23" width="8.75" style="657" customWidth="1"/>
    <col min="24" max="24" width="7.375" style="657" customWidth="1"/>
    <col min="25" max="25" width="8.75" style="657" customWidth="1"/>
    <col min="26" max="28" width="10.25" style="657" customWidth="1"/>
    <col min="29" max="29" width="1.875" style="657" customWidth="1"/>
    <col min="30" max="30" width="20.625" style="657" customWidth="1"/>
    <col min="31" max="31" width="1.625" style="658" customWidth="1"/>
    <col min="32" max="32" width="16.875" style="657" customWidth="1"/>
    <col min="33" max="16384" width="9.125" style="657"/>
  </cols>
  <sheetData>
    <row r="1" spans="1:32" s="692" customFormat="1">
      <c r="B1" s="692" t="s">
        <v>391</v>
      </c>
      <c r="C1" s="648">
        <v>2.6</v>
      </c>
      <c r="D1" s="692" t="s">
        <v>390</v>
      </c>
      <c r="AE1" s="693"/>
      <c r="AF1" s="693"/>
    </row>
    <row r="2" spans="1:32" s="690" customFormat="1">
      <c r="B2" s="692" t="s">
        <v>389</v>
      </c>
      <c r="C2" s="648">
        <v>2.6</v>
      </c>
      <c r="D2" s="692" t="s">
        <v>388</v>
      </c>
      <c r="AE2" s="691"/>
      <c r="AF2" s="691"/>
    </row>
    <row r="3" spans="1:32" s="661" customFormat="1" ht="21" customHeight="1">
      <c r="A3" s="1552" t="s">
        <v>55</v>
      </c>
      <c r="B3" s="1552"/>
      <c r="C3" s="1552"/>
      <c r="D3" s="1553"/>
      <c r="E3" s="1562" t="s">
        <v>387</v>
      </c>
      <c r="F3" s="1563"/>
      <c r="G3" s="1563"/>
      <c r="H3" s="1563"/>
      <c r="I3" s="1563"/>
      <c r="J3" s="1563"/>
      <c r="K3" s="1563"/>
      <c r="L3" s="1563"/>
      <c r="M3" s="1563"/>
      <c r="N3" s="1563"/>
      <c r="O3" s="1563"/>
      <c r="P3" s="1564"/>
      <c r="Q3" s="1562" t="s">
        <v>386</v>
      </c>
      <c r="R3" s="1563"/>
      <c r="S3" s="1563"/>
      <c r="T3" s="1563"/>
      <c r="U3" s="1563"/>
      <c r="V3" s="1563"/>
      <c r="W3" s="1563"/>
      <c r="X3" s="1563"/>
      <c r="Y3" s="1563"/>
      <c r="Z3" s="1563"/>
      <c r="AA3" s="1563"/>
      <c r="AB3" s="1564"/>
      <c r="AC3" s="689"/>
      <c r="AD3" s="688"/>
      <c r="AE3" s="687"/>
      <c r="AF3" s="687"/>
    </row>
    <row r="4" spans="1:32" ht="3" customHeight="1">
      <c r="A4" s="1554"/>
      <c r="B4" s="1554"/>
      <c r="C4" s="1554"/>
      <c r="D4" s="1555"/>
      <c r="E4" s="666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8"/>
      <c r="Q4" s="666"/>
      <c r="R4" s="665"/>
      <c r="S4" s="665"/>
      <c r="T4" s="665"/>
      <c r="U4" s="665"/>
      <c r="V4" s="665"/>
      <c r="W4" s="665"/>
      <c r="X4" s="665"/>
      <c r="Y4" s="665"/>
      <c r="Z4" s="665"/>
      <c r="AA4" s="665"/>
      <c r="AB4" s="668"/>
      <c r="AC4" s="669"/>
      <c r="AD4" s="660"/>
      <c r="AF4" s="658"/>
    </row>
    <row r="5" spans="1:32" s="659" customFormat="1" ht="20.25" customHeight="1">
      <c r="A5" s="1554"/>
      <c r="B5" s="1554"/>
      <c r="C5" s="1554"/>
      <c r="D5" s="1555"/>
      <c r="E5" s="1551" t="s">
        <v>72</v>
      </c>
      <c r="F5" s="1552"/>
      <c r="G5" s="1553"/>
      <c r="H5" s="1551" t="s">
        <v>73</v>
      </c>
      <c r="I5" s="1552"/>
      <c r="J5" s="1553"/>
      <c r="K5" s="1551" t="s">
        <v>74</v>
      </c>
      <c r="L5" s="1552"/>
      <c r="M5" s="1553"/>
      <c r="N5" s="1551" t="s">
        <v>71</v>
      </c>
      <c r="O5" s="1552"/>
      <c r="P5" s="1553"/>
      <c r="Q5" s="1551" t="s">
        <v>72</v>
      </c>
      <c r="R5" s="1552"/>
      <c r="S5" s="1553"/>
      <c r="T5" s="1551" t="s">
        <v>73</v>
      </c>
      <c r="U5" s="1552"/>
      <c r="V5" s="1553"/>
      <c r="W5" s="1551" t="s">
        <v>74</v>
      </c>
      <c r="X5" s="1552"/>
      <c r="Y5" s="1553"/>
      <c r="Z5" s="1551" t="s">
        <v>71</v>
      </c>
      <c r="AA5" s="1552"/>
      <c r="AB5" s="1553"/>
      <c r="AC5" s="669"/>
      <c r="AD5" s="660"/>
      <c r="AE5" s="660"/>
      <c r="AF5" s="660"/>
    </row>
    <row r="6" spans="1:32" s="659" customFormat="1" ht="16.5" customHeight="1">
      <c r="A6" s="1554"/>
      <c r="B6" s="1554"/>
      <c r="C6" s="1554"/>
      <c r="D6" s="1555"/>
      <c r="E6" s="1548" t="s">
        <v>67</v>
      </c>
      <c r="F6" s="1549"/>
      <c r="G6" s="1550"/>
      <c r="H6" s="1548" t="s">
        <v>68</v>
      </c>
      <c r="I6" s="1549"/>
      <c r="J6" s="1550"/>
      <c r="K6" s="1548" t="s">
        <v>69</v>
      </c>
      <c r="L6" s="1549"/>
      <c r="M6" s="1550"/>
      <c r="N6" s="1548" t="s">
        <v>70</v>
      </c>
      <c r="O6" s="1549"/>
      <c r="P6" s="1550"/>
      <c r="Q6" s="1548" t="s">
        <v>67</v>
      </c>
      <c r="R6" s="1549"/>
      <c r="S6" s="1550"/>
      <c r="T6" s="1548" t="s">
        <v>68</v>
      </c>
      <c r="U6" s="1549"/>
      <c r="V6" s="1550"/>
      <c r="W6" s="1548" t="s">
        <v>69</v>
      </c>
      <c r="X6" s="1549"/>
      <c r="Y6" s="1550"/>
      <c r="Z6" s="1548" t="s">
        <v>70</v>
      </c>
      <c r="AA6" s="1549"/>
      <c r="AB6" s="1550"/>
      <c r="AC6" s="1558" t="s">
        <v>30</v>
      </c>
      <c r="AD6" s="1559"/>
      <c r="AE6" s="660"/>
    </row>
    <row r="7" spans="1:32" s="659" customFormat="1" ht="18" customHeight="1">
      <c r="A7" s="1554"/>
      <c r="B7" s="1554"/>
      <c r="C7" s="1554"/>
      <c r="D7" s="1555"/>
      <c r="E7" s="685" t="s">
        <v>0</v>
      </c>
      <c r="F7" s="684" t="s">
        <v>1</v>
      </c>
      <c r="G7" s="683" t="s">
        <v>2</v>
      </c>
      <c r="H7" s="686" t="s">
        <v>0</v>
      </c>
      <c r="I7" s="684" t="s">
        <v>1</v>
      </c>
      <c r="J7" s="683" t="s">
        <v>2</v>
      </c>
      <c r="K7" s="685" t="s">
        <v>0</v>
      </c>
      <c r="L7" s="684" t="s">
        <v>1</v>
      </c>
      <c r="M7" s="683" t="s">
        <v>2</v>
      </c>
      <c r="N7" s="685" t="s">
        <v>0</v>
      </c>
      <c r="O7" s="684" t="s">
        <v>1</v>
      </c>
      <c r="P7" s="683" t="s">
        <v>2</v>
      </c>
      <c r="Q7" s="685" t="s">
        <v>0</v>
      </c>
      <c r="R7" s="684" t="s">
        <v>1</v>
      </c>
      <c r="S7" s="683" t="s">
        <v>2</v>
      </c>
      <c r="T7" s="686" t="s">
        <v>0</v>
      </c>
      <c r="U7" s="684" t="s">
        <v>1</v>
      </c>
      <c r="V7" s="683" t="s">
        <v>2</v>
      </c>
      <c r="W7" s="685" t="s">
        <v>0</v>
      </c>
      <c r="X7" s="684" t="s">
        <v>1</v>
      </c>
      <c r="Y7" s="683" t="s">
        <v>2</v>
      </c>
      <c r="Z7" s="685" t="s">
        <v>0</v>
      </c>
      <c r="AA7" s="684" t="s">
        <v>1</v>
      </c>
      <c r="AB7" s="683" t="s">
        <v>2</v>
      </c>
      <c r="AC7" s="1558" t="s">
        <v>31</v>
      </c>
      <c r="AD7" s="1559"/>
      <c r="AE7" s="660"/>
    </row>
    <row r="8" spans="1:32" s="659" customFormat="1" ht="16.5" customHeight="1">
      <c r="A8" s="1549"/>
      <c r="B8" s="1549"/>
      <c r="C8" s="1549"/>
      <c r="D8" s="1550"/>
      <c r="E8" s="681" t="s">
        <v>3</v>
      </c>
      <c r="F8" s="680" t="s">
        <v>4</v>
      </c>
      <c r="G8" s="679" t="s">
        <v>5</v>
      </c>
      <c r="H8" s="682" t="s">
        <v>3</v>
      </c>
      <c r="I8" s="680" t="s">
        <v>4</v>
      </c>
      <c r="J8" s="679" t="s">
        <v>5</v>
      </c>
      <c r="K8" s="681" t="s">
        <v>3</v>
      </c>
      <c r="L8" s="680" t="s">
        <v>4</v>
      </c>
      <c r="M8" s="679" t="s">
        <v>5</v>
      </c>
      <c r="N8" s="681" t="s">
        <v>3</v>
      </c>
      <c r="O8" s="680" t="s">
        <v>4</v>
      </c>
      <c r="P8" s="679" t="s">
        <v>5</v>
      </c>
      <c r="Q8" s="681" t="s">
        <v>3</v>
      </c>
      <c r="R8" s="680" t="s">
        <v>4</v>
      </c>
      <c r="S8" s="679" t="s">
        <v>5</v>
      </c>
      <c r="T8" s="682" t="s">
        <v>3</v>
      </c>
      <c r="U8" s="680" t="s">
        <v>4</v>
      </c>
      <c r="V8" s="679" t="s">
        <v>5</v>
      </c>
      <c r="W8" s="681" t="s">
        <v>3</v>
      </c>
      <c r="X8" s="680" t="s">
        <v>4</v>
      </c>
      <c r="Y8" s="679" t="s">
        <v>5</v>
      </c>
      <c r="Z8" s="681" t="s">
        <v>3</v>
      </c>
      <c r="AA8" s="680" t="s">
        <v>4</v>
      </c>
      <c r="AB8" s="679" t="s">
        <v>5</v>
      </c>
      <c r="AC8" s="666"/>
      <c r="AD8" s="665"/>
      <c r="AE8" s="660"/>
      <c r="AF8" s="660"/>
    </row>
    <row r="9" spans="1:32" s="671" customFormat="1" ht="21.75" customHeight="1">
      <c r="A9" s="1560" t="s">
        <v>93</v>
      </c>
      <c r="B9" s="1560"/>
      <c r="C9" s="1560"/>
      <c r="D9" s="1561"/>
      <c r="E9" s="677">
        <v>1362576</v>
      </c>
      <c r="F9" s="677">
        <v>733871</v>
      </c>
      <c r="G9" s="677">
        <v>628705</v>
      </c>
      <c r="H9" s="677">
        <v>1368351.78</v>
      </c>
      <c r="I9" s="677">
        <v>743514</v>
      </c>
      <c r="J9" s="677">
        <v>624838.38</v>
      </c>
      <c r="K9" s="677">
        <v>1366251.5</v>
      </c>
      <c r="L9" s="677">
        <v>735202.85</v>
      </c>
      <c r="M9" s="677">
        <v>631048.65</v>
      </c>
      <c r="N9" s="677">
        <v>1389717</v>
      </c>
      <c r="O9" s="677">
        <v>734161</v>
      </c>
      <c r="P9" s="677">
        <v>655556</v>
      </c>
      <c r="Q9" s="677">
        <v>1280208</v>
      </c>
      <c r="R9" s="677">
        <v>707779.34</v>
      </c>
      <c r="S9" s="677">
        <v>572429.36</v>
      </c>
      <c r="T9" s="677">
        <v>1315215.74</v>
      </c>
      <c r="U9" s="677">
        <v>725074</v>
      </c>
      <c r="V9" s="677">
        <v>590142.25</v>
      </c>
      <c r="W9" s="677">
        <v>1332622.46</v>
      </c>
      <c r="X9" s="677">
        <v>737483</v>
      </c>
      <c r="Y9" s="677">
        <v>595138.74</v>
      </c>
      <c r="Z9" s="678">
        <v>1315215.74</v>
      </c>
      <c r="AA9" s="677">
        <v>725074</v>
      </c>
      <c r="AB9" s="677">
        <v>590142.25</v>
      </c>
      <c r="AC9" s="1556" t="s">
        <v>3</v>
      </c>
      <c r="AD9" s="1557"/>
      <c r="AE9" s="672"/>
    </row>
    <row r="10" spans="1:32" s="671" customFormat="1" ht="8.25" customHeight="1">
      <c r="A10" s="673"/>
      <c r="B10" s="673"/>
      <c r="C10" s="673"/>
      <c r="D10" s="673"/>
      <c r="E10" s="675"/>
      <c r="F10" s="675"/>
      <c r="G10" s="675"/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675"/>
      <c r="T10" s="675"/>
      <c r="U10" s="675"/>
      <c r="V10" s="675"/>
      <c r="W10" s="675"/>
      <c r="X10" s="675"/>
      <c r="Y10" s="675"/>
      <c r="Z10" s="676"/>
      <c r="AA10" s="675"/>
      <c r="AB10" s="675"/>
      <c r="AC10" s="674"/>
      <c r="AD10" s="673"/>
      <c r="AE10" s="672"/>
    </row>
    <row r="11" spans="1:32" s="659" customFormat="1" ht="22.5" customHeight="1">
      <c r="A11" s="659" t="s">
        <v>32</v>
      </c>
      <c r="E11" s="670">
        <v>22971</v>
      </c>
      <c r="F11" s="670">
        <v>10814</v>
      </c>
      <c r="G11" s="670">
        <v>12157</v>
      </c>
      <c r="H11" s="670">
        <v>16917.419999999998</v>
      </c>
      <c r="I11" s="670">
        <v>8104.86</v>
      </c>
      <c r="J11" s="670">
        <v>8812</v>
      </c>
      <c r="K11" s="670">
        <v>26460.560000000001</v>
      </c>
      <c r="L11" s="670">
        <v>12920.8</v>
      </c>
      <c r="M11" s="670">
        <v>13539.76</v>
      </c>
      <c r="N11" s="670">
        <v>20212</v>
      </c>
      <c r="O11" s="670">
        <v>10204</v>
      </c>
      <c r="P11" s="670">
        <v>10008</v>
      </c>
      <c r="Q11" s="670">
        <v>20173</v>
      </c>
      <c r="R11" s="670">
        <v>4079.58</v>
      </c>
      <c r="S11" s="670">
        <v>16092.89</v>
      </c>
      <c r="T11" s="670">
        <v>24992.99</v>
      </c>
      <c r="U11" s="670">
        <v>11957.18</v>
      </c>
      <c r="V11" s="670">
        <v>13035.81</v>
      </c>
      <c r="W11" s="670">
        <v>25526.560000000001</v>
      </c>
      <c r="X11" s="670">
        <v>9903.8700000000008</v>
      </c>
      <c r="Y11" s="670">
        <v>15622.69</v>
      </c>
      <c r="Z11" s="670">
        <v>24992.99</v>
      </c>
      <c r="AA11" s="670">
        <v>11957.18</v>
      </c>
      <c r="AB11" s="670">
        <v>13035.81</v>
      </c>
      <c r="AC11" s="669" t="s">
        <v>119</v>
      </c>
      <c r="AE11" s="660"/>
    </row>
    <row r="12" spans="1:32" s="659" customFormat="1" ht="22.5" customHeight="1">
      <c r="A12" s="659" t="s">
        <v>33</v>
      </c>
      <c r="E12" s="670">
        <v>423842</v>
      </c>
      <c r="F12" s="670">
        <v>213079</v>
      </c>
      <c r="G12" s="670">
        <v>210763</v>
      </c>
      <c r="H12" s="670">
        <v>420027.93</v>
      </c>
      <c r="I12" s="670">
        <v>218512.83</v>
      </c>
      <c r="J12" s="670">
        <v>201515.1</v>
      </c>
      <c r="K12" s="670">
        <v>413031.04</v>
      </c>
      <c r="L12" s="670">
        <v>203527.29</v>
      </c>
      <c r="M12" s="670">
        <v>209503.75</v>
      </c>
      <c r="N12" s="670">
        <v>408283</v>
      </c>
      <c r="O12" s="670">
        <v>195898</v>
      </c>
      <c r="P12" s="670">
        <v>212385</v>
      </c>
      <c r="Q12" s="670">
        <v>354825</v>
      </c>
      <c r="R12" s="670">
        <v>186100.48000000001</v>
      </c>
      <c r="S12" s="670">
        <v>168725.29</v>
      </c>
      <c r="T12" s="670">
        <v>355314.84</v>
      </c>
      <c r="U12" s="670">
        <v>187193.66</v>
      </c>
      <c r="V12" s="670">
        <v>168121.18</v>
      </c>
      <c r="W12" s="670">
        <v>363625.45</v>
      </c>
      <c r="X12" s="670">
        <v>188312.12</v>
      </c>
      <c r="Y12" s="670">
        <v>175313.34</v>
      </c>
      <c r="Z12" s="670">
        <v>355314.84</v>
      </c>
      <c r="AA12" s="670">
        <v>187193.66</v>
      </c>
      <c r="AB12" s="670">
        <v>168121.18</v>
      </c>
      <c r="AC12" s="669" t="s">
        <v>188</v>
      </c>
      <c r="AE12" s="660"/>
    </row>
    <row r="13" spans="1:32" s="659" customFormat="1" ht="22.5" customHeight="1">
      <c r="A13" s="659" t="s">
        <v>34</v>
      </c>
      <c r="E13" s="670">
        <v>280261</v>
      </c>
      <c r="F13" s="670">
        <v>179163</v>
      </c>
      <c r="G13" s="670">
        <v>101098</v>
      </c>
      <c r="H13" s="670">
        <v>295427.62</v>
      </c>
      <c r="I13" s="670">
        <v>173954.01</v>
      </c>
      <c r="J13" s="670">
        <v>121473.61</v>
      </c>
      <c r="K13" s="670">
        <v>320143.35999999999</v>
      </c>
      <c r="L13" s="670">
        <v>177308.78</v>
      </c>
      <c r="M13" s="670">
        <v>142834.59</v>
      </c>
      <c r="N13" s="670">
        <v>324001</v>
      </c>
      <c r="O13" s="670">
        <v>187006</v>
      </c>
      <c r="P13" s="670">
        <v>136995</v>
      </c>
      <c r="Q13" s="670">
        <v>287564.07</v>
      </c>
      <c r="R13" s="670">
        <v>176494.45</v>
      </c>
      <c r="S13" s="670">
        <v>111069.62</v>
      </c>
      <c r="T13" s="670">
        <v>317249.58</v>
      </c>
      <c r="U13" s="670">
        <v>195200.66</v>
      </c>
      <c r="V13" s="670">
        <v>122048.92</v>
      </c>
      <c r="W13" s="670">
        <v>317982.59000000003</v>
      </c>
      <c r="X13" s="670">
        <v>189897.61</v>
      </c>
      <c r="Y13" s="670">
        <v>128084.98</v>
      </c>
      <c r="Z13" s="670">
        <v>317249.58</v>
      </c>
      <c r="AA13" s="670">
        <v>195200.66</v>
      </c>
      <c r="AB13" s="670">
        <v>122048.92</v>
      </c>
      <c r="AC13" s="669" t="s">
        <v>42</v>
      </c>
      <c r="AE13" s="660"/>
    </row>
    <row r="14" spans="1:32" s="659" customFormat="1" ht="22.5" customHeight="1">
      <c r="A14" s="659" t="s">
        <v>35</v>
      </c>
      <c r="E14" s="670">
        <v>216665</v>
      </c>
      <c r="F14" s="670">
        <v>126941</v>
      </c>
      <c r="G14" s="670">
        <v>89724</v>
      </c>
      <c r="H14" s="670">
        <v>227393.65</v>
      </c>
      <c r="I14" s="670">
        <v>128266.51</v>
      </c>
      <c r="J14" s="670">
        <v>99127.14</v>
      </c>
      <c r="K14" s="670">
        <v>243407.12</v>
      </c>
      <c r="L14" s="670">
        <v>153133.97</v>
      </c>
      <c r="M14" s="670">
        <v>90273.15</v>
      </c>
      <c r="N14" s="670">
        <v>244444</v>
      </c>
      <c r="O14" s="670">
        <v>146519</v>
      </c>
      <c r="P14" s="670">
        <v>97925</v>
      </c>
      <c r="Q14" s="670">
        <v>230308</v>
      </c>
      <c r="R14" s="670">
        <v>145918.92000000001</v>
      </c>
      <c r="S14" s="670">
        <v>84388.53</v>
      </c>
      <c r="T14" s="670">
        <v>223382.42</v>
      </c>
      <c r="U14" s="670">
        <v>132352.73000000001</v>
      </c>
      <c r="V14" s="670">
        <v>91029</v>
      </c>
      <c r="W14" s="670">
        <v>224404.25</v>
      </c>
      <c r="X14" s="670">
        <v>129896</v>
      </c>
      <c r="Y14" s="670">
        <v>94507.71</v>
      </c>
      <c r="Z14" s="670">
        <v>223382.42</v>
      </c>
      <c r="AA14" s="670">
        <v>132352.73000000001</v>
      </c>
      <c r="AB14" s="670">
        <v>91029</v>
      </c>
      <c r="AC14" s="669" t="s">
        <v>189</v>
      </c>
      <c r="AE14" s="660"/>
    </row>
    <row r="15" spans="1:32" s="659" customFormat="1" ht="22.5" customHeight="1">
      <c r="A15" s="659" t="s">
        <v>56</v>
      </c>
      <c r="E15" s="670">
        <v>222088</v>
      </c>
      <c r="F15" s="670">
        <v>115643</v>
      </c>
      <c r="G15" s="670">
        <v>106445</v>
      </c>
      <c r="H15" s="670">
        <v>229620.31</v>
      </c>
      <c r="I15" s="670">
        <v>134263.9</v>
      </c>
      <c r="J15" s="670">
        <v>95355.87000000001</v>
      </c>
      <c r="K15" s="670">
        <v>210215.87</v>
      </c>
      <c r="L15" s="670">
        <v>120497.18</v>
      </c>
      <c r="M15" s="670">
        <v>89718.71</v>
      </c>
      <c r="N15" s="670">
        <v>222009</v>
      </c>
      <c r="O15" s="670">
        <v>113210</v>
      </c>
      <c r="P15" s="670">
        <v>108799</v>
      </c>
      <c r="Q15" s="670">
        <f>SUM(Q16:Q17)</f>
        <v>206323.66</v>
      </c>
      <c r="R15" s="670">
        <f>SUM(R16:R17)</f>
        <v>111384.44</v>
      </c>
      <c r="S15" s="670">
        <f>SUM(S16:S17)</f>
        <v>94940.02</v>
      </c>
      <c r="T15" s="670">
        <v>210273.71</v>
      </c>
      <c r="U15" s="670">
        <v>113395.39</v>
      </c>
      <c r="V15" s="670">
        <v>96879</v>
      </c>
      <c r="W15" s="670">
        <v>212113.49</v>
      </c>
      <c r="X15" s="670">
        <v>125276.04</v>
      </c>
      <c r="Y15" s="670">
        <v>86836.94</v>
      </c>
      <c r="Z15" s="670">
        <v>210273.71</v>
      </c>
      <c r="AA15" s="670">
        <v>113395.39</v>
      </c>
      <c r="AB15" s="670">
        <v>96879</v>
      </c>
      <c r="AC15" s="669" t="s">
        <v>190</v>
      </c>
      <c r="AE15" s="660"/>
    </row>
    <row r="16" spans="1:32" s="659" customFormat="1" ht="21" customHeight="1">
      <c r="B16" s="659" t="s">
        <v>36</v>
      </c>
      <c r="E16" s="670">
        <v>185858</v>
      </c>
      <c r="F16" s="670">
        <v>94832</v>
      </c>
      <c r="G16" s="670">
        <v>91026</v>
      </c>
      <c r="H16" s="670">
        <v>196383.03</v>
      </c>
      <c r="I16" s="670">
        <v>110836.9</v>
      </c>
      <c r="J16" s="670">
        <v>85546.13</v>
      </c>
      <c r="K16" s="670">
        <v>171123.37</v>
      </c>
      <c r="L16" s="670">
        <v>95169.36</v>
      </c>
      <c r="M16" s="670">
        <v>75954.02</v>
      </c>
      <c r="N16" s="670">
        <v>192756</v>
      </c>
      <c r="O16" s="670">
        <v>92729</v>
      </c>
      <c r="P16" s="670">
        <v>100027</v>
      </c>
      <c r="Q16" s="670">
        <v>172931.66</v>
      </c>
      <c r="R16" s="670">
        <v>89727.05</v>
      </c>
      <c r="S16" s="670">
        <v>83204.61</v>
      </c>
      <c r="T16" s="670">
        <v>177691.71</v>
      </c>
      <c r="U16" s="670">
        <v>92478.39</v>
      </c>
      <c r="V16" s="670">
        <v>85214</v>
      </c>
      <c r="W16" s="670">
        <v>176852.05</v>
      </c>
      <c r="X16" s="670">
        <v>104358.04</v>
      </c>
      <c r="Y16" s="670">
        <v>72494.009999999995</v>
      </c>
      <c r="Z16" s="670">
        <v>177691.71</v>
      </c>
      <c r="AA16" s="670">
        <v>92478.39</v>
      </c>
      <c r="AB16" s="670">
        <v>85214</v>
      </c>
      <c r="AC16" s="669"/>
      <c r="AD16" s="660" t="s">
        <v>43</v>
      </c>
      <c r="AE16" s="660"/>
    </row>
    <row r="17" spans="1:32" s="659" customFormat="1" ht="21" customHeight="1">
      <c r="B17" s="659" t="s">
        <v>37</v>
      </c>
      <c r="E17" s="670">
        <v>36230</v>
      </c>
      <c r="F17" s="670">
        <v>20811</v>
      </c>
      <c r="G17" s="670">
        <v>15419</v>
      </c>
      <c r="H17" s="670">
        <v>33237.279999999999</v>
      </c>
      <c r="I17" s="670">
        <v>23427</v>
      </c>
      <c r="J17" s="670">
        <v>9809.74</v>
      </c>
      <c r="K17" s="670">
        <v>39092.5</v>
      </c>
      <c r="L17" s="670">
        <v>25327.82</v>
      </c>
      <c r="M17" s="670">
        <v>13764.69</v>
      </c>
      <c r="N17" s="670">
        <v>29253</v>
      </c>
      <c r="O17" s="670">
        <v>20481</v>
      </c>
      <c r="P17" s="670">
        <v>8772</v>
      </c>
      <c r="Q17" s="670">
        <v>33392</v>
      </c>
      <c r="R17" s="670">
        <v>21657.39</v>
      </c>
      <c r="S17" s="670">
        <v>11735.41</v>
      </c>
      <c r="T17" s="670">
        <v>32582</v>
      </c>
      <c r="U17" s="670">
        <v>20917</v>
      </c>
      <c r="V17" s="670">
        <v>11665</v>
      </c>
      <c r="W17" s="670">
        <v>35261.440000000002</v>
      </c>
      <c r="X17" s="670">
        <v>20918</v>
      </c>
      <c r="Y17" s="670">
        <v>14342.93</v>
      </c>
      <c r="Z17" s="670">
        <v>32582</v>
      </c>
      <c r="AA17" s="670">
        <v>20917</v>
      </c>
      <c r="AB17" s="670">
        <v>11665</v>
      </c>
      <c r="AC17" s="669"/>
      <c r="AD17" s="660" t="s">
        <v>44</v>
      </c>
      <c r="AE17" s="660"/>
    </row>
    <row r="18" spans="1:32" s="659" customFormat="1" ht="21" customHeight="1">
      <c r="B18" s="659" t="s">
        <v>38</v>
      </c>
      <c r="E18" s="670" t="s">
        <v>204</v>
      </c>
      <c r="F18" s="670" t="s">
        <v>204</v>
      </c>
      <c r="G18" s="670" t="s">
        <v>204</v>
      </c>
      <c r="H18" s="670" t="s">
        <v>206</v>
      </c>
      <c r="I18" s="670" t="s">
        <v>206</v>
      </c>
      <c r="J18" s="670" t="s">
        <v>206</v>
      </c>
      <c r="K18" s="670" t="s">
        <v>206</v>
      </c>
      <c r="L18" s="670" t="s">
        <v>206</v>
      </c>
      <c r="M18" s="670" t="s">
        <v>206</v>
      </c>
      <c r="N18" s="670" t="s">
        <v>206</v>
      </c>
      <c r="O18" s="670" t="s">
        <v>206</v>
      </c>
      <c r="P18" s="670" t="s">
        <v>206</v>
      </c>
      <c r="Q18" s="670" t="s">
        <v>206</v>
      </c>
      <c r="R18" s="670" t="s">
        <v>206</v>
      </c>
      <c r="S18" s="670" t="s">
        <v>206</v>
      </c>
      <c r="T18" s="670" t="s">
        <v>206</v>
      </c>
      <c r="U18" s="670" t="s">
        <v>206</v>
      </c>
      <c r="V18" s="670" t="s">
        <v>206</v>
      </c>
      <c r="W18" s="670" t="s">
        <v>206</v>
      </c>
      <c r="X18" s="670" t="s">
        <v>206</v>
      </c>
      <c r="Y18" s="670" t="s">
        <v>206</v>
      </c>
      <c r="Z18" s="670" t="s">
        <v>206</v>
      </c>
      <c r="AA18" s="670" t="s">
        <v>206</v>
      </c>
      <c r="AB18" s="670" t="s">
        <v>206</v>
      </c>
      <c r="AC18" s="669"/>
      <c r="AD18" s="660" t="s">
        <v>191</v>
      </c>
      <c r="AE18" s="660"/>
    </row>
    <row r="19" spans="1:32" s="659" customFormat="1" ht="22.5" customHeight="1">
      <c r="A19" s="659" t="s">
        <v>57</v>
      </c>
      <c r="E19" s="670">
        <v>194625</v>
      </c>
      <c r="F19" s="670">
        <v>86107</v>
      </c>
      <c r="G19" s="670">
        <v>108518</v>
      </c>
      <c r="H19" s="670">
        <v>176092.84000000003</v>
      </c>
      <c r="I19" s="670">
        <v>78201.290000000008</v>
      </c>
      <c r="J19" s="670">
        <v>97891.63</v>
      </c>
      <c r="K19" s="670">
        <v>152546.79</v>
      </c>
      <c r="L19" s="670">
        <v>67601.76999999999</v>
      </c>
      <c r="M19" s="670">
        <v>84945.02</v>
      </c>
      <c r="N19" s="670">
        <v>170768</v>
      </c>
      <c r="O19" s="670">
        <v>81324</v>
      </c>
      <c r="P19" s="670">
        <v>89444</v>
      </c>
      <c r="Q19" s="670">
        <f>SUM(Q20:Q22)-1</f>
        <v>179820.34</v>
      </c>
      <c r="R19" s="670">
        <f>SUM(R20:R22)</f>
        <v>83801.47</v>
      </c>
      <c r="S19" s="670">
        <f>SUM(S20:S22)</f>
        <v>96018.66</v>
      </c>
      <c r="T19" s="670">
        <v>183273.80000000002</v>
      </c>
      <c r="U19" s="670">
        <v>84245.77</v>
      </c>
      <c r="V19" s="670">
        <v>99028.37000000001</v>
      </c>
      <c r="W19" s="670">
        <v>187103.02</v>
      </c>
      <c r="X19" s="670">
        <v>92329.95</v>
      </c>
      <c r="Y19" s="670">
        <v>94773.07</v>
      </c>
      <c r="Z19" s="670">
        <v>183273.80000000002</v>
      </c>
      <c r="AA19" s="670">
        <v>84245.77</v>
      </c>
      <c r="AB19" s="670">
        <v>99028.37000000001</v>
      </c>
      <c r="AC19" s="669" t="s">
        <v>58</v>
      </c>
      <c r="AE19" s="660"/>
    </row>
    <row r="20" spans="1:32" s="659" customFormat="1" ht="21" customHeight="1">
      <c r="B20" s="659" t="s">
        <v>39</v>
      </c>
      <c r="E20" s="670">
        <v>117793</v>
      </c>
      <c r="F20" s="670">
        <v>44506</v>
      </c>
      <c r="G20" s="670">
        <v>73287</v>
      </c>
      <c r="H20" s="670">
        <v>106870.85</v>
      </c>
      <c r="I20" s="670">
        <v>43029.22</v>
      </c>
      <c r="J20" s="670">
        <v>63841.63</v>
      </c>
      <c r="K20" s="670">
        <v>91138.92</v>
      </c>
      <c r="L20" s="670">
        <v>32246.92</v>
      </c>
      <c r="M20" s="670">
        <v>58892</v>
      </c>
      <c r="N20" s="670">
        <v>95705</v>
      </c>
      <c r="O20" s="670">
        <v>38571</v>
      </c>
      <c r="P20" s="670">
        <v>57134</v>
      </c>
      <c r="Q20" s="670">
        <v>103063</v>
      </c>
      <c r="R20" s="670">
        <v>47082.79</v>
      </c>
      <c r="S20" s="670">
        <v>55979.66</v>
      </c>
      <c r="T20" s="670">
        <v>118923.85</v>
      </c>
      <c r="U20" s="670">
        <v>49986.5</v>
      </c>
      <c r="V20" s="670">
        <v>68937.350000000006</v>
      </c>
      <c r="W20" s="670">
        <v>115641.29</v>
      </c>
      <c r="X20" s="670">
        <v>52928.800000000003</v>
      </c>
      <c r="Y20" s="670">
        <v>62712.49</v>
      </c>
      <c r="Z20" s="670">
        <v>118923.85</v>
      </c>
      <c r="AA20" s="670">
        <v>49986.5</v>
      </c>
      <c r="AB20" s="670">
        <v>68937.350000000006</v>
      </c>
      <c r="AC20" s="669"/>
      <c r="AD20" s="659" t="s">
        <v>45</v>
      </c>
      <c r="AE20" s="660"/>
    </row>
    <row r="21" spans="1:32" s="659" customFormat="1" ht="21" customHeight="1">
      <c r="B21" s="659" t="s">
        <v>40</v>
      </c>
      <c r="E21" s="670">
        <v>59428</v>
      </c>
      <c r="F21" s="670">
        <v>36699</v>
      </c>
      <c r="G21" s="670">
        <v>22729</v>
      </c>
      <c r="H21" s="670">
        <v>55439.88</v>
      </c>
      <c r="I21" s="670">
        <v>29331.07</v>
      </c>
      <c r="J21" s="670">
        <v>26109</v>
      </c>
      <c r="K21" s="670">
        <v>44680.58</v>
      </c>
      <c r="L21" s="670">
        <v>30894.01</v>
      </c>
      <c r="M21" s="670">
        <v>13786.57</v>
      </c>
      <c r="N21" s="670">
        <v>52083</v>
      </c>
      <c r="O21" s="670">
        <v>34059</v>
      </c>
      <c r="P21" s="670">
        <v>18024</v>
      </c>
      <c r="Q21" s="670">
        <v>51098.34</v>
      </c>
      <c r="R21" s="670">
        <v>27068.86</v>
      </c>
      <c r="S21" s="670">
        <v>24029.48</v>
      </c>
      <c r="T21" s="670">
        <v>49257.51</v>
      </c>
      <c r="U21" s="670">
        <v>27929.85</v>
      </c>
      <c r="V21" s="670">
        <v>21328</v>
      </c>
      <c r="W21" s="670">
        <v>50123.17</v>
      </c>
      <c r="X21" s="670">
        <v>32372.11</v>
      </c>
      <c r="Y21" s="670">
        <v>17751.060000000001</v>
      </c>
      <c r="Z21" s="670">
        <v>49257.51</v>
      </c>
      <c r="AA21" s="670">
        <v>27929.85</v>
      </c>
      <c r="AB21" s="670">
        <v>21328</v>
      </c>
      <c r="AC21" s="669"/>
      <c r="AD21" s="659" t="s">
        <v>192</v>
      </c>
      <c r="AE21" s="660"/>
    </row>
    <row r="22" spans="1:32" s="659" customFormat="1" ht="21" customHeight="1">
      <c r="B22" s="659" t="s">
        <v>38</v>
      </c>
      <c r="E22" s="670">
        <v>17404</v>
      </c>
      <c r="F22" s="670">
        <v>4902</v>
      </c>
      <c r="G22" s="670">
        <v>12502</v>
      </c>
      <c r="H22" s="670">
        <v>13782.11</v>
      </c>
      <c r="I22" s="670">
        <v>5841</v>
      </c>
      <c r="J22" s="670">
        <v>7941</v>
      </c>
      <c r="K22" s="670">
        <v>16727.29</v>
      </c>
      <c r="L22" s="670">
        <v>4460.84</v>
      </c>
      <c r="M22" s="670">
        <v>12266.45</v>
      </c>
      <c r="N22" s="670">
        <v>22980</v>
      </c>
      <c r="O22" s="670">
        <v>8694</v>
      </c>
      <c r="P22" s="670">
        <v>14286</v>
      </c>
      <c r="Q22" s="670">
        <v>25660</v>
      </c>
      <c r="R22" s="670">
        <v>9649.82</v>
      </c>
      <c r="S22" s="670">
        <v>16009.52</v>
      </c>
      <c r="T22" s="670">
        <v>15092.44</v>
      </c>
      <c r="U22" s="670">
        <v>6329.42</v>
      </c>
      <c r="V22" s="670">
        <v>8763.02</v>
      </c>
      <c r="W22" s="670">
        <v>21338.560000000001</v>
      </c>
      <c r="X22" s="670">
        <v>7029.04</v>
      </c>
      <c r="Y22" s="670">
        <v>14309.52</v>
      </c>
      <c r="Z22" s="670">
        <v>15092.44</v>
      </c>
      <c r="AA22" s="670">
        <v>6329.42</v>
      </c>
      <c r="AB22" s="670">
        <v>8763.02</v>
      </c>
      <c r="AC22" s="669"/>
      <c r="AD22" s="659" t="s">
        <v>191</v>
      </c>
      <c r="AE22" s="660"/>
    </row>
    <row r="23" spans="1:32" s="659" customFormat="1" ht="22.5" customHeight="1">
      <c r="A23" s="659" t="s">
        <v>41</v>
      </c>
      <c r="E23" s="670">
        <v>892</v>
      </c>
      <c r="F23" s="670">
        <v>892</v>
      </c>
      <c r="G23" s="670" t="s">
        <v>204</v>
      </c>
      <c r="H23" s="670" t="s">
        <v>206</v>
      </c>
      <c r="I23" s="670" t="s">
        <v>206</v>
      </c>
      <c r="J23" s="670" t="s">
        <v>206</v>
      </c>
      <c r="K23" s="670" t="s">
        <v>204</v>
      </c>
      <c r="L23" s="670" t="s">
        <v>204</v>
      </c>
      <c r="M23" s="670" t="s">
        <v>204</v>
      </c>
      <c r="N23" s="670" t="s">
        <v>206</v>
      </c>
      <c r="O23" s="670" t="s">
        <v>206</v>
      </c>
      <c r="P23" s="670" t="s">
        <v>206</v>
      </c>
      <c r="Q23" s="670" t="s">
        <v>206</v>
      </c>
      <c r="R23" s="670" t="s">
        <v>206</v>
      </c>
      <c r="S23" s="670" t="s">
        <v>206</v>
      </c>
      <c r="T23" s="670" t="s">
        <v>206</v>
      </c>
      <c r="U23" s="670" t="s">
        <v>206</v>
      </c>
      <c r="V23" s="670" t="s">
        <v>206</v>
      </c>
      <c r="W23" s="670" t="s">
        <v>206</v>
      </c>
      <c r="X23" s="670" t="s">
        <v>206</v>
      </c>
      <c r="Y23" s="670" t="s">
        <v>206</v>
      </c>
      <c r="Z23" s="670" t="s">
        <v>206</v>
      </c>
      <c r="AA23" s="670" t="s">
        <v>206</v>
      </c>
      <c r="AB23" s="670" t="s">
        <v>206</v>
      </c>
      <c r="AC23" s="669" t="s">
        <v>46</v>
      </c>
      <c r="AE23" s="660"/>
    </row>
    <row r="24" spans="1:32" s="659" customFormat="1" ht="22.5" customHeight="1">
      <c r="A24" s="659" t="s">
        <v>20</v>
      </c>
      <c r="E24" s="670">
        <v>1232</v>
      </c>
      <c r="F24" s="670">
        <v>1232</v>
      </c>
      <c r="G24" s="670" t="s">
        <v>204</v>
      </c>
      <c r="H24" s="670">
        <v>2871.99</v>
      </c>
      <c r="I24" s="670">
        <v>2209.13</v>
      </c>
      <c r="J24" s="670">
        <v>662.87</v>
      </c>
      <c r="K24" s="670">
        <v>446.75</v>
      </c>
      <c r="L24" s="670">
        <v>213.07</v>
      </c>
      <c r="M24" s="670">
        <v>233.67</v>
      </c>
      <c r="N24" s="670" t="s">
        <v>206</v>
      </c>
      <c r="O24" s="670" t="s">
        <v>206</v>
      </c>
      <c r="P24" s="670" t="s">
        <v>206</v>
      </c>
      <c r="Q24" s="670">
        <v>1194.3699999999999</v>
      </c>
      <c r="R24" s="670" t="s">
        <v>206</v>
      </c>
      <c r="S24" s="670">
        <v>1194.3699999999999</v>
      </c>
      <c r="T24" s="670">
        <v>727.89</v>
      </c>
      <c r="U24" s="670">
        <v>727.89</v>
      </c>
      <c r="V24" s="670" t="s">
        <v>206</v>
      </c>
      <c r="W24" s="670">
        <v>1867.1</v>
      </c>
      <c r="X24" s="670">
        <v>1867.1</v>
      </c>
      <c r="Y24" s="670" t="s">
        <v>206</v>
      </c>
      <c r="Z24" s="670">
        <v>727.89</v>
      </c>
      <c r="AA24" s="670">
        <v>727.89</v>
      </c>
      <c r="AB24" s="670" t="s">
        <v>206</v>
      </c>
      <c r="AC24" s="669" t="s">
        <v>24</v>
      </c>
      <c r="AE24" s="660"/>
    </row>
    <row r="25" spans="1:32" s="659" customFormat="1" ht="3" customHeight="1">
      <c r="A25" s="665"/>
      <c r="B25" s="665"/>
      <c r="C25" s="665"/>
      <c r="D25" s="665"/>
      <c r="E25" s="666"/>
      <c r="F25" s="667"/>
      <c r="G25" s="668"/>
      <c r="H25" s="665"/>
      <c r="I25" s="667"/>
      <c r="J25" s="665"/>
      <c r="K25" s="667"/>
      <c r="L25" s="665"/>
      <c r="M25" s="667"/>
      <c r="N25" s="665"/>
      <c r="O25" s="667"/>
      <c r="P25" s="667"/>
      <c r="Q25" s="665"/>
      <c r="R25" s="667"/>
      <c r="S25" s="667"/>
      <c r="T25" s="665"/>
      <c r="U25" s="667"/>
      <c r="V25" s="665"/>
      <c r="W25" s="667"/>
      <c r="X25" s="665"/>
      <c r="Y25" s="667"/>
      <c r="Z25" s="667"/>
      <c r="AA25" s="667"/>
      <c r="AB25" s="667"/>
      <c r="AC25" s="666"/>
      <c r="AD25" s="665"/>
      <c r="AE25" s="660"/>
      <c r="AF25" s="660"/>
    </row>
    <row r="26" spans="1:32" s="659" customFormat="1" ht="3" customHeight="1">
      <c r="Z26" s="662"/>
      <c r="AA26" s="662"/>
      <c r="AB26" s="662"/>
      <c r="AC26" s="660"/>
      <c r="AE26" s="660"/>
      <c r="AF26" s="660"/>
    </row>
    <row r="27" spans="1:32" s="659" customFormat="1" ht="21">
      <c r="A27" s="661"/>
      <c r="B27" s="646" t="s">
        <v>61</v>
      </c>
      <c r="C27" s="664" t="s">
        <v>385</v>
      </c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R27" s="661"/>
      <c r="S27" s="661"/>
      <c r="T27" s="661"/>
      <c r="U27" s="661"/>
      <c r="V27" s="661"/>
      <c r="W27" s="661"/>
      <c r="X27" s="661"/>
      <c r="Y27" s="661"/>
      <c r="Z27" s="662"/>
      <c r="AA27" s="662"/>
      <c r="AB27" s="662"/>
      <c r="AC27" s="661"/>
      <c r="AD27" s="661"/>
      <c r="AE27" s="661"/>
    </row>
    <row r="28" spans="1:32" s="659" customFormat="1" ht="21">
      <c r="A28" s="661"/>
      <c r="B28" s="646" t="s">
        <v>62</v>
      </c>
      <c r="C28" s="663" t="s">
        <v>384</v>
      </c>
      <c r="D28" s="661"/>
      <c r="E28" s="661"/>
      <c r="F28" s="661"/>
      <c r="G28" s="661"/>
      <c r="H28" s="661"/>
      <c r="I28" s="661"/>
      <c r="J28" s="661"/>
      <c r="K28" s="661"/>
      <c r="L28" s="661"/>
      <c r="M28" s="661"/>
      <c r="N28" s="661"/>
      <c r="O28" s="661"/>
      <c r="P28" s="661"/>
      <c r="T28" s="661"/>
      <c r="U28" s="661"/>
      <c r="V28" s="661"/>
      <c r="W28" s="661"/>
      <c r="X28" s="661"/>
      <c r="Y28" s="661"/>
      <c r="Z28" s="662"/>
      <c r="AA28" s="662"/>
      <c r="AB28" s="662"/>
      <c r="AC28" s="661"/>
      <c r="AD28" s="661"/>
      <c r="AE28" s="661"/>
    </row>
    <row r="29" spans="1:32" s="659" customFormat="1">
      <c r="Q29" s="657"/>
      <c r="AE29" s="660"/>
    </row>
    <row r="30" spans="1:32" s="659" customFormat="1">
      <c r="Q30" s="657"/>
      <c r="R30" s="657"/>
      <c r="S30" s="657"/>
      <c r="AE30" s="660"/>
    </row>
  </sheetData>
  <mergeCells count="23">
    <mergeCell ref="E3:P3"/>
    <mergeCell ref="Q3:AB3"/>
    <mergeCell ref="Q5:S5"/>
    <mergeCell ref="T5:V5"/>
    <mergeCell ref="T6:V6"/>
    <mergeCell ref="W6:Y6"/>
    <mergeCell ref="Z6:AB6"/>
    <mergeCell ref="Q6:S6"/>
    <mergeCell ref="W5:Y5"/>
    <mergeCell ref="A3:D8"/>
    <mergeCell ref="AC9:AD9"/>
    <mergeCell ref="AC6:AD6"/>
    <mergeCell ref="AC7:AD7"/>
    <mergeCell ref="Z5:AB5"/>
    <mergeCell ref="E5:G5"/>
    <mergeCell ref="H5:J5"/>
    <mergeCell ref="K5:M5"/>
    <mergeCell ref="N5:P5"/>
    <mergeCell ref="E6:G6"/>
    <mergeCell ref="H6:J6"/>
    <mergeCell ref="A9:D9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C76"/>
  <sheetViews>
    <sheetView showGridLines="0" zoomScale="57" zoomScaleNormal="57" workbookViewId="0">
      <selection activeCell="A12" sqref="A12"/>
    </sheetView>
  </sheetViews>
  <sheetFormatPr defaultRowHeight="13.2"/>
  <cols>
    <col min="1" max="1" width="22" style="694" customWidth="1"/>
    <col min="2" max="12" width="12" style="694" customWidth="1"/>
    <col min="13" max="15" width="12.25" style="694" customWidth="1"/>
    <col min="16" max="16" width="13.5" style="694" customWidth="1"/>
    <col min="17" max="22" width="13.125" style="694" customWidth="1"/>
    <col min="23" max="27" width="12.25" style="694" customWidth="1"/>
    <col min="28" max="29" width="11.625" style="694" customWidth="1"/>
    <col min="30" max="16384" width="9" style="694"/>
  </cols>
  <sheetData>
    <row r="1" spans="11:11" ht="22.8" customHeight="1"/>
    <row r="2" spans="11:11" ht="22.8" customHeight="1">
      <c r="K2" s="707"/>
    </row>
    <row r="3" spans="11:11" ht="22.8" customHeight="1">
      <c r="K3" s="707"/>
    </row>
    <row r="4" spans="11:11" ht="22.8" customHeight="1">
      <c r="K4" s="707"/>
    </row>
    <row r="5" spans="11:11" ht="22.8" customHeight="1">
      <c r="K5" s="707"/>
    </row>
    <row r="6" spans="11:11" ht="22.8" customHeight="1">
      <c r="K6" s="707"/>
    </row>
    <row r="7" spans="11:11" ht="22.8" customHeight="1"/>
    <row r="8" spans="11:11" ht="22.8" customHeight="1"/>
    <row r="9" spans="11:11" ht="22.8" customHeight="1"/>
    <row r="10" spans="11:11" ht="22.8" customHeight="1"/>
    <row r="11" spans="11:11" ht="22.8" customHeight="1"/>
    <row r="12" spans="11:11" ht="22.8" customHeight="1"/>
    <row r="13" spans="11:11" ht="22.8" customHeight="1"/>
    <row r="14" spans="11:11" ht="22.8" customHeight="1"/>
    <row r="15" spans="11:11" ht="22.8" customHeight="1"/>
    <row r="16" spans="11:11" ht="22.8" customHeight="1"/>
    <row r="17" spans="8:13" ht="22.8" customHeight="1"/>
    <row r="18" spans="8:13" ht="22.8" customHeight="1"/>
    <row r="19" spans="8:13" ht="22.8" customHeight="1"/>
    <row r="20" spans="8:13" ht="22.8" customHeight="1"/>
    <row r="21" spans="8:13" ht="22.8" customHeight="1"/>
    <row r="22" spans="8:13" ht="22.8" customHeight="1"/>
    <row r="23" spans="8:13" ht="22.8" customHeight="1"/>
    <row r="24" spans="8:13" ht="22.8" customHeight="1"/>
    <row r="25" spans="8:13" ht="22.8" customHeight="1">
      <c r="H25" s="706"/>
      <c r="I25" s="706"/>
      <c r="J25" s="706"/>
      <c r="K25" s="706"/>
      <c r="L25" s="706"/>
      <c r="M25" s="706"/>
    </row>
    <row r="26" spans="8:13" ht="22.8" customHeight="1">
      <c r="H26" s="706"/>
      <c r="I26" s="706"/>
      <c r="J26" s="706"/>
      <c r="K26" s="706"/>
      <c r="L26" s="706"/>
      <c r="M26" s="706"/>
    </row>
    <row r="27" spans="8:13" ht="22.8" customHeight="1">
      <c r="H27" s="706"/>
      <c r="I27" s="706"/>
      <c r="J27" s="706"/>
      <c r="K27" s="706"/>
      <c r="L27" s="706"/>
      <c r="M27" s="706"/>
    </row>
    <row r="28" spans="8:13" ht="22.8" customHeight="1">
      <c r="H28" s="706"/>
      <c r="I28" s="706"/>
      <c r="J28" s="706"/>
      <c r="K28" s="706"/>
      <c r="L28" s="706"/>
      <c r="M28" s="706"/>
    </row>
    <row r="29" spans="8:13" ht="22.8" customHeight="1">
      <c r="H29" s="706"/>
      <c r="I29" s="706"/>
      <c r="J29" s="706"/>
      <c r="K29" s="706"/>
      <c r="L29" s="706"/>
      <c r="M29" s="706"/>
    </row>
    <row r="30" spans="8:13" ht="22.8" customHeight="1">
      <c r="H30" s="706"/>
      <c r="I30" s="706"/>
      <c r="J30" s="706"/>
      <c r="K30" s="706"/>
      <c r="L30" s="706"/>
      <c r="M30" s="706"/>
    </row>
    <row r="31" spans="8:13" ht="22.8" customHeight="1">
      <c r="H31" s="706"/>
      <c r="I31" s="706"/>
      <c r="J31" s="706"/>
      <c r="K31" s="706"/>
      <c r="L31" s="706"/>
      <c r="M31" s="706"/>
    </row>
    <row r="32" spans="8:13" ht="22.8" customHeight="1">
      <c r="H32" s="706"/>
      <c r="I32" s="706"/>
      <c r="J32" s="706"/>
      <c r="K32" s="706"/>
      <c r="L32" s="706"/>
      <c r="M32" s="706"/>
    </row>
    <row r="33" spans="5:13" ht="22.8" customHeight="1">
      <c r="H33" s="706"/>
      <c r="I33" s="706"/>
      <c r="J33" s="706"/>
      <c r="K33" s="706"/>
      <c r="L33" s="706"/>
      <c r="M33" s="706"/>
    </row>
    <row r="34" spans="5:13" ht="22.8" customHeight="1">
      <c r="H34" s="706"/>
      <c r="I34" s="706"/>
      <c r="J34" s="706"/>
      <c r="K34" s="706"/>
      <c r="L34" s="706"/>
      <c r="M34" s="706"/>
    </row>
    <row r="35" spans="5:13" ht="22.8" customHeight="1">
      <c r="H35" s="706"/>
      <c r="I35" s="706"/>
      <c r="J35" s="706"/>
      <c r="K35" s="706"/>
      <c r="L35" s="706"/>
      <c r="M35" s="706"/>
    </row>
    <row r="36" spans="5:13" ht="22.8" customHeight="1">
      <c r="H36" s="706"/>
      <c r="I36" s="706"/>
      <c r="J36" s="706"/>
      <c r="K36" s="706"/>
      <c r="L36" s="706"/>
      <c r="M36" s="706"/>
    </row>
    <row r="37" spans="5:13" ht="22.8" customHeight="1">
      <c r="H37" s="706"/>
      <c r="I37" s="706"/>
      <c r="J37" s="706"/>
      <c r="K37" s="706"/>
      <c r="L37" s="706"/>
      <c r="M37" s="706"/>
    </row>
    <row r="38" spans="5:13">
      <c r="H38" s="706"/>
      <c r="I38" s="706"/>
      <c r="J38" s="706"/>
      <c r="K38" s="706"/>
      <c r="L38" s="706"/>
      <c r="M38" s="706"/>
    </row>
    <row r="41" spans="5:13" ht="33">
      <c r="E41" s="659"/>
      <c r="F41" s="705" t="s">
        <v>422</v>
      </c>
    </row>
    <row r="42" spans="5:13" ht="15.6">
      <c r="E42" s="659"/>
      <c r="F42" s="659"/>
    </row>
    <row r="43" spans="5:13" ht="15.6">
      <c r="E43" s="659"/>
      <c r="F43" s="659"/>
    </row>
    <row r="44" spans="5:13" ht="15.6">
      <c r="E44" s="659"/>
      <c r="F44" s="659"/>
    </row>
    <row r="47" spans="5:13" ht="348" customHeight="1"/>
    <row r="48" spans="5:13" ht="23.4" customHeight="1"/>
    <row r="57" spans="1:29">
      <c r="A57" s="704"/>
    </row>
    <row r="59" spans="1:29" ht="18">
      <c r="A59" s="704" t="s">
        <v>421</v>
      </c>
      <c r="B59" s="703" t="s">
        <v>420</v>
      </c>
      <c r="C59" s="703" t="s">
        <v>419</v>
      </c>
      <c r="D59" s="703" t="s">
        <v>418</v>
      </c>
      <c r="E59" s="703" t="s">
        <v>417</v>
      </c>
      <c r="F59" s="703" t="s">
        <v>416</v>
      </c>
      <c r="G59" s="703" t="s">
        <v>415</v>
      </c>
      <c r="H59" s="703" t="s">
        <v>414</v>
      </c>
      <c r="I59" s="703" t="s">
        <v>413</v>
      </c>
      <c r="J59" s="703" t="s">
        <v>412</v>
      </c>
      <c r="K59" s="703" t="s">
        <v>411</v>
      </c>
      <c r="L59" s="703" t="s">
        <v>410</v>
      </c>
      <c r="M59" s="703" t="s">
        <v>409</v>
      </c>
      <c r="N59" s="703" t="s">
        <v>408</v>
      </c>
      <c r="O59" s="703" t="s">
        <v>407</v>
      </c>
      <c r="P59" s="703" t="s">
        <v>406</v>
      </c>
      <c r="Q59" s="703" t="s">
        <v>405</v>
      </c>
      <c r="R59" s="703" t="s">
        <v>404</v>
      </c>
      <c r="S59" s="703" t="s">
        <v>403</v>
      </c>
      <c r="T59" s="703" t="s">
        <v>402</v>
      </c>
      <c r="U59" s="703" t="s">
        <v>401</v>
      </c>
      <c r="V59" s="703" t="s">
        <v>400</v>
      </c>
      <c r="W59" s="703" t="s">
        <v>399</v>
      </c>
      <c r="X59" s="703" t="s">
        <v>398</v>
      </c>
      <c r="Y59" s="703" t="s">
        <v>397</v>
      </c>
      <c r="Z59" s="703" t="s">
        <v>396</v>
      </c>
      <c r="AA59" s="703" t="s">
        <v>395</v>
      </c>
      <c r="AB59" s="703" t="s">
        <v>394</v>
      </c>
      <c r="AC59" s="703" t="s">
        <v>393</v>
      </c>
    </row>
    <row r="60" spans="1:29" s="698" customFormat="1" ht="36" customHeight="1">
      <c r="A60" s="648" t="s">
        <v>266</v>
      </c>
      <c r="B60" s="702">
        <v>1444247</v>
      </c>
      <c r="C60" s="699">
        <v>1502083</v>
      </c>
      <c r="D60" s="646">
        <v>1568700</v>
      </c>
      <c r="E60" s="646">
        <v>1596453</v>
      </c>
      <c r="F60" s="699">
        <v>1473724.65</v>
      </c>
      <c r="G60" s="699">
        <v>1558329.53</v>
      </c>
      <c r="H60" s="699">
        <v>1603167.91</v>
      </c>
      <c r="I60" s="701">
        <v>1616084.41</v>
      </c>
      <c r="J60" s="699">
        <v>1503381</v>
      </c>
      <c r="K60" s="699">
        <v>1501983</v>
      </c>
      <c r="L60" s="699">
        <v>1599586</v>
      </c>
      <c r="M60" s="700">
        <v>1588286</v>
      </c>
      <c r="N60" s="699">
        <v>1349508.06</v>
      </c>
      <c r="O60" s="699">
        <v>1397340.87</v>
      </c>
      <c r="P60" s="699">
        <v>1405156</v>
      </c>
      <c r="Q60" s="699">
        <v>1416408</v>
      </c>
      <c r="R60" s="699">
        <v>1362576</v>
      </c>
      <c r="S60" s="699">
        <v>1368351.78</v>
      </c>
      <c r="T60" s="699">
        <v>1366251.5</v>
      </c>
      <c r="U60" s="699">
        <v>1389717</v>
      </c>
      <c r="V60" s="699">
        <v>1280208</v>
      </c>
      <c r="W60" s="699">
        <v>1315215.74</v>
      </c>
      <c r="X60" s="699">
        <v>1332622.46</v>
      </c>
      <c r="Y60" s="699">
        <v>1315215.74</v>
      </c>
      <c r="Z60" s="699">
        <v>1244459</v>
      </c>
      <c r="AA60" s="699">
        <v>1264250</v>
      </c>
      <c r="AB60" s="699">
        <v>1361389</v>
      </c>
      <c r="AC60" s="699">
        <v>1306823</v>
      </c>
    </row>
    <row r="61" spans="1:29" ht="19.8" customHeight="1">
      <c r="A61" s="632" t="s">
        <v>265</v>
      </c>
      <c r="B61" s="696">
        <v>22250</v>
      </c>
      <c r="C61" s="695">
        <v>24912</v>
      </c>
      <c r="D61" s="643">
        <v>33272.730000000003</v>
      </c>
      <c r="E61" s="643">
        <v>24978</v>
      </c>
      <c r="F61" s="695">
        <v>32032.67</v>
      </c>
      <c r="G61" s="695">
        <v>31257.7</v>
      </c>
      <c r="H61" s="695">
        <v>27461</v>
      </c>
      <c r="I61" s="695">
        <v>26709.11</v>
      </c>
      <c r="J61" s="695">
        <v>21672</v>
      </c>
      <c r="K61" s="695">
        <v>29505</v>
      </c>
      <c r="L61" s="695">
        <v>12589</v>
      </c>
      <c r="M61" s="695">
        <v>24784</v>
      </c>
      <c r="N61" s="695">
        <v>13702</v>
      </c>
      <c r="O61" s="695">
        <v>18722.509999999998</v>
      </c>
      <c r="P61" s="695">
        <v>14479</v>
      </c>
      <c r="Q61" s="695">
        <v>15792</v>
      </c>
      <c r="R61" s="695">
        <v>22971</v>
      </c>
      <c r="S61" s="695">
        <v>16917.419999999998</v>
      </c>
      <c r="T61" s="695">
        <v>26460.560000000001</v>
      </c>
      <c r="U61" s="695">
        <v>20212</v>
      </c>
      <c r="V61" s="695">
        <v>20173</v>
      </c>
      <c r="W61" s="695">
        <v>24992.99</v>
      </c>
      <c r="X61" s="695">
        <v>25526.560000000001</v>
      </c>
      <c r="Y61" s="695">
        <v>24992.99</v>
      </c>
      <c r="Z61" s="695">
        <v>15949</v>
      </c>
      <c r="AA61" s="695">
        <v>18939</v>
      </c>
      <c r="AB61" s="695">
        <v>19244</v>
      </c>
      <c r="AC61" s="695">
        <v>12867</v>
      </c>
    </row>
    <row r="62" spans="1:29" ht="33.6" customHeight="1">
      <c r="A62" s="618" t="s">
        <v>264</v>
      </c>
      <c r="B62" s="696">
        <v>398086</v>
      </c>
      <c r="C62" s="695">
        <v>417224</v>
      </c>
      <c r="D62" s="643">
        <v>489010.57</v>
      </c>
      <c r="E62" s="643">
        <v>509873</v>
      </c>
      <c r="F62" s="695">
        <v>391658.95</v>
      </c>
      <c r="G62" s="695">
        <v>454137.73</v>
      </c>
      <c r="H62" s="695">
        <v>455709</v>
      </c>
      <c r="I62" s="695">
        <v>432298.27</v>
      </c>
      <c r="J62" s="695">
        <v>386495</v>
      </c>
      <c r="K62" s="695">
        <v>376589</v>
      </c>
      <c r="L62" s="695">
        <v>480175</v>
      </c>
      <c r="M62" s="695">
        <v>397883</v>
      </c>
      <c r="N62" s="695">
        <v>361537</v>
      </c>
      <c r="O62" s="695">
        <v>377783.69</v>
      </c>
      <c r="P62" s="695">
        <v>379919</v>
      </c>
      <c r="Q62" s="695">
        <v>386459</v>
      </c>
      <c r="R62" s="695">
        <v>423842</v>
      </c>
      <c r="S62" s="695">
        <v>420027.93</v>
      </c>
      <c r="T62" s="695">
        <v>413031.04</v>
      </c>
      <c r="U62" s="695">
        <v>408283</v>
      </c>
      <c r="V62" s="695">
        <v>354825</v>
      </c>
      <c r="W62" s="695">
        <v>355314.84</v>
      </c>
      <c r="X62" s="695">
        <v>363625.45</v>
      </c>
      <c r="Y62" s="695">
        <v>355314.84</v>
      </c>
      <c r="Z62" s="695">
        <v>295103</v>
      </c>
      <c r="AA62" s="695">
        <v>324126</v>
      </c>
      <c r="AB62" s="695">
        <v>366565</v>
      </c>
      <c r="AC62" s="695">
        <v>343970</v>
      </c>
    </row>
    <row r="63" spans="1:29" ht="61.8" customHeight="1">
      <c r="A63" s="631" t="s">
        <v>263</v>
      </c>
      <c r="B63" s="696">
        <v>326078</v>
      </c>
      <c r="C63" s="695">
        <v>339927</v>
      </c>
      <c r="D63" s="643">
        <v>361150.71999999997</v>
      </c>
      <c r="E63" s="643">
        <v>380816</v>
      </c>
      <c r="F63" s="695">
        <v>309383.31</v>
      </c>
      <c r="G63" s="695">
        <v>341352.69</v>
      </c>
      <c r="H63" s="695">
        <v>347092</v>
      </c>
      <c r="I63" s="695">
        <v>345955.89</v>
      </c>
      <c r="J63" s="695">
        <v>334184</v>
      </c>
      <c r="K63" s="695">
        <v>323091</v>
      </c>
      <c r="L63" s="695">
        <v>286467</v>
      </c>
      <c r="M63" s="695">
        <v>391683</v>
      </c>
      <c r="N63" s="695">
        <v>319814</v>
      </c>
      <c r="O63" s="695">
        <v>334375.58</v>
      </c>
      <c r="P63" s="695">
        <v>355026</v>
      </c>
      <c r="Q63" s="695">
        <v>347138</v>
      </c>
      <c r="R63" s="695">
        <v>280261</v>
      </c>
      <c r="S63" s="695">
        <v>295427.62</v>
      </c>
      <c r="T63" s="695">
        <v>320143.35999999999</v>
      </c>
      <c r="U63" s="695">
        <v>324001</v>
      </c>
      <c r="V63" s="695">
        <v>287564.07</v>
      </c>
      <c r="W63" s="695">
        <v>317249.58</v>
      </c>
      <c r="X63" s="695">
        <v>317982.59000000003</v>
      </c>
      <c r="Y63" s="695">
        <v>317249.58</v>
      </c>
      <c r="Z63" s="695">
        <v>308019</v>
      </c>
      <c r="AA63" s="695">
        <v>302229</v>
      </c>
      <c r="AB63" s="695">
        <v>330202</v>
      </c>
      <c r="AC63" s="695">
        <v>315207</v>
      </c>
    </row>
    <row r="64" spans="1:29" ht="23.4" customHeight="1">
      <c r="A64" s="631" t="s">
        <v>262</v>
      </c>
      <c r="B64" s="696">
        <v>248108</v>
      </c>
      <c r="C64" s="695">
        <v>270739</v>
      </c>
      <c r="D64" s="643">
        <v>235984.36</v>
      </c>
      <c r="E64" s="643">
        <v>242670</v>
      </c>
      <c r="F64" s="695">
        <v>244609.41</v>
      </c>
      <c r="G64" s="695">
        <v>267954.65999999997</v>
      </c>
      <c r="H64" s="695">
        <v>280055</v>
      </c>
      <c r="I64" s="695">
        <v>283460.28000000003</v>
      </c>
      <c r="J64" s="695">
        <v>299458</v>
      </c>
      <c r="K64" s="695">
        <v>301930</v>
      </c>
      <c r="L64" s="695">
        <v>304410</v>
      </c>
      <c r="M64" s="695">
        <v>310660</v>
      </c>
      <c r="N64" s="695">
        <v>228345</v>
      </c>
      <c r="O64" s="695">
        <v>243252.58</v>
      </c>
      <c r="P64" s="695">
        <v>246806</v>
      </c>
      <c r="Q64" s="695">
        <v>220463</v>
      </c>
      <c r="R64" s="695">
        <v>216665</v>
      </c>
      <c r="S64" s="695">
        <v>227393.65</v>
      </c>
      <c r="T64" s="695">
        <v>243407.12</v>
      </c>
      <c r="U64" s="695">
        <v>244444</v>
      </c>
      <c r="V64" s="695">
        <v>230308</v>
      </c>
      <c r="W64" s="695">
        <v>223382.42</v>
      </c>
      <c r="X64" s="695">
        <v>224404.25</v>
      </c>
      <c r="Y64" s="695">
        <v>223382.42</v>
      </c>
      <c r="Z64" s="695">
        <v>215109</v>
      </c>
      <c r="AA64" s="695">
        <v>205328</v>
      </c>
      <c r="AB64" s="695">
        <v>213970</v>
      </c>
      <c r="AC64" s="695">
        <v>239444</v>
      </c>
    </row>
    <row r="65" spans="1:29" ht="25.2" customHeight="1">
      <c r="A65" s="618" t="s">
        <v>261</v>
      </c>
      <c r="B65" s="696">
        <v>226873</v>
      </c>
      <c r="C65" s="695">
        <v>238024</v>
      </c>
      <c r="D65" s="643">
        <v>230959.09</v>
      </c>
      <c r="E65" s="643">
        <v>221781</v>
      </c>
      <c r="F65" s="695">
        <v>246912.47</v>
      </c>
      <c r="G65" s="695">
        <v>258770.34</v>
      </c>
      <c r="H65" s="695">
        <v>269130</v>
      </c>
      <c r="I65" s="695">
        <v>276527.94</v>
      </c>
      <c r="J65" s="695">
        <v>242934</v>
      </c>
      <c r="K65" s="695">
        <v>236969</v>
      </c>
      <c r="L65" s="695">
        <v>287036</v>
      </c>
      <c r="M65" s="695">
        <v>246114</v>
      </c>
      <c r="N65" s="695">
        <v>226162</v>
      </c>
      <c r="O65" s="695">
        <v>234933.38999999998</v>
      </c>
      <c r="P65" s="695">
        <v>217842</v>
      </c>
      <c r="Q65" s="695">
        <v>249638</v>
      </c>
      <c r="R65" s="695">
        <v>222088</v>
      </c>
      <c r="S65" s="695">
        <v>229620.31</v>
      </c>
      <c r="T65" s="695">
        <v>210215.87</v>
      </c>
      <c r="U65" s="695">
        <v>222009</v>
      </c>
      <c r="V65" s="695">
        <v>206323.66</v>
      </c>
      <c r="W65" s="695">
        <v>210273.71</v>
      </c>
      <c r="X65" s="695">
        <v>212113.49</v>
      </c>
      <c r="Y65" s="695">
        <v>210273.71</v>
      </c>
      <c r="Z65" s="695">
        <v>211704</v>
      </c>
      <c r="AA65" s="695">
        <v>219194</v>
      </c>
      <c r="AB65" s="695">
        <v>230011</v>
      </c>
      <c r="AC65" s="695">
        <v>197358</v>
      </c>
    </row>
    <row r="66" spans="1:29" ht="25.2" customHeight="1">
      <c r="A66" s="618" t="s">
        <v>392</v>
      </c>
      <c r="B66" s="696">
        <v>222852</v>
      </c>
      <c r="C66" s="695">
        <v>211257</v>
      </c>
      <c r="D66" s="643">
        <v>218322.75</v>
      </c>
      <c r="E66" s="643">
        <v>216335</v>
      </c>
      <c r="F66" s="695">
        <v>249127.84</v>
      </c>
      <c r="G66" s="695">
        <v>203538</v>
      </c>
      <c r="H66" s="695">
        <v>222444</v>
      </c>
      <c r="I66" s="695">
        <v>251132.93</v>
      </c>
      <c r="J66" s="695">
        <v>218638</v>
      </c>
      <c r="K66" s="695">
        <v>233899</v>
      </c>
      <c r="L66" s="695">
        <v>228324</v>
      </c>
      <c r="M66" s="695">
        <v>214972</v>
      </c>
      <c r="N66" s="695">
        <v>198907</v>
      </c>
      <c r="O66" s="695">
        <v>187939.07</v>
      </c>
      <c r="P66" s="695">
        <v>191084</v>
      </c>
      <c r="Q66" s="695">
        <v>196918</v>
      </c>
      <c r="R66" s="695">
        <v>194625</v>
      </c>
      <c r="S66" s="695">
        <v>176092.84000000003</v>
      </c>
      <c r="T66" s="695">
        <v>152546.79</v>
      </c>
      <c r="U66" s="695">
        <v>170768</v>
      </c>
      <c r="V66" s="695">
        <v>179820.34</v>
      </c>
      <c r="W66" s="695">
        <v>183273.80000000002</v>
      </c>
      <c r="X66" s="695">
        <f>SUM(X67:X69)</f>
        <v>187103.02</v>
      </c>
      <c r="Y66" s="695">
        <f>SUM(Y67:Y69)</f>
        <v>183273.80000000002</v>
      </c>
      <c r="Z66" s="695">
        <v>198001</v>
      </c>
      <c r="AA66" s="695">
        <v>193332</v>
      </c>
      <c r="AB66" s="695">
        <v>201397</v>
      </c>
      <c r="AC66" s="695">
        <v>197977</v>
      </c>
    </row>
    <row r="67" spans="1:29" s="697" customFormat="1" ht="18">
      <c r="A67" s="630" t="s">
        <v>256</v>
      </c>
      <c r="B67" s="696">
        <v>106641</v>
      </c>
      <c r="C67" s="695">
        <v>101212</v>
      </c>
      <c r="D67" s="643">
        <v>92958.99</v>
      </c>
      <c r="E67" s="643">
        <v>106789</v>
      </c>
      <c r="F67" s="695">
        <v>153706.38</v>
      </c>
      <c r="G67" s="695">
        <v>131509.93</v>
      </c>
      <c r="H67" s="695">
        <v>116235</v>
      </c>
      <c r="I67" s="695">
        <v>138477.91</v>
      </c>
      <c r="J67" s="695">
        <v>121640</v>
      </c>
      <c r="K67" s="695">
        <v>115947</v>
      </c>
      <c r="L67" s="695">
        <v>124376</v>
      </c>
      <c r="M67" s="695">
        <v>135500</v>
      </c>
      <c r="N67" s="695">
        <v>115083</v>
      </c>
      <c r="O67" s="695">
        <v>109300.03</v>
      </c>
      <c r="P67" s="695">
        <v>107615</v>
      </c>
      <c r="Q67" s="695">
        <v>110272</v>
      </c>
      <c r="R67" s="695">
        <v>117793</v>
      </c>
      <c r="S67" s="695">
        <v>106870.85</v>
      </c>
      <c r="T67" s="695">
        <v>91138.92</v>
      </c>
      <c r="U67" s="695">
        <v>95705</v>
      </c>
      <c r="V67" s="695">
        <v>103063</v>
      </c>
      <c r="W67" s="695">
        <v>118923.85</v>
      </c>
      <c r="X67" s="695">
        <v>115641.29</v>
      </c>
      <c r="Y67" s="695">
        <v>118923.85</v>
      </c>
      <c r="Z67" s="695">
        <v>126942</v>
      </c>
      <c r="AA67" s="695">
        <v>110173</v>
      </c>
      <c r="AB67" s="695">
        <v>118977</v>
      </c>
      <c r="AC67" s="695">
        <v>107941</v>
      </c>
    </row>
    <row r="68" spans="1:29" ht="24" customHeight="1">
      <c r="A68" s="630" t="s">
        <v>255</v>
      </c>
      <c r="B68" s="696">
        <v>74206</v>
      </c>
      <c r="C68" s="695">
        <v>76780</v>
      </c>
      <c r="D68" s="643">
        <v>84638.65</v>
      </c>
      <c r="E68" s="643">
        <v>76371</v>
      </c>
      <c r="F68" s="695">
        <v>59116.15</v>
      </c>
      <c r="G68" s="695">
        <v>40764.49</v>
      </c>
      <c r="H68" s="695">
        <v>68087</v>
      </c>
      <c r="I68" s="695">
        <v>84147.25</v>
      </c>
      <c r="J68" s="695">
        <v>76576</v>
      </c>
      <c r="K68" s="695">
        <v>90015</v>
      </c>
      <c r="L68" s="695">
        <v>68396</v>
      </c>
      <c r="M68" s="695">
        <v>58375</v>
      </c>
      <c r="N68" s="695">
        <v>63328</v>
      </c>
      <c r="O68" s="695">
        <v>53484.94</v>
      </c>
      <c r="P68" s="695">
        <v>55962</v>
      </c>
      <c r="Q68" s="695">
        <v>63582</v>
      </c>
      <c r="R68" s="695">
        <v>59428</v>
      </c>
      <c r="S68" s="695">
        <v>55439.88</v>
      </c>
      <c r="T68" s="695">
        <v>44680.58</v>
      </c>
      <c r="U68" s="695">
        <v>52083</v>
      </c>
      <c r="V68" s="695">
        <v>51098.34</v>
      </c>
      <c r="W68" s="695">
        <v>49257.51</v>
      </c>
      <c r="X68" s="695">
        <v>50123.17</v>
      </c>
      <c r="Y68" s="695">
        <v>49257.51</v>
      </c>
      <c r="Z68" s="695">
        <v>46133</v>
      </c>
      <c r="AA68" s="695">
        <v>57314</v>
      </c>
      <c r="AB68" s="695">
        <v>60105</v>
      </c>
      <c r="AC68" s="695">
        <v>71685</v>
      </c>
    </row>
    <row r="69" spans="1:29" ht="24" customHeight="1">
      <c r="A69" s="630" t="s">
        <v>254</v>
      </c>
      <c r="B69" s="696">
        <v>42005</v>
      </c>
      <c r="C69" s="695">
        <v>33265</v>
      </c>
      <c r="D69" s="643">
        <v>40725.11</v>
      </c>
      <c r="E69" s="643">
        <v>33175</v>
      </c>
      <c r="F69" s="695">
        <v>36305.31</v>
      </c>
      <c r="G69" s="695">
        <v>31263.58</v>
      </c>
      <c r="H69" s="695">
        <v>38122</v>
      </c>
      <c r="I69" s="695">
        <v>28507.77</v>
      </c>
      <c r="J69" s="695">
        <v>20422</v>
      </c>
      <c r="K69" s="695">
        <v>27937</v>
      </c>
      <c r="L69" s="695">
        <v>35552</v>
      </c>
      <c r="M69" s="695">
        <v>21097</v>
      </c>
      <c r="N69" s="695">
        <v>20496</v>
      </c>
      <c r="O69" s="695">
        <v>25154.1</v>
      </c>
      <c r="P69" s="695">
        <v>27507</v>
      </c>
      <c r="Q69" s="695">
        <v>23064</v>
      </c>
      <c r="R69" s="695">
        <v>17404</v>
      </c>
      <c r="S69" s="695">
        <v>13782.11</v>
      </c>
      <c r="T69" s="695">
        <v>16727.29</v>
      </c>
      <c r="U69" s="695">
        <v>22980</v>
      </c>
      <c r="V69" s="695">
        <v>25660</v>
      </c>
      <c r="W69" s="695">
        <v>15092.44</v>
      </c>
      <c r="X69" s="695">
        <v>21338.560000000001</v>
      </c>
      <c r="Y69" s="695">
        <v>15092.44</v>
      </c>
      <c r="Z69" s="695">
        <v>24926</v>
      </c>
      <c r="AA69" s="695">
        <v>25845</v>
      </c>
      <c r="AB69" s="695">
        <v>22315</v>
      </c>
      <c r="AC69" s="695">
        <v>18351</v>
      </c>
    </row>
    <row r="70" spans="1:29" ht="24" customHeight="1"/>
    <row r="71" spans="1:29" ht="24" customHeight="1"/>
    <row r="72" spans="1:29" ht="24" customHeight="1"/>
    <row r="73" spans="1:29" ht="24" customHeight="1"/>
    <row r="74" spans="1:29" ht="24" customHeight="1"/>
    <row r="75" spans="1:29" ht="24" customHeight="1"/>
    <row r="76" spans="1:29" ht="24" customHeight="1"/>
  </sheetData>
  <pageMargins left="0.31496062992125984" right="0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185"/>
  <sheetViews>
    <sheetView topLeftCell="J21" zoomScale="43" zoomScaleNormal="43" workbookViewId="0">
      <selection activeCell="Z2" sqref="Z2:AF8"/>
    </sheetView>
  </sheetViews>
  <sheetFormatPr defaultColWidth="9.125" defaultRowHeight="24" customHeight="1"/>
  <cols>
    <col min="1" max="1" width="26.375" style="708" customWidth="1"/>
    <col min="2" max="4" width="22.125" style="708" customWidth="1"/>
    <col min="5" max="5" width="41.375" style="708" customWidth="1"/>
    <col min="6" max="6" width="18.875" style="708" customWidth="1"/>
    <col min="7" max="7" width="17.75" style="708" customWidth="1"/>
    <col min="8" max="8" width="18.125" style="708" customWidth="1"/>
    <col min="9" max="9" width="26.375" style="708" customWidth="1"/>
    <col min="10" max="11" width="20.625" style="708" customWidth="1"/>
    <col min="12" max="12" width="19" style="708" customWidth="1"/>
    <col min="13" max="13" width="26.375" style="708" customWidth="1"/>
    <col min="14" max="16" width="15.75" style="708" customWidth="1"/>
    <col min="17" max="17" width="26.375" style="708" customWidth="1"/>
    <col min="18" max="20" width="17.75" style="708" customWidth="1"/>
    <col min="21" max="21" width="10.125" style="708" bestFit="1" customWidth="1"/>
    <col min="22" max="16384" width="9.125" style="708"/>
  </cols>
  <sheetData>
    <row r="1" spans="1:21" s="801" customFormat="1" ht="30.75" customHeight="1">
      <c r="A1" s="819" t="s">
        <v>298</v>
      </c>
      <c r="B1" s="818"/>
      <c r="C1" s="818"/>
      <c r="D1" s="818"/>
      <c r="E1" s="817" t="s">
        <v>298</v>
      </c>
      <c r="F1" s="816"/>
      <c r="G1" s="816"/>
      <c r="H1" s="816"/>
      <c r="I1" s="815" t="s">
        <v>298</v>
      </c>
      <c r="J1" s="814"/>
      <c r="K1" s="814"/>
      <c r="L1" s="814"/>
      <c r="M1" s="813" t="s">
        <v>373</v>
      </c>
      <c r="N1" s="812"/>
      <c r="O1" s="812"/>
      <c r="P1" s="812"/>
      <c r="Q1" s="801" t="s">
        <v>373</v>
      </c>
    </row>
    <row r="2" spans="1:21" s="801" customFormat="1" ht="7.5" customHeight="1">
      <c r="A2" s="819"/>
      <c r="B2" s="819"/>
      <c r="C2" s="819"/>
      <c r="D2" s="819"/>
      <c r="E2" s="817"/>
      <c r="F2" s="817"/>
      <c r="G2" s="817"/>
      <c r="H2" s="817"/>
      <c r="I2" s="815"/>
      <c r="J2" s="815"/>
      <c r="K2" s="815"/>
      <c r="L2" s="815"/>
      <c r="M2" s="813"/>
      <c r="N2" s="813"/>
      <c r="O2" s="813"/>
      <c r="P2" s="813"/>
    </row>
    <row r="3" spans="1:21" s="801" customFormat="1" ht="30.75" customHeight="1">
      <c r="A3" s="819"/>
      <c r="B3" s="818" t="s">
        <v>372</v>
      </c>
      <c r="C3" s="818"/>
      <c r="D3" s="818"/>
      <c r="E3" s="817"/>
      <c r="F3" s="816" t="s">
        <v>371</v>
      </c>
      <c r="G3" s="816"/>
      <c r="H3" s="816"/>
      <c r="I3" s="815"/>
      <c r="J3" s="814" t="s">
        <v>370</v>
      </c>
      <c r="K3" s="814"/>
      <c r="L3" s="814"/>
      <c r="M3" s="813"/>
      <c r="N3" s="812" t="s">
        <v>369</v>
      </c>
      <c r="O3" s="812"/>
      <c r="P3" s="812"/>
      <c r="S3" s="801" t="s">
        <v>368</v>
      </c>
    </row>
    <row r="4" spans="1:21" s="801" customFormat="1" ht="32.25" customHeight="1">
      <c r="A4" s="811" t="s">
        <v>6</v>
      </c>
      <c r="B4" s="810" t="s">
        <v>0</v>
      </c>
      <c r="C4" s="810" t="s">
        <v>1</v>
      </c>
      <c r="D4" s="810" t="s">
        <v>2</v>
      </c>
      <c r="E4" s="809" t="s">
        <v>6</v>
      </c>
      <c r="F4" s="808" t="s">
        <v>0</v>
      </c>
      <c r="G4" s="808" t="s">
        <v>1</v>
      </c>
      <c r="H4" s="808" t="s">
        <v>2</v>
      </c>
      <c r="I4" s="807" t="s">
        <v>6</v>
      </c>
      <c r="J4" s="806" t="s">
        <v>0</v>
      </c>
      <c r="K4" s="806" t="s">
        <v>1</v>
      </c>
      <c r="L4" s="806" t="s">
        <v>2</v>
      </c>
      <c r="M4" s="805" t="s">
        <v>6</v>
      </c>
      <c r="N4" s="804" t="s">
        <v>0</v>
      </c>
      <c r="O4" s="804" t="s">
        <v>1</v>
      </c>
      <c r="P4" s="804" t="s">
        <v>2</v>
      </c>
      <c r="Q4" s="803" t="s">
        <v>6</v>
      </c>
      <c r="R4" s="802" t="s">
        <v>0</v>
      </c>
      <c r="S4" s="802" t="s">
        <v>1</v>
      </c>
      <c r="T4" s="802" t="s">
        <v>2</v>
      </c>
    </row>
    <row r="5" spans="1:21" s="801" customFormat="1" ht="27.75" customHeight="1">
      <c r="A5" s="770"/>
      <c r="B5" s="770"/>
      <c r="C5" s="771" t="s">
        <v>269</v>
      </c>
      <c r="D5" s="770"/>
      <c r="E5" s="767"/>
      <c r="F5" s="767"/>
      <c r="G5" s="768" t="s">
        <v>269</v>
      </c>
      <c r="H5" s="767"/>
      <c r="I5" s="764"/>
      <c r="J5" s="764"/>
      <c r="K5" s="765" t="s">
        <v>269</v>
      </c>
      <c r="L5" s="764"/>
      <c r="M5" s="761"/>
      <c r="N5" s="761"/>
      <c r="O5" s="762" t="s">
        <v>269</v>
      </c>
      <c r="P5" s="761"/>
      <c r="Q5" s="760"/>
      <c r="S5" s="759" t="s">
        <v>269</v>
      </c>
    </row>
    <row r="6" spans="1:21" s="738" customFormat="1" ht="20.25" customHeight="1">
      <c r="A6" s="747" t="s">
        <v>297</v>
      </c>
      <c r="B6" s="791">
        <v>2043022</v>
      </c>
      <c r="C6" s="791">
        <v>987697</v>
      </c>
      <c r="D6" s="791">
        <v>1055325</v>
      </c>
      <c r="E6" s="745" t="s">
        <v>297</v>
      </c>
      <c r="F6" s="800">
        <v>2041594</v>
      </c>
      <c r="G6" s="800">
        <v>987230</v>
      </c>
      <c r="H6" s="799">
        <v>1054364</v>
      </c>
      <c r="I6" s="743" t="s">
        <v>297</v>
      </c>
      <c r="J6" s="798">
        <v>2039805</v>
      </c>
      <c r="K6" s="798">
        <v>986409</v>
      </c>
      <c r="L6" s="797">
        <v>1053396</v>
      </c>
      <c r="M6" s="741" t="s">
        <v>297</v>
      </c>
      <c r="N6" s="796">
        <v>2037730</v>
      </c>
      <c r="O6" s="796">
        <v>985521</v>
      </c>
      <c r="P6" s="795">
        <v>1052209</v>
      </c>
      <c r="Q6" s="738" t="s">
        <v>297</v>
      </c>
      <c r="R6" s="783">
        <v>2040538</v>
      </c>
      <c r="S6" s="783">
        <v>986714</v>
      </c>
      <c r="T6" s="783">
        <v>1053824</v>
      </c>
      <c r="U6" s="782"/>
    </row>
    <row r="7" spans="1:21" s="733" customFormat="1" ht="20.25" customHeight="1">
      <c r="A7" s="737" t="s">
        <v>296</v>
      </c>
      <c r="B7" s="790">
        <v>1343211</v>
      </c>
      <c r="C7" s="790">
        <v>738988</v>
      </c>
      <c r="D7" s="790">
        <v>604223</v>
      </c>
      <c r="E7" s="736" t="s">
        <v>296</v>
      </c>
      <c r="F7" s="789">
        <v>1385879</v>
      </c>
      <c r="G7" s="789">
        <v>752447</v>
      </c>
      <c r="H7" s="788">
        <v>633432</v>
      </c>
      <c r="I7" s="735" t="s">
        <v>296</v>
      </c>
      <c r="J7" s="787">
        <v>1307880</v>
      </c>
      <c r="K7" s="787">
        <v>710590</v>
      </c>
      <c r="L7" s="786">
        <v>597290</v>
      </c>
      <c r="M7" s="734" t="s">
        <v>296</v>
      </c>
      <c r="N7" s="785">
        <v>1302016</v>
      </c>
      <c r="O7" s="785">
        <v>735615</v>
      </c>
      <c r="P7" s="784">
        <v>566401</v>
      </c>
      <c r="Q7" s="733" t="s">
        <v>296</v>
      </c>
      <c r="R7" s="783">
        <v>1334747</v>
      </c>
      <c r="S7" s="783">
        <v>734410</v>
      </c>
      <c r="T7" s="783">
        <v>600337</v>
      </c>
      <c r="U7" s="782"/>
    </row>
    <row r="8" spans="1:21" s="733" customFormat="1" ht="20.25" customHeight="1">
      <c r="A8" s="737" t="s">
        <v>295</v>
      </c>
      <c r="B8" s="790">
        <v>1335607</v>
      </c>
      <c r="C8" s="790">
        <v>733536</v>
      </c>
      <c r="D8" s="790">
        <v>602071</v>
      </c>
      <c r="E8" s="736" t="s">
        <v>295</v>
      </c>
      <c r="F8" s="789">
        <v>1385879</v>
      </c>
      <c r="G8" s="789">
        <v>752447</v>
      </c>
      <c r="H8" s="788">
        <v>633432</v>
      </c>
      <c r="I8" s="735" t="s">
        <v>295</v>
      </c>
      <c r="J8" s="787">
        <v>1288137</v>
      </c>
      <c r="K8" s="787">
        <v>699903</v>
      </c>
      <c r="L8" s="786">
        <v>588234</v>
      </c>
      <c r="M8" s="734" t="s">
        <v>295</v>
      </c>
      <c r="N8" s="785">
        <v>1278764</v>
      </c>
      <c r="O8" s="785">
        <v>725211</v>
      </c>
      <c r="P8" s="784">
        <v>553553</v>
      </c>
      <c r="Q8" s="733" t="s">
        <v>295</v>
      </c>
      <c r="R8" s="783">
        <v>1322097</v>
      </c>
      <c r="S8" s="783">
        <v>727774</v>
      </c>
      <c r="T8" s="783">
        <v>594323</v>
      </c>
      <c r="U8" s="782"/>
    </row>
    <row r="9" spans="1:21" s="733" customFormat="1" ht="20.25" customHeight="1">
      <c r="A9" s="737" t="s">
        <v>294</v>
      </c>
      <c r="B9" s="790">
        <v>1306823</v>
      </c>
      <c r="C9" s="790">
        <v>719730</v>
      </c>
      <c r="D9" s="790">
        <v>587093</v>
      </c>
      <c r="E9" s="736" t="s">
        <v>294</v>
      </c>
      <c r="F9" s="789">
        <v>1361389</v>
      </c>
      <c r="G9" s="789">
        <v>736463</v>
      </c>
      <c r="H9" s="788">
        <v>624926</v>
      </c>
      <c r="I9" s="735" t="s">
        <v>294</v>
      </c>
      <c r="J9" s="787">
        <v>1264250</v>
      </c>
      <c r="K9" s="787">
        <v>688457</v>
      </c>
      <c r="L9" s="786">
        <v>575793</v>
      </c>
      <c r="M9" s="734" t="s">
        <v>294</v>
      </c>
      <c r="N9" s="785">
        <v>1244459</v>
      </c>
      <c r="O9" s="785">
        <v>702946</v>
      </c>
      <c r="P9" s="784">
        <v>541513</v>
      </c>
      <c r="Q9" s="733" t="s">
        <v>294</v>
      </c>
      <c r="R9" s="783">
        <v>1294230</v>
      </c>
      <c r="S9" s="783">
        <v>711899</v>
      </c>
      <c r="T9" s="783">
        <v>582331</v>
      </c>
      <c r="U9" s="782"/>
    </row>
    <row r="10" spans="1:21" s="733" customFormat="1" ht="20.25" customHeight="1">
      <c r="A10" s="737" t="s">
        <v>293</v>
      </c>
      <c r="B10" s="790">
        <v>28784</v>
      </c>
      <c r="C10" s="790">
        <v>13806</v>
      </c>
      <c r="D10" s="790">
        <v>14978</v>
      </c>
      <c r="E10" s="736" t="s">
        <v>293</v>
      </c>
      <c r="F10" s="789">
        <v>24490</v>
      </c>
      <c r="G10" s="789">
        <v>15984</v>
      </c>
      <c r="H10" s="788">
        <v>8506</v>
      </c>
      <c r="I10" s="735" t="s">
        <v>293</v>
      </c>
      <c r="J10" s="787">
        <v>23887</v>
      </c>
      <c r="K10" s="787">
        <v>11446</v>
      </c>
      <c r="L10" s="786">
        <v>12441</v>
      </c>
      <c r="M10" s="734" t="s">
        <v>293</v>
      </c>
      <c r="N10" s="785">
        <v>34305</v>
      </c>
      <c r="O10" s="785">
        <v>22265</v>
      </c>
      <c r="P10" s="784">
        <v>12040</v>
      </c>
      <c r="Q10" s="733" t="s">
        <v>293</v>
      </c>
      <c r="R10" s="783">
        <v>27867</v>
      </c>
      <c r="S10" s="783">
        <v>15875</v>
      </c>
      <c r="T10" s="783">
        <v>11992</v>
      </c>
      <c r="U10" s="782"/>
    </row>
    <row r="11" spans="1:21" s="733" customFormat="1" ht="20.25" customHeight="1">
      <c r="A11" s="737" t="s">
        <v>292</v>
      </c>
      <c r="B11" s="790">
        <v>7604</v>
      </c>
      <c r="C11" s="790">
        <v>5452</v>
      </c>
      <c r="D11" s="790">
        <v>2152</v>
      </c>
      <c r="E11" s="736" t="s">
        <v>292</v>
      </c>
      <c r="F11" s="788" t="s">
        <v>204</v>
      </c>
      <c r="G11" s="788" t="s">
        <v>204</v>
      </c>
      <c r="H11" s="794" t="s">
        <v>204</v>
      </c>
      <c r="I11" s="735" t="s">
        <v>292</v>
      </c>
      <c r="J11" s="786">
        <v>19743</v>
      </c>
      <c r="K11" s="786">
        <v>10687</v>
      </c>
      <c r="L11" s="793">
        <v>9056</v>
      </c>
      <c r="M11" s="734" t="s">
        <v>292</v>
      </c>
      <c r="N11" s="784">
        <v>23252</v>
      </c>
      <c r="O11" s="784">
        <v>10404</v>
      </c>
      <c r="P11" s="792">
        <v>12848</v>
      </c>
      <c r="Q11" s="733" t="s">
        <v>292</v>
      </c>
      <c r="R11" s="783">
        <v>12650</v>
      </c>
      <c r="S11" s="783">
        <v>6636</v>
      </c>
      <c r="T11" s="783">
        <v>6014</v>
      </c>
      <c r="U11" s="782"/>
    </row>
    <row r="12" spans="1:21" s="733" customFormat="1" ht="20.25" customHeight="1">
      <c r="A12" s="737" t="s">
        <v>291</v>
      </c>
      <c r="B12" s="790">
        <v>699811</v>
      </c>
      <c r="C12" s="790">
        <v>248709</v>
      </c>
      <c r="D12" s="790">
        <v>451102</v>
      </c>
      <c r="E12" s="736" t="s">
        <v>291</v>
      </c>
      <c r="F12" s="789">
        <v>655715</v>
      </c>
      <c r="G12" s="789">
        <v>234783</v>
      </c>
      <c r="H12" s="788">
        <v>420932</v>
      </c>
      <c r="I12" s="735" t="s">
        <v>291</v>
      </c>
      <c r="J12" s="787">
        <v>731924</v>
      </c>
      <c r="K12" s="787">
        <v>275819</v>
      </c>
      <c r="L12" s="786">
        <v>456106</v>
      </c>
      <c r="M12" s="734" t="s">
        <v>291</v>
      </c>
      <c r="N12" s="785">
        <v>735714</v>
      </c>
      <c r="O12" s="785">
        <v>249906</v>
      </c>
      <c r="P12" s="784">
        <v>485808</v>
      </c>
      <c r="Q12" s="733" t="s">
        <v>291</v>
      </c>
      <c r="R12" s="783">
        <v>705791</v>
      </c>
      <c r="S12" s="783">
        <v>252304</v>
      </c>
      <c r="T12" s="783">
        <v>453487</v>
      </c>
      <c r="U12" s="782"/>
    </row>
    <row r="13" spans="1:21" s="733" customFormat="1" ht="20.25" customHeight="1">
      <c r="A13" s="737" t="s">
        <v>290</v>
      </c>
      <c r="B13" s="791">
        <v>160442</v>
      </c>
      <c r="C13" s="791">
        <v>11933</v>
      </c>
      <c r="D13" s="791">
        <v>148509</v>
      </c>
      <c r="E13" s="736" t="s">
        <v>290</v>
      </c>
      <c r="F13" s="789">
        <v>124602</v>
      </c>
      <c r="G13" s="789">
        <v>4064</v>
      </c>
      <c r="H13" s="788">
        <v>120538</v>
      </c>
      <c r="I13" s="735" t="s">
        <v>290</v>
      </c>
      <c r="J13" s="787">
        <v>169984</v>
      </c>
      <c r="K13" s="787">
        <v>5486</v>
      </c>
      <c r="L13" s="786">
        <v>164498</v>
      </c>
      <c r="M13" s="734" t="s">
        <v>290</v>
      </c>
      <c r="N13" s="785">
        <v>171545</v>
      </c>
      <c r="O13" s="785">
        <v>1125</v>
      </c>
      <c r="P13" s="784">
        <v>170420</v>
      </c>
      <c r="Q13" s="733" t="s">
        <v>290</v>
      </c>
      <c r="R13" s="783">
        <v>156643</v>
      </c>
      <c r="S13" s="783">
        <v>5652</v>
      </c>
      <c r="T13" s="783">
        <v>150991</v>
      </c>
      <c r="U13" s="782"/>
    </row>
    <row r="14" spans="1:21" s="738" customFormat="1" ht="20.25" customHeight="1">
      <c r="A14" s="737" t="s">
        <v>289</v>
      </c>
      <c r="B14" s="790">
        <v>159828</v>
      </c>
      <c r="C14" s="790">
        <v>68727</v>
      </c>
      <c r="D14" s="790">
        <v>91101</v>
      </c>
      <c r="E14" s="736" t="s">
        <v>289</v>
      </c>
      <c r="F14" s="789">
        <v>169469</v>
      </c>
      <c r="G14" s="789">
        <v>79456</v>
      </c>
      <c r="H14" s="788">
        <v>90013</v>
      </c>
      <c r="I14" s="735" t="s">
        <v>289</v>
      </c>
      <c r="J14" s="787">
        <v>153574</v>
      </c>
      <c r="K14" s="787">
        <v>72454</v>
      </c>
      <c r="L14" s="786">
        <v>81120</v>
      </c>
      <c r="M14" s="734" t="s">
        <v>289</v>
      </c>
      <c r="N14" s="785">
        <v>166278</v>
      </c>
      <c r="O14" s="785">
        <v>67139</v>
      </c>
      <c r="P14" s="784">
        <v>99139</v>
      </c>
      <c r="Q14" s="733" t="s">
        <v>289</v>
      </c>
      <c r="R14" s="783">
        <v>162287</v>
      </c>
      <c r="S14" s="783">
        <v>71944</v>
      </c>
      <c r="T14" s="783">
        <v>90343</v>
      </c>
      <c r="U14" s="782"/>
    </row>
    <row r="15" spans="1:21" s="733" customFormat="1" ht="20.25" customHeight="1">
      <c r="A15" s="732" t="s">
        <v>288</v>
      </c>
      <c r="B15" s="790">
        <v>379541</v>
      </c>
      <c r="C15" s="790">
        <v>168049</v>
      </c>
      <c r="D15" s="790">
        <v>211492</v>
      </c>
      <c r="E15" s="730" t="s">
        <v>288</v>
      </c>
      <c r="F15" s="789">
        <v>361644</v>
      </c>
      <c r="G15" s="789">
        <v>151263</v>
      </c>
      <c r="H15" s="788">
        <v>210381</v>
      </c>
      <c r="I15" s="728" t="s">
        <v>288</v>
      </c>
      <c r="J15" s="787">
        <v>408366</v>
      </c>
      <c r="K15" s="787">
        <v>197879</v>
      </c>
      <c r="L15" s="786">
        <v>210488</v>
      </c>
      <c r="M15" s="726" t="s">
        <v>288</v>
      </c>
      <c r="N15" s="785">
        <v>397891</v>
      </c>
      <c r="O15" s="785">
        <v>181642</v>
      </c>
      <c r="P15" s="784">
        <v>216249</v>
      </c>
      <c r="Q15" s="724" t="s">
        <v>288</v>
      </c>
      <c r="R15" s="783">
        <v>386861</v>
      </c>
      <c r="S15" s="783">
        <v>174708</v>
      </c>
      <c r="T15" s="783">
        <v>212153</v>
      </c>
      <c r="U15" s="782"/>
    </row>
    <row r="16" spans="1:21" s="733" customFormat="1" ht="24" customHeight="1">
      <c r="A16" s="781"/>
      <c r="B16" s="780"/>
      <c r="C16" s="780"/>
      <c r="D16" s="780"/>
      <c r="E16" s="779"/>
      <c r="F16" s="778"/>
      <c r="G16" s="778"/>
      <c r="H16" s="778"/>
      <c r="I16" s="777"/>
      <c r="J16" s="776"/>
      <c r="K16" s="776"/>
      <c r="L16" s="776"/>
      <c r="M16" s="775"/>
      <c r="N16" s="774"/>
      <c r="O16" s="774"/>
      <c r="P16" s="774"/>
      <c r="Q16" s="773"/>
    </row>
    <row r="17" spans="1:20" s="758" customFormat="1" ht="23.25" customHeight="1">
      <c r="A17" s="770"/>
      <c r="B17" s="772"/>
      <c r="C17" s="771" t="s">
        <v>267</v>
      </c>
      <c r="D17" s="770"/>
      <c r="E17" s="767"/>
      <c r="F17" s="769"/>
      <c r="G17" s="768" t="s">
        <v>267</v>
      </c>
      <c r="H17" s="767"/>
      <c r="I17" s="764"/>
      <c r="J17" s="766"/>
      <c r="K17" s="765" t="s">
        <v>267</v>
      </c>
      <c r="L17" s="764"/>
      <c r="M17" s="761"/>
      <c r="N17" s="763"/>
      <c r="O17" s="762" t="s">
        <v>267</v>
      </c>
      <c r="P17" s="761"/>
      <c r="Q17" s="760"/>
      <c r="S17" s="759" t="s">
        <v>267</v>
      </c>
    </row>
    <row r="18" spans="1:20" s="748" customFormat="1" ht="20.25" customHeight="1">
      <c r="A18" s="757"/>
      <c r="B18" s="756"/>
      <c r="C18" s="756"/>
      <c r="D18" s="756"/>
      <c r="E18" s="755"/>
      <c r="F18" s="754"/>
      <c r="G18" s="754"/>
      <c r="H18" s="754"/>
      <c r="I18" s="753"/>
      <c r="J18" s="752"/>
      <c r="K18" s="752"/>
      <c r="L18" s="752"/>
      <c r="M18" s="751"/>
      <c r="N18" s="750"/>
      <c r="O18" s="750"/>
      <c r="P18" s="750"/>
      <c r="Q18" s="749"/>
    </row>
    <row r="19" spans="1:20" s="738" customFormat="1" ht="20.25" customHeight="1">
      <c r="A19" s="747" t="s">
        <v>297</v>
      </c>
      <c r="B19" s="746">
        <v>100</v>
      </c>
      <c r="C19" s="746">
        <v>100</v>
      </c>
      <c r="D19" s="746">
        <v>100</v>
      </c>
      <c r="E19" s="745" t="s">
        <v>297</v>
      </c>
      <c r="F19" s="744">
        <v>100</v>
      </c>
      <c r="G19" s="744">
        <v>100</v>
      </c>
      <c r="H19" s="744">
        <v>100</v>
      </c>
      <c r="I19" s="743" t="s">
        <v>297</v>
      </c>
      <c r="J19" s="742">
        <v>100</v>
      </c>
      <c r="K19" s="742">
        <v>100</v>
      </c>
      <c r="L19" s="742">
        <v>100</v>
      </c>
      <c r="M19" s="741" t="s">
        <v>297</v>
      </c>
      <c r="N19" s="740">
        <v>100</v>
      </c>
      <c r="O19" s="740">
        <v>100</v>
      </c>
      <c r="P19" s="740">
        <v>100</v>
      </c>
      <c r="Q19" s="738" t="s">
        <v>297</v>
      </c>
      <c r="R19" s="739">
        <v>100</v>
      </c>
      <c r="S19" s="739">
        <v>100</v>
      </c>
      <c r="T19" s="739">
        <v>100</v>
      </c>
    </row>
    <row r="20" spans="1:20" s="733" customFormat="1" ht="20.25" customHeight="1">
      <c r="A20" s="737" t="s">
        <v>296</v>
      </c>
      <c r="B20" s="731">
        <f t="shared" ref="B20:D23" si="0">B7*100/B$6</f>
        <v>65.746281733627924</v>
      </c>
      <c r="C20" s="731">
        <f t="shared" si="0"/>
        <v>74.819301870917897</v>
      </c>
      <c r="D20" s="731">
        <f t="shared" si="0"/>
        <v>57.254684575841566</v>
      </c>
      <c r="E20" s="736" t="s">
        <v>296</v>
      </c>
      <c r="F20" s="729">
        <f t="shared" ref="F20:H23" si="1">F7*100/F$6</f>
        <v>67.882203807417142</v>
      </c>
      <c r="G20" s="729">
        <f t="shared" si="1"/>
        <v>76.218003909929806</v>
      </c>
      <c r="H20" s="729">
        <f t="shared" si="1"/>
        <v>60.077165001839973</v>
      </c>
      <c r="I20" s="735" t="s">
        <v>296</v>
      </c>
      <c r="J20" s="727">
        <f>J7*100/J$6+0.08</f>
        <v>64.197893622184466</v>
      </c>
      <c r="K20" s="727">
        <f>K7*100/K$6</f>
        <v>72.03806940123215</v>
      </c>
      <c r="L20" s="727">
        <f>L7*100/L$6</f>
        <v>56.701373462591469</v>
      </c>
      <c r="M20" s="734" t="s">
        <v>296</v>
      </c>
      <c r="N20" s="725">
        <f t="shared" ref="N20:P28" si="2">N7*100/N$6</f>
        <v>63.895413033130005</v>
      </c>
      <c r="O20" s="725">
        <f t="shared" si="2"/>
        <v>74.642245066315184</v>
      </c>
      <c r="P20" s="725">
        <f t="shared" si="2"/>
        <v>53.829704935046173</v>
      </c>
      <c r="Q20" s="733" t="s">
        <v>296</v>
      </c>
      <c r="R20" s="723">
        <f t="shared" ref="R20:T28" si="3">R7*100/R$6</f>
        <v>65.411523823619063</v>
      </c>
      <c r="S20" s="723">
        <f t="shared" si="3"/>
        <v>74.429875323548671</v>
      </c>
      <c r="T20" s="723">
        <f t="shared" si="3"/>
        <v>56.967482236122919</v>
      </c>
    </row>
    <row r="21" spans="1:20" s="733" customFormat="1" ht="20.25" customHeight="1">
      <c r="A21" s="737" t="s">
        <v>295</v>
      </c>
      <c r="B21" s="731">
        <f t="shared" si="0"/>
        <v>65.374087993178733</v>
      </c>
      <c r="C21" s="731">
        <f t="shared" si="0"/>
        <v>74.267310723835351</v>
      </c>
      <c r="D21" s="731">
        <f t="shared" si="0"/>
        <v>57.050766351597851</v>
      </c>
      <c r="E21" s="736" t="s">
        <v>295</v>
      </c>
      <c r="F21" s="729">
        <f t="shared" si="1"/>
        <v>67.882203807417142</v>
      </c>
      <c r="G21" s="729">
        <f t="shared" si="1"/>
        <v>76.218003909929806</v>
      </c>
      <c r="H21" s="729">
        <f t="shared" si="1"/>
        <v>60.077165001839973</v>
      </c>
      <c r="I21" s="735" t="s">
        <v>295</v>
      </c>
      <c r="J21" s="727">
        <f>J8*100/J$6</f>
        <v>63.150006985961895</v>
      </c>
      <c r="K21" s="727">
        <f>K8*100/K$6-0.05</f>
        <v>70.904644574410824</v>
      </c>
      <c r="L21" s="727">
        <f t="shared" ref="L21:L28" si="4">L8*100/L$6</f>
        <v>55.841677773600814</v>
      </c>
      <c r="M21" s="734" t="s">
        <v>295</v>
      </c>
      <c r="N21" s="725">
        <f t="shared" si="2"/>
        <v>62.754339387455651</v>
      </c>
      <c r="O21" s="725">
        <f t="shared" si="2"/>
        <v>73.586559799334566</v>
      </c>
      <c r="P21" s="725">
        <f t="shared" si="2"/>
        <v>52.608654744447158</v>
      </c>
      <c r="Q21" s="733" t="s">
        <v>295</v>
      </c>
      <c r="R21" s="723">
        <f t="shared" si="3"/>
        <v>64.791589276945587</v>
      </c>
      <c r="S21" s="723">
        <f t="shared" si="3"/>
        <v>73.757340019499068</v>
      </c>
      <c r="T21" s="723">
        <f t="shared" si="3"/>
        <v>56.396798706425365</v>
      </c>
    </row>
    <row r="22" spans="1:20" s="711" customFormat="1" ht="20.25" customHeight="1">
      <c r="A22" s="737" t="s">
        <v>294</v>
      </c>
      <c r="B22" s="731">
        <f t="shared" si="0"/>
        <v>63.965194696875514</v>
      </c>
      <c r="C22" s="731">
        <f t="shared" si="0"/>
        <v>72.869513626142435</v>
      </c>
      <c r="D22" s="731">
        <f t="shared" si="0"/>
        <v>55.631487930258452</v>
      </c>
      <c r="E22" s="736" t="s">
        <v>294</v>
      </c>
      <c r="F22" s="729">
        <f t="shared" si="1"/>
        <v>66.682650909044597</v>
      </c>
      <c r="G22" s="729">
        <f t="shared" si="1"/>
        <v>74.598928314577151</v>
      </c>
      <c r="H22" s="729">
        <f t="shared" si="1"/>
        <v>59.270422738257373</v>
      </c>
      <c r="I22" s="735" t="s">
        <v>294</v>
      </c>
      <c r="J22" s="727">
        <f>J9*100/J$6</f>
        <v>61.978963675449371</v>
      </c>
      <c r="K22" s="727">
        <f>K9*100/K$6</f>
        <v>69.79427397762997</v>
      </c>
      <c r="L22" s="727">
        <f t="shared" si="4"/>
        <v>54.660640442910356</v>
      </c>
      <c r="M22" s="734" t="s">
        <v>294</v>
      </c>
      <c r="N22" s="725">
        <f t="shared" si="2"/>
        <v>61.070848444102019</v>
      </c>
      <c r="O22" s="725">
        <f t="shared" si="2"/>
        <v>71.327348681560309</v>
      </c>
      <c r="P22" s="725">
        <f t="shared" si="2"/>
        <v>51.464395381525911</v>
      </c>
      <c r="Q22" s="733" t="s">
        <v>294</v>
      </c>
      <c r="R22" s="723">
        <f t="shared" si="3"/>
        <v>63.42592002697328</v>
      </c>
      <c r="S22" s="723">
        <f t="shared" si="3"/>
        <v>72.148464499338203</v>
      </c>
      <c r="T22" s="723">
        <f t="shared" si="3"/>
        <v>55.258847777237946</v>
      </c>
    </row>
    <row r="23" spans="1:20" s="711" customFormat="1" ht="20.25" customHeight="1">
      <c r="A23" s="737" t="s">
        <v>293</v>
      </c>
      <c r="B23" s="731">
        <f t="shared" si="0"/>
        <v>1.4088932963032215</v>
      </c>
      <c r="C23" s="731">
        <f t="shared" si="0"/>
        <v>1.3977970976929159</v>
      </c>
      <c r="D23" s="731">
        <f t="shared" si="0"/>
        <v>1.4192784213393979</v>
      </c>
      <c r="E23" s="736" t="s">
        <v>293</v>
      </c>
      <c r="F23" s="729">
        <f t="shared" si="1"/>
        <v>1.1995528983725461</v>
      </c>
      <c r="G23" s="729">
        <f t="shared" si="1"/>
        <v>1.6190755953526534</v>
      </c>
      <c r="H23" s="729">
        <f t="shared" si="1"/>
        <v>0.80674226358259571</v>
      </c>
      <c r="I23" s="735" t="s">
        <v>293</v>
      </c>
      <c r="J23" s="727">
        <f>J10*100/J$6</f>
        <v>1.1710433105125244</v>
      </c>
      <c r="K23" s="727">
        <f>K10*100/K$6-0.03</f>
        <v>1.1303705967808484</v>
      </c>
      <c r="L23" s="727">
        <f t="shared" si="4"/>
        <v>1.1810373306904527</v>
      </c>
      <c r="M23" s="734" t="s">
        <v>293</v>
      </c>
      <c r="N23" s="725">
        <f t="shared" si="2"/>
        <v>1.6834909433536338</v>
      </c>
      <c r="O23" s="725">
        <f t="shared" si="2"/>
        <v>2.2592111177742535</v>
      </c>
      <c r="P23" s="725">
        <f t="shared" si="2"/>
        <v>1.1442593629212447</v>
      </c>
      <c r="Q23" s="733" t="s">
        <v>293</v>
      </c>
      <c r="R23" s="723">
        <f t="shared" si="3"/>
        <v>1.3656692499723113</v>
      </c>
      <c r="S23" s="723">
        <f t="shared" si="3"/>
        <v>1.6088755201608571</v>
      </c>
      <c r="T23" s="723">
        <f t="shared" si="3"/>
        <v>1.1379509291874166</v>
      </c>
    </row>
    <row r="24" spans="1:20" s="711" customFormat="1" ht="20.25" customHeight="1">
      <c r="A24" s="737" t="s">
        <v>292</v>
      </c>
      <c r="B24" s="731" t="s">
        <v>206</v>
      </c>
      <c r="C24" s="731" t="s">
        <v>206</v>
      </c>
      <c r="D24" s="731" t="s">
        <v>206</v>
      </c>
      <c r="E24" s="736" t="s">
        <v>292</v>
      </c>
      <c r="F24" s="729" t="s">
        <v>206</v>
      </c>
      <c r="G24" s="729" t="s">
        <v>206</v>
      </c>
      <c r="H24" s="729" t="s">
        <v>206</v>
      </c>
      <c r="I24" s="735" t="s">
        <v>292</v>
      </c>
      <c r="J24" s="727">
        <f>J11*100/J$6</f>
        <v>0.96788663622258009</v>
      </c>
      <c r="K24" s="727">
        <f>K11*100/K$6</f>
        <v>1.0834248268213287</v>
      </c>
      <c r="L24" s="727">
        <f t="shared" si="4"/>
        <v>0.85969568899065496</v>
      </c>
      <c r="M24" s="734" t="s">
        <v>292</v>
      </c>
      <c r="N24" s="725">
        <f t="shared" si="2"/>
        <v>1.1410736456743533</v>
      </c>
      <c r="O24" s="725">
        <f t="shared" si="2"/>
        <v>1.0556852669806123</v>
      </c>
      <c r="P24" s="725">
        <f t="shared" si="2"/>
        <v>1.2210501905990159</v>
      </c>
      <c r="Q24" s="733" t="s">
        <v>292</v>
      </c>
      <c r="R24" s="723">
        <f t="shared" si="3"/>
        <v>0.61993454667347536</v>
      </c>
      <c r="S24" s="723">
        <f t="shared" si="3"/>
        <v>0.67253530404960304</v>
      </c>
      <c r="T24" s="723">
        <f t="shared" si="3"/>
        <v>0.57068352969755864</v>
      </c>
    </row>
    <row r="25" spans="1:20" s="711" customFormat="1" ht="20.25" customHeight="1">
      <c r="A25" s="737" t="s">
        <v>291</v>
      </c>
      <c r="B25" s="731">
        <f t="shared" ref="B25:D28" si="5">B12*100/B$6</f>
        <v>34.253718266372069</v>
      </c>
      <c r="C25" s="731">
        <f t="shared" si="5"/>
        <v>25.180698129082096</v>
      </c>
      <c r="D25" s="731">
        <f t="shared" si="5"/>
        <v>42.745315424158434</v>
      </c>
      <c r="E25" s="736" t="s">
        <v>291</v>
      </c>
      <c r="F25" s="729">
        <f t="shared" ref="F25:H26" si="6">F12*100/F$6</f>
        <v>32.117796192582851</v>
      </c>
      <c r="G25" s="729">
        <f t="shared" si="6"/>
        <v>23.781996090070198</v>
      </c>
      <c r="H25" s="729">
        <f t="shared" si="6"/>
        <v>39.922834998160027</v>
      </c>
      <c r="I25" s="735" t="s">
        <v>291</v>
      </c>
      <c r="J25" s="727">
        <f>J12*100/J$6-0.05</f>
        <v>35.832057353521542</v>
      </c>
      <c r="K25" s="727">
        <f>K12*100/K$6</f>
        <v>27.961930598767854</v>
      </c>
      <c r="L25" s="727">
        <f t="shared" si="4"/>
        <v>43.298626537408531</v>
      </c>
      <c r="M25" s="734" t="s">
        <v>291</v>
      </c>
      <c r="N25" s="725">
        <f t="shared" si="2"/>
        <v>36.104586966869995</v>
      </c>
      <c r="O25" s="725">
        <f t="shared" si="2"/>
        <v>25.357754933684824</v>
      </c>
      <c r="P25" s="725">
        <f t="shared" si="2"/>
        <v>46.170295064953827</v>
      </c>
      <c r="Q25" s="733" t="s">
        <v>291</v>
      </c>
      <c r="R25" s="723">
        <f t="shared" si="3"/>
        <v>34.588476176380937</v>
      </c>
      <c r="S25" s="723">
        <f t="shared" si="3"/>
        <v>25.570124676451332</v>
      </c>
      <c r="T25" s="723">
        <f t="shared" si="3"/>
        <v>43.032517763877081</v>
      </c>
    </row>
    <row r="26" spans="1:20" s="711" customFormat="1" ht="20.25" customHeight="1">
      <c r="A26" s="737" t="s">
        <v>290</v>
      </c>
      <c r="B26" s="731">
        <f t="shared" si="5"/>
        <v>7.8531704504405733</v>
      </c>
      <c r="C26" s="731">
        <f t="shared" si="5"/>
        <v>1.208164042211326</v>
      </c>
      <c r="D26" s="731">
        <f t="shared" si="5"/>
        <v>14.072347381138512</v>
      </c>
      <c r="E26" s="736" t="s">
        <v>290</v>
      </c>
      <c r="F26" s="729">
        <f t="shared" si="6"/>
        <v>6.1031723251537766</v>
      </c>
      <c r="G26" s="729">
        <f t="shared" si="6"/>
        <v>0.41165685807765162</v>
      </c>
      <c r="H26" s="729">
        <f t="shared" si="6"/>
        <v>11.432294729334462</v>
      </c>
      <c r="I26" s="735" t="s">
        <v>290</v>
      </c>
      <c r="J26" s="727">
        <f>J13*100/J$6</f>
        <v>8.3333455894068305</v>
      </c>
      <c r="K26" s="727">
        <f>K13*100/K$6</f>
        <v>0.55615875362045564</v>
      </c>
      <c r="L26" s="727">
        <f t="shared" si="4"/>
        <v>15.615969682816338</v>
      </c>
      <c r="M26" s="734" t="s">
        <v>290</v>
      </c>
      <c r="N26" s="725">
        <f t="shared" si="2"/>
        <v>8.4184362010668732</v>
      </c>
      <c r="O26" s="725">
        <f t="shared" si="2"/>
        <v>0.11415281866139838</v>
      </c>
      <c r="P26" s="725">
        <f t="shared" si="2"/>
        <v>16.196402045601207</v>
      </c>
      <c r="Q26" s="733" t="s">
        <v>290</v>
      </c>
      <c r="R26" s="723">
        <f t="shared" si="3"/>
        <v>7.6765539284247586</v>
      </c>
      <c r="S26" s="723">
        <f t="shared" si="3"/>
        <v>0.57281035842199457</v>
      </c>
      <c r="T26" s="723">
        <f t="shared" si="3"/>
        <v>14.327914338637191</v>
      </c>
    </row>
    <row r="27" spans="1:20" s="711" customFormat="1" ht="20.25" customHeight="1">
      <c r="A27" s="737" t="s">
        <v>289</v>
      </c>
      <c r="B27" s="731">
        <f t="shared" si="5"/>
        <v>7.8231169316825762</v>
      </c>
      <c r="C27" s="731">
        <f t="shared" si="5"/>
        <v>6.9583080641127797</v>
      </c>
      <c r="D27" s="731">
        <f t="shared" si="5"/>
        <v>8.6325065738042781</v>
      </c>
      <c r="E27" s="736" t="s">
        <v>289</v>
      </c>
      <c r="F27" s="729">
        <f>F14*100/F$6</f>
        <v>8.3008178903347094</v>
      </c>
      <c r="G27" s="729">
        <f>G14*100/G$6+0.05</f>
        <v>8.0983777843055833</v>
      </c>
      <c r="H27" s="729">
        <f>H14*100/H$6</f>
        <v>8.5371845017470243</v>
      </c>
      <c r="I27" s="735" t="s">
        <v>289</v>
      </c>
      <c r="J27" s="727">
        <f>J14*100/J$6</f>
        <v>7.5288569250492081</v>
      </c>
      <c r="K27" s="727">
        <f>K14*100/K$6</f>
        <v>7.3452290074401185</v>
      </c>
      <c r="L27" s="727">
        <f t="shared" si="4"/>
        <v>7.7008076734675281</v>
      </c>
      <c r="M27" s="734" t="s">
        <v>289</v>
      </c>
      <c r="N27" s="725">
        <f t="shared" si="2"/>
        <v>8.1599623110029302</v>
      </c>
      <c r="O27" s="725">
        <f t="shared" si="2"/>
        <v>6.8125387485401125</v>
      </c>
      <c r="P27" s="725">
        <f t="shared" si="2"/>
        <v>9.4219874568645583</v>
      </c>
      <c r="Q27" s="733" t="s">
        <v>289</v>
      </c>
      <c r="R27" s="723">
        <f t="shared" si="3"/>
        <v>7.953147650276545</v>
      </c>
      <c r="S27" s="723">
        <f t="shared" si="3"/>
        <v>7.2912718376348158</v>
      </c>
      <c r="T27" s="723">
        <f t="shared" si="3"/>
        <v>8.5728736487307184</v>
      </c>
    </row>
    <row r="28" spans="1:20" s="711" customFormat="1" ht="20.25" customHeight="1">
      <c r="A28" s="732" t="s">
        <v>288</v>
      </c>
      <c r="B28" s="731">
        <f t="shared" si="5"/>
        <v>18.577430884248923</v>
      </c>
      <c r="C28" s="731">
        <f t="shared" si="5"/>
        <v>17.014226022757992</v>
      </c>
      <c r="D28" s="731">
        <f t="shared" si="5"/>
        <v>20.040461469215643</v>
      </c>
      <c r="E28" s="730" t="s">
        <v>288</v>
      </c>
      <c r="F28" s="729">
        <f>F15*100/F$6</f>
        <v>17.713805977094367</v>
      </c>
      <c r="G28" s="729">
        <f>G15*100/G$6</f>
        <v>15.321961447686963</v>
      </c>
      <c r="H28" s="729">
        <f>H15*100/H$6</f>
        <v>19.953355767078541</v>
      </c>
      <c r="I28" s="728" t="s">
        <v>288</v>
      </c>
      <c r="J28" s="727">
        <f>J15*100/J$6</f>
        <v>20.019854839065498</v>
      </c>
      <c r="K28" s="727">
        <f>K15*100/K$6</f>
        <v>20.060542837707281</v>
      </c>
      <c r="L28" s="727">
        <f t="shared" si="4"/>
        <v>19.981849181124666</v>
      </c>
      <c r="M28" s="726" t="s">
        <v>288</v>
      </c>
      <c r="N28" s="725">
        <f t="shared" si="2"/>
        <v>19.526188454800195</v>
      </c>
      <c r="O28" s="725">
        <f t="shared" si="2"/>
        <v>18.431063366483311</v>
      </c>
      <c r="P28" s="725">
        <f t="shared" si="2"/>
        <v>20.551905562488059</v>
      </c>
      <c r="Q28" s="724" t="s">
        <v>288</v>
      </c>
      <c r="R28" s="723">
        <f t="shared" si="3"/>
        <v>18.958774597679632</v>
      </c>
      <c r="S28" s="723">
        <f t="shared" si="3"/>
        <v>17.706042480394522</v>
      </c>
      <c r="T28" s="723">
        <f t="shared" si="3"/>
        <v>20.131729776509172</v>
      </c>
    </row>
    <row r="29" spans="1:20" s="711" customFormat="1" ht="20.25" customHeight="1">
      <c r="A29" s="722"/>
      <c r="B29" s="721"/>
      <c r="C29" s="721"/>
      <c r="D29" s="721"/>
      <c r="E29" s="720"/>
      <c r="F29" s="719"/>
      <c r="G29" s="719"/>
      <c r="H29" s="719"/>
      <c r="I29" s="718"/>
      <c r="J29" s="717"/>
      <c r="K29" s="717"/>
      <c r="L29" s="717"/>
      <c r="M29" s="716"/>
      <c r="N29" s="715"/>
      <c r="O29" s="715"/>
      <c r="P29" s="715"/>
      <c r="Q29" s="714"/>
      <c r="R29" s="713"/>
      <c r="S29" s="713"/>
      <c r="T29" s="713"/>
    </row>
    <row r="30" spans="1:20" s="711" customFormat="1" ht="20.25" customHeight="1">
      <c r="A30" s="712"/>
      <c r="B30" s="708"/>
      <c r="C30" s="708"/>
      <c r="D30" s="708"/>
      <c r="E30" s="712"/>
      <c r="F30" s="708"/>
      <c r="G30" s="708"/>
      <c r="H30" s="708"/>
      <c r="I30" s="712"/>
      <c r="J30" s="708"/>
      <c r="K30" s="708"/>
      <c r="L30" s="708"/>
      <c r="M30" s="712"/>
      <c r="N30" s="708"/>
      <c r="O30" s="708"/>
      <c r="P30" s="708"/>
      <c r="Q30" s="712"/>
    </row>
    <row r="31" spans="1:20" s="711" customFormat="1" ht="24" customHeight="1">
      <c r="A31" s="712"/>
      <c r="B31" s="708"/>
      <c r="C31" s="708"/>
      <c r="D31" s="708"/>
      <c r="E31" s="712"/>
      <c r="F31" s="708"/>
      <c r="G31" s="708"/>
      <c r="H31" s="708"/>
      <c r="I31" s="712"/>
      <c r="J31" s="708"/>
      <c r="K31" s="708"/>
      <c r="L31" s="708"/>
      <c r="M31" s="712"/>
      <c r="N31" s="708"/>
      <c r="O31" s="708"/>
      <c r="P31" s="708"/>
      <c r="Q31" s="712"/>
    </row>
    <row r="32" spans="1:20" s="710" customFormat="1" ht="36.6" customHeight="1">
      <c r="B32" s="710">
        <v>4</v>
      </c>
      <c r="F32" s="710">
        <v>3</v>
      </c>
      <c r="J32" s="710">
        <v>2</v>
      </c>
      <c r="N32" s="710">
        <v>1</v>
      </c>
      <c r="R32" s="710">
        <v>2560</v>
      </c>
    </row>
    <row r="47" spans="2:16" ht="24" customHeight="1">
      <c r="B47" s="709"/>
      <c r="D47" s="709"/>
      <c r="F47" s="709"/>
      <c r="H47" s="709"/>
      <c r="J47" s="709"/>
      <c r="L47" s="709"/>
      <c r="N47" s="709"/>
      <c r="P47" s="709"/>
    </row>
    <row r="48" spans="2:16" ht="24" customHeight="1">
      <c r="B48" s="709"/>
      <c r="D48" s="709"/>
      <c r="F48" s="709"/>
      <c r="H48" s="709"/>
      <c r="J48" s="709"/>
      <c r="L48" s="709"/>
      <c r="N48" s="709"/>
      <c r="P48" s="709"/>
    </row>
    <row r="49" spans="2:16" ht="24" customHeight="1">
      <c r="B49" s="709"/>
      <c r="D49" s="709"/>
      <c r="F49" s="709"/>
      <c r="H49" s="709"/>
      <c r="J49" s="709"/>
      <c r="L49" s="709"/>
      <c r="N49" s="709"/>
      <c r="P49" s="709"/>
    </row>
    <row r="50" spans="2:16" ht="24" customHeight="1">
      <c r="B50" s="709"/>
      <c r="D50" s="709"/>
      <c r="F50" s="709"/>
      <c r="H50" s="709"/>
      <c r="J50" s="709"/>
      <c r="L50" s="709"/>
      <c r="N50" s="709"/>
      <c r="P50" s="709"/>
    </row>
    <row r="51" spans="2:16" ht="24" customHeight="1">
      <c r="B51" s="709"/>
      <c r="D51" s="709"/>
      <c r="F51" s="709"/>
      <c r="H51" s="709"/>
      <c r="J51" s="709"/>
      <c r="L51" s="709"/>
      <c r="N51" s="709"/>
      <c r="P51" s="709"/>
    </row>
    <row r="52" spans="2:16" ht="24" customHeight="1">
      <c r="B52" s="709"/>
      <c r="D52" s="709"/>
      <c r="F52" s="709"/>
      <c r="H52" s="709"/>
      <c r="J52" s="709"/>
      <c r="L52" s="709"/>
      <c r="N52" s="709"/>
      <c r="P52" s="709"/>
    </row>
    <row r="54" spans="2:16" ht="24" customHeight="1">
      <c r="B54" s="709"/>
      <c r="D54" s="709"/>
      <c r="F54" s="709"/>
      <c r="H54" s="709"/>
      <c r="J54" s="709"/>
      <c r="L54" s="709"/>
      <c r="N54" s="709"/>
      <c r="P54" s="709"/>
    </row>
    <row r="55" spans="2:16" ht="24" customHeight="1">
      <c r="B55" s="709"/>
      <c r="D55" s="709"/>
      <c r="F55" s="709"/>
      <c r="H55" s="709"/>
      <c r="J55" s="709"/>
      <c r="L55" s="709"/>
      <c r="N55" s="709"/>
      <c r="P55" s="709"/>
    </row>
    <row r="56" spans="2:16" ht="24" customHeight="1">
      <c r="B56" s="709"/>
      <c r="D56" s="709"/>
      <c r="F56" s="709"/>
      <c r="H56" s="709"/>
      <c r="J56" s="709"/>
      <c r="L56" s="709"/>
      <c r="N56" s="709"/>
      <c r="P56" s="709"/>
    </row>
    <row r="57" spans="2:16" ht="24" customHeight="1">
      <c r="B57" s="709"/>
      <c r="D57" s="709"/>
      <c r="F57" s="709"/>
      <c r="H57" s="709"/>
      <c r="J57" s="709"/>
      <c r="L57" s="709"/>
      <c r="N57" s="709"/>
      <c r="P57" s="709"/>
    </row>
    <row r="58" spans="2:16" ht="24" customHeight="1">
      <c r="B58" s="709"/>
      <c r="D58" s="709"/>
      <c r="F58" s="709"/>
      <c r="H58" s="709"/>
      <c r="J58" s="709"/>
      <c r="L58" s="709"/>
      <c r="N58" s="709"/>
      <c r="P58" s="709"/>
    </row>
    <row r="74" spans="2:16" ht="24" customHeight="1">
      <c r="B74" s="709"/>
      <c r="D74" s="709"/>
      <c r="F74" s="709"/>
      <c r="H74" s="709"/>
      <c r="J74" s="709"/>
      <c r="L74" s="709"/>
      <c r="N74" s="709"/>
      <c r="P74" s="709"/>
    </row>
    <row r="75" spans="2:16" ht="24" customHeight="1">
      <c r="B75" s="709"/>
      <c r="D75" s="709"/>
      <c r="F75" s="709"/>
      <c r="H75" s="709"/>
      <c r="J75" s="709"/>
      <c r="L75" s="709"/>
      <c r="N75" s="709"/>
      <c r="P75" s="709"/>
    </row>
    <row r="76" spans="2:16" ht="24" customHeight="1">
      <c r="B76" s="709"/>
      <c r="D76" s="709"/>
      <c r="F76" s="709"/>
      <c r="H76" s="709"/>
      <c r="J76" s="709"/>
      <c r="L76" s="709"/>
      <c r="N76" s="709"/>
      <c r="P76" s="709"/>
    </row>
    <row r="78" spans="2:16" ht="24" customHeight="1">
      <c r="B78" s="709"/>
      <c r="D78" s="709"/>
      <c r="F78" s="709"/>
      <c r="H78" s="709"/>
      <c r="J78" s="709"/>
      <c r="L78" s="709"/>
      <c r="N78" s="709"/>
      <c r="P78" s="709"/>
    </row>
    <row r="79" spans="2:16" ht="24" customHeight="1">
      <c r="B79" s="709"/>
      <c r="F79" s="709"/>
      <c r="J79" s="709"/>
      <c r="N79" s="709"/>
    </row>
    <row r="80" spans="2:16" ht="24" customHeight="1">
      <c r="B80" s="709"/>
      <c r="D80" s="709"/>
      <c r="F80" s="709"/>
      <c r="H80" s="709"/>
      <c r="J80" s="709"/>
      <c r="L80" s="709"/>
      <c r="N80" s="709"/>
      <c r="P80" s="709"/>
    </row>
    <row r="81" spans="2:16" ht="24" customHeight="1">
      <c r="B81" s="709"/>
      <c r="D81" s="709"/>
      <c r="F81" s="709"/>
      <c r="H81" s="709"/>
      <c r="J81" s="709"/>
      <c r="L81" s="709"/>
      <c r="N81" s="709"/>
      <c r="P81" s="709"/>
    </row>
    <row r="83" spans="2:16" ht="24" customHeight="1">
      <c r="B83" s="709"/>
      <c r="D83" s="709"/>
      <c r="F83" s="709"/>
      <c r="H83" s="709"/>
      <c r="J83" s="709"/>
      <c r="L83" s="709"/>
      <c r="N83" s="709"/>
      <c r="P83" s="709"/>
    </row>
    <row r="85" spans="2:16" ht="24" customHeight="1">
      <c r="B85" s="709"/>
      <c r="D85" s="709"/>
      <c r="F85" s="709"/>
      <c r="H85" s="709"/>
      <c r="J85" s="709"/>
      <c r="L85" s="709"/>
      <c r="N85" s="709"/>
      <c r="P85" s="709"/>
    </row>
    <row r="87" spans="2:16" ht="24" customHeight="1">
      <c r="B87" s="709"/>
      <c r="D87" s="709"/>
      <c r="F87" s="709"/>
      <c r="H87" s="709"/>
      <c r="J87" s="709"/>
      <c r="L87" s="709"/>
      <c r="N87" s="709"/>
      <c r="P87" s="709"/>
    </row>
    <row r="100" spans="2:16" ht="24" customHeight="1">
      <c r="B100" s="709"/>
      <c r="D100" s="709"/>
      <c r="F100" s="709"/>
      <c r="H100" s="709"/>
      <c r="J100" s="709"/>
      <c r="L100" s="709"/>
      <c r="N100" s="709"/>
      <c r="P100" s="709"/>
    </row>
    <row r="101" spans="2:16" ht="24" customHeight="1">
      <c r="B101" s="709"/>
      <c r="D101" s="709"/>
      <c r="F101" s="709"/>
      <c r="H101" s="709"/>
      <c r="J101" s="709"/>
      <c r="L101" s="709"/>
      <c r="N101" s="709"/>
      <c r="P101" s="709"/>
    </row>
    <row r="104" spans="2:16" ht="24" customHeight="1">
      <c r="B104" s="709"/>
      <c r="D104" s="709"/>
      <c r="F104" s="709"/>
      <c r="H104" s="709"/>
      <c r="J104" s="709"/>
      <c r="L104" s="709"/>
      <c r="N104" s="709"/>
      <c r="P104" s="709"/>
    </row>
    <row r="106" spans="2:16" ht="24" customHeight="1">
      <c r="B106" s="709"/>
      <c r="D106" s="709"/>
      <c r="F106" s="709"/>
      <c r="H106" s="709"/>
      <c r="J106" s="709"/>
      <c r="L106" s="709"/>
      <c r="N106" s="709"/>
      <c r="P106" s="709"/>
    </row>
    <row r="108" spans="2:16" ht="24" customHeight="1">
      <c r="B108" s="709"/>
      <c r="D108" s="709"/>
      <c r="F108" s="709"/>
      <c r="H108" s="709"/>
      <c r="J108" s="709"/>
      <c r="L108" s="709"/>
      <c r="N108" s="709"/>
      <c r="P108" s="709"/>
    </row>
    <row r="109" spans="2:16" ht="24" customHeight="1">
      <c r="B109" s="709"/>
      <c r="D109" s="709"/>
      <c r="F109" s="709"/>
      <c r="H109" s="709"/>
      <c r="J109" s="709"/>
      <c r="L109" s="709"/>
      <c r="N109" s="709"/>
      <c r="P109" s="709"/>
    </row>
    <row r="110" spans="2:16" ht="24" customHeight="1">
      <c r="B110" s="709"/>
      <c r="D110" s="709"/>
      <c r="F110" s="709"/>
      <c r="H110" s="709"/>
      <c r="J110" s="709"/>
      <c r="L110" s="709"/>
      <c r="N110" s="709"/>
      <c r="P110" s="709"/>
    </row>
    <row r="111" spans="2:16" ht="24" customHeight="1">
      <c r="B111" s="709"/>
      <c r="D111" s="709"/>
      <c r="F111" s="709"/>
      <c r="H111" s="709"/>
      <c r="J111" s="709"/>
      <c r="L111" s="709"/>
      <c r="N111" s="709"/>
      <c r="P111" s="709"/>
    </row>
    <row r="112" spans="2:16" ht="24" customHeight="1">
      <c r="B112" s="709"/>
      <c r="D112" s="709"/>
      <c r="F112" s="709"/>
      <c r="H112" s="709"/>
      <c r="J112" s="709"/>
      <c r="L112" s="709"/>
      <c r="N112" s="709"/>
      <c r="P112" s="709"/>
    </row>
    <row r="114" spans="2:16" ht="24" customHeight="1">
      <c r="B114" s="709"/>
      <c r="D114" s="709"/>
      <c r="F114" s="709"/>
      <c r="H114" s="709"/>
      <c r="J114" s="709"/>
      <c r="L114" s="709"/>
      <c r="N114" s="709"/>
      <c r="P114" s="709"/>
    </row>
    <row r="115" spans="2:16" ht="24" customHeight="1">
      <c r="B115" s="709"/>
      <c r="D115" s="709"/>
      <c r="F115" s="709"/>
      <c r="H115" s="709"/>
      <c r="J115" s="709"/>
      <c r="L115" s="709"/>
      <c r="N115" s="709"/>
      <c r="P115" s="709"/>
    </row>
    <row r="116" spans="2:16" ht="24" customHeight="1">
      <c r="B116" s="709"/>
      <c r="D116" s="709"/>
      <c r="F116" s="709"/>
      <c r="H116" s="709"/>
      <c r="J116" s="709"/>
      <c r="L116" s="709"/>
      <c r="N116" s="709"/>
      <c r="P116" s="709"/>
    </row>
    <row r="117" spans="2:16" ht="24" customHeight="1">
      <c r="B117" s="709"/>
      <c r="D117" s="709"/>
      <c r="F117" s="709"/>
      <c r="H117" s="709"/>
      <c r="J117" s="709"/>
      <c r="L117" s="709"/>
      <c r="N117" s="709"/>
      <c r="P117" s="709"/>
    </row>
    <row r="118" spans="2:16" ht="24" customHeight="1">
      <c r="B118" s="709"/>
      <c r="D118" s="709"/>
      <c r="F118" s="709"/>
      <c r="H118" s="709"/>
      <c r="J118" s="709"/>
      <c r="L118" s="709"/>
      <c r="N118" s="709"/>
      <c r="P118" s="709"/>
    </row>
    <row r="136" spans="2:16" ht="24" customHeight="1">
      <c r="B136" s="709"/>
      <c r="D136" s="709"/>
      <c r="F136" s="709"/>
      <c r="H136" s="709"/>
      <c r="J136" s="709"/>
      <c r="L136" s="709"/>
      <c r="N136" s="709"/>
      <c r="P136" s="709"/>
    </row>
    <row r="137" spans="2:16" ht="24" customHeight="1">
      <c r="B137" s="709"/>
      <c r="D137" s="709"/>
      <c r="F137" s="709"/>
      <c r="H137" s="709"/>
      <c r="J137" s="709"/>
      <c r="L137" s="709"/>
      <c r="N137" s="709"/>
      <c r="P137" s="709"/>
    </row>
    <row r="138" spans="2:16" ht="24" customHeight="1">
      <c r="B138" s="709"/>
      <c r="D138" s="709"/>
      <c r="F138" s="709"/>
      <c r="H138" s="709"/>
      <c r="J138" s="709"/>
      <c r="L138" s="709"/>
      <c r="N138" s="709"/>
      <c r="P138" s="709"/>
    </row>
    <row r="139" spans="2:16" ht="24" customHeight="1">
      <c r="B139" s="709"/>
      <c r="D139" s="709"/>
      <c r="F139" s="709"/>
      <c r="H139" s="709"/>
      <c r="J139" s="709"/>
      <c r="L139" s="709"/>
      <c r="N139" s="709"/>
      <c r="P139" s="709"/>
    </row>
    <row r="140" spans="2:16" ht="24" customHeight="1">
      <c r="B140" s="709"/>
      <c r="D140" s="709"/>
      <c r="F140" s="709"/>
      <c r="H140" s="709"/>
      <c r="J140" s="709"/>
      <c r="L140" s="709"/>
      <c r="N140" s="709"/>
      <c r="P140" s="709"/>
    </row>
    <row r="141" spans="2:16" ht="24" customHeight="1">
      <c r="B141" s="709"/>
      <c r="D141" s="709"/>
      <c r="F141" s="709"/>
      <c r="H141" s="709"/>
      <c r="J141" s="709"/>
      <c r="L141" s="709"/>
      <c r="N141" s="709"/>
      <c r="P141" s="709"/>
    </row>
    <row r="162" spans="2:16" ht="24" customHeight="1">
      <c r="B162" s="709"/>
      <c r="D162" s="709"/>
      <c r="F162" s="709"/>
      <c r="H162" s="709"/>
      <c r="J162" s="709"/>
      <c r="L162" s="709"/>
      <c r="N162" s="709"/>
      <c r="P162" s="709"/>
    </row>
    <row r="163" spans="2:16" ht="24" customHeight="1">
      <c r="B163" s="709"/>
      <c r="D163" s="709"/>
      <c r="F163" s="709"/>
      <c r="H163" s="709"/>
      <c r="J163" s="709"/>
      <c r="L163" s="709"/>
      <c r="N163" s="709"/>
      <c r="P163" s="709"/>
    </row>
    <row r="165" spans="2:16" ht="24" customHeight="1">
      <c r="B165" s="709"/>
      <c r="D165" s="709"/>
      <c r="F165" s="709"/>
      <c r="H165" s="709"/>
      <c r="J165" s="709"/>
      <c r="L165" s="709"/>
      <c r="N165" s="709"/>
      <c r="P165" s="709"/>
    </row>
    <row r="166" spans="2:16" ht="24" customHeight="1">
      <c r="B166" s="709"/>
      <c r="D166" s="709"/>
      <c r="F166" s="709"/>
      <c r="H166" s="709"/>
      <c r="J166" s="709"/>
      <c r="L166" s="709"/>
      <c r="N166" s="709"/>
      <c r="P166" s="709"/>
    </row>
    <row r="167" spans="2:16" ht="24" customHeight="1">
      <c r="B167" s="709"/>
      <c r="D167" s="709"/>
      <c r="F167" s="709"/>
      <c r="H167" s="709"/>
      <c r="J167" s="709"/>
      <c r="L167" s="709"/>
      <c r="N167" s="709"/>
      <c r="P167" s="709"/>
    </row>
    <row r="168" spans="2:16" ht="24" customHeight="1">
      <c r="B168" s="709"/>
      <c r="D168" s="709"/>
      <c r="F168" s="709"/>
      <c r="H168" s="709"/>
      <c r="J168" s="709"/>
      <c r="L168" s="709"/>
      <c r="N168" s="709"/>
      <c r="P168" s="709"/>
    </row>
    <row r="169" spans="2:16" ht="24" customHeight="1">
      <c r="B169" s="709"/>
      <c r="D169" s="709"/>
      <c r="F169" s="709"/>
      <c r="H169" s="709"/>
      <c r="J169" s="709"/>
      <c r="L169" s="709"/>
      <c r="N169" s="709"/>
      <c r="P169" s="709"/>
    </row>
    <row r="170" spans="2:16" ht="24" customHeight="1">
      <c r="B170" s="709"/>
      <c r="D170" s="709"/>
      <c r="F170" s="709"/>
      <c r="H170" s="709"/>
      <c r="J170" s="709"/>
      <c r="L170" s="709"/>
      <c r="N170" s="709"/>
      <c r="P170" s="709"/>
    </row>
    <row r="183" spans="2:16" ht="24" customHeight="1">
      <c r="B183" s="709"/>
      <c r="C183" s="709"/>
      <c r="D183" s="709"/>
      <c r="F183" s="709"/>
      <c r="G183" s="709"/>
      <c r="H183" s="709"/>
      <c r="J183" s="709"/>
      <c r="K183" s="709"/>
      <c r="L183" s="709"/>
      <c r="N183" s="709"/>
      <c r="O183" s="709"/>
      <c r="P183" s="709"/>
    </row>
    <row r="184" spans="2:16" ht="24" customHeight="1">
      <c r="B184" s="709"/>
      <c r="C184" s="709"/>
      <c r="D184" s="709"/>
      <c r="F184" s="709"/>
      <c r="G184" s="709"/>
      <c r="H184" s="709"/>
      <c r="J184" s="709"/>
      <c r="K184" s="709"/>
      <c r="L184" s="709"/>
      <c r="N184" s="709"/>
      <c r="O184" s="709"/>
      <c r="P184" s="709"/>
    </row>
    <row r="185" spans="2:16" ht="24" customHeight="1">
      <c r="B185" s="709"/>
      <c r="C185" s="709"/>
      <c r="D185" s="709"/>
      <c r="F185" s="709"/>
      <c r="G185" s="709"/>
      <c r="H185" s="709"/>
      <c r="J185" s="709"/>
      <c r="K185" s="709"/>
      <c r="L185" s="709"/>
      <c r="N185" s="709"/>
      <c r="O185" s="709"/>
      <c r="P185" s="709"/>
    </row>
  </sheetData>
  <pageMargins left="0.94" right="0.52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W65536"/>
  <sheetViews>
    <sheetView topLeftCell="M22" zoomScale="58" zoomScaleNormal="58" workbookViewId="0">
      <selection activeCell="Q40" sqref="Q40"/>
    </sheetView>
  </sheetViews>
  <sheetFormatPr defaultColWidth="9.125" defaultRowHeight="5.25" customHeight="1"/>
  <cols>
    <col min="1" max="1" width="30.125" style="820" customWidth="1"/>
    <col min="2" max="3" width="22.625" style="711" customWidth="1"/>
    <col min="4" max="4" width="24.625" style="711" customWidth="1"/>
    <col min="5" max="5" width="30.25" style="820" customWidth="1"/>
    <col min="6" max="6" width="16.625" style="711" customWidth="1"/>
    <col min="7" max="7" width="17.75" style="711" customWidth="1"/>
    <col min="8" max="8" width="16.125" style="711" customWidth="1"/>
    <col min="9" max="9" width="31.25" style="801" customWidth="1"/>
    <col min="10" max="12" width="18.625" style="708" customWidth="1"/>
    <col min="13" max="13" width="29" style="199" customWidth="1"/>
    <col min="14" max="14" width="17.25" style="197" customWidth="1"/>
    <col min="15" max="15" width="18.625" style="197" customWidth="1"/>
    <col min="16" max="16" width="19" style="197" customWidth="1"/>
    <col min="17" max="17" width="30.125" style="820" customWidth="1"/>
    <col min="18" max="20" width="20.25" style="711" customWidth="1"/>
    <col min="21" max="16384" width="9.125" style="711"/>
  </cols>
  <sheetData>
    <row r="1" spans="1:21" s="801" customFormat="1" ht="30.75" customHeight="1">
      <c r="A1" s="819" t="s">
        <v>287</v>
      </c>
      <c r="B1" s="818"/>
      <c r="C1" s="818"/>
      <c r="D1" s="818"/>
      <c r="E1" s="817" t="s">
        <v>287</v>
      </c>
      <c r="F1" s="816"/>
      <c r="G1" s="816"/>
      <c r="H1" s="816"/>
      <c r="I1" s="815" t="s">
        <v>287</v>
      </c>
      <c r="J1" s="814"/>
      <c r="K1" s="814"/>
      <c r="L1" s="814"/>
      <c r="M1" s="813" t="s">
        <v>287</v>
      </c>
      <c r="N1" s="812"/>
      <c r="O1" s="812"/>
      <c r="P1" s="812"/>
      <c r="Q1" s="801" t="s">
        <v>287</v>
      </c>
    </row>
    <row r="2" spans="1:21" s="801" customFormat="1" ht="30.75" customHeight="1">
      <c r="A2" s="819"/>
      <c r="B2" s="818" t="s">
        <v>372</v>
      </c>
      <c r="C2" s="818"/>
      <c r="D2" s="818"/>
      <c r="E2" s="817"/>
      <c r="F2" s="816" t="s">
        <v>371</v>
      </c>
      <c r="G2" s="816"/>
      <c r="H2" s="816"/>
      <c r="I2" s="815"/>
      <c r="J2" s="814" t="s">
        <v>370</v>
      </c>
      <c r="K2" s="814"/>
      <c r="L2" s="814"/>
      <c r="M2" s="813"/>
      <c r="N2" s="812" t="s">
        <v>369</v>
      </c>
      <c r="O2" s="812"/>
      <c r="P2" s="812"/>
      <c r="S2" s="801" t="s">
        <v>368</v>
      </c>
    </row>
    <row r="3" spans="1:21" s="199" customFormat="1" ht="30" customHeight="1">
      <c r="A3" s="395" t="s">
        <v>55</v>
      </c>
      <c r="B3" s="394" t="s">
        <v>0</v>
      </c>
      <c r="C3" s="394" t="s">
        <v>1</v>
      </c>
      <c r="D3" s="394" t="s">
        <v>2</v>
      </c>
      <c r="E3" s="393" t="s">
        <v>55</v>
      </c>
      <c r="F3" s="392" t="s">
        <v>0</v>
      </c>
      <c r="G3" s="392" t="s">
        <v>1</v>
      </c>
      <c r="H3" s="392" t="s">
        <v>2</v>
      </c>
      <c r="I3" s="391" t="s">
        <v>55</v>
      </c>
      <c r="J3" s="390" t="s">
        <v>0</v>
      </c>
      <c r="K3" s="390" t="s">
        <v>1</v>
      </c>
      <c r="L3" s="390" t="s">
        <v>2</v>
      </c>
      <c r="M3" s="389" t="s">
        <v>55</v>
      </c>
      <c r="N3" s="388" t="s">
        <v>0</v>
      </c>
      <c r="O3" s="388" t="s">
        <v>1</v>
      </c>
      <c r="P3" s="388" t="s">
        <v>2</v>
      </c>
      <c r="Q3" s="215" t="s">
        <v>55</v>
      </c>
      <c r="R3" s="214" t="s">
        <v>0</v>
      </c>
      <c r="S3" s="214" t="s">
        <v>1</v>
      </c>
      <c r="T3" s="214" t="s">
        <v>2</v>
      </c>
    </row>
    <row r="4" spans="1:21" s="199" customFormat="1" ht="19.5" customHeight="1">
      <c r="A4" s="387"/>
      <c r="B4" s="1567" t="s">
        <v>269</v>
      </c>
      <c r="C4" s="1567"/>
      <c r="D4" s="1567"/>
      <c r="E4" s="386"/>
      <c r="F4" s="1573" t="s">
        <v>269</v>
      </c>
      <c r="G4" s="1573"/>
      <c r="H4" s="1573"/>
      <c r="I4" s="385"/>
      <c r="J4" s="1569" t="s">
        <v>269</v>
      </c>
      <c r="K4" s="1569"/>
      <c r="L4" s="1569"/>
      <c r="M4" s="330"/>
      <c r="N4" s="1571" t="s">
        <v>269</v>
      </c>
      <c r="O4" s="1571"/>
      <c r="P4" s="1571"/>
      <c r="R4" s="1566" t="s">
        <v>269</v>
      </c>
      <c r="S4" s="1566"/>
      <c r="T4" s="1566"/>
    </row>
    <row r="5" spans="1:21" s="733" customFormat="1" ht="21" customHeight="1">
      <c r="A5" s="878" t="s">
        <v>266</v>
      </c>
      <c r="B5" s="879">
        <v>2043022</v>
      </c>
      <c r="C5" s="879">
        <v>987697</v>
      </c>
      <c r="D5" s="879">
        <v>1055325</v>
      </c>
      <c r="E5" s="877" t="s">
        <v>266</v>
      </c>
      <c r="F5" s="384">
        <v>2041594</v>
      </c>
      <c r="G5" s="384">
        <v>987230</v>
      </c>
      <c r="H5" s="384">
        <v>1054364</v>
      </c>
      <c r="I5" s="876" t="s">
        <v>266</v>
      </c>
      <c r="J5" s="380">
        <v>2039805</v>
      </c>
      <c r="K5" s="380">
        <v>986409</v>
      </c>
      <c r="L5" s="380">
        <v>1053396</v>
      </c>
      <c r="M5" s="377" t="s">
        <v>266</v>
      </c>
      <c r="N5" s="875">
        <v>2037730</v>
      </c>
      <c r="O5" s="875">
        <v>985521</v>
      </c>
      <c r="P5" s="875">
        <v>1052209</v>
      </c>
      <c r="Q5" s="872" t="s">
        <v>266</v>
      </c>
      <c r="R5" s="783">
        <f>R7+R8+R9+R10+R11+R15+R20</f>
        <v>2040538</v>
      </c>
      <c r="S5" s="783">
        <f>S7+S8+S9+S10+S11+S15+S20</f>
        <v>986714</v>
      </c>
      <c r="T5" s="783">
        <f>T7+T8+T9+T10+T11+T15+T20</f>
        <v>1053824</v>
      </c>
    </row>
    <row r="6" spans="1:21" s="733" customFormat="1" ht="6" customHeight="1">
      <c r="A6" s="878"/>
      <c r="B6" s="871"/>
      <c r="C6" s="871"/>
      <c r="D6" s="871"/>
      <c r="E6" s="877"/>
      <c r="F6" s="384"/>
      <c r="G6" s="383"/>
      <c r="H6" s="382"/>
      <c r="I6" s="876"/>
      <c r="J6" s="380"/>
      <c r="K6" s="379"/>
      <c r="L6" s="378"/>
      <c r="M6" s="377"/>
      <c r="N6" s="875"/>
      <c r="O6" s="874"/>
      <c r="P6" s="873"/>
      <c r="Q6" s="872"/>
    </row>
    <row r="7" spans="1:21" s="733" customFormat="1" ht="20.25" customHeight="1">
      <c r="A7" s="862" t="s">
        <v>265</v>
      </c>
      <c r="B7" s="868">
        <v>53979</v>
      </c>
      <c r="C7" s="868">
        <v>7084</v>
      </c>
      <c r="D7" s="868">
        <v>46895</v>
      </c>
      <c r="E7" s="861" t="s">
        <v>265</v>
      </c>
      <c r="F7" s="367">
        <v>67737</v>
      </c>
      <c r="G7" s="367">
        <v>17092</v>
      </c>
      <c r="H7" s="367">
        <v>50645</v>
      </c>
      <c r="I7" s="860" t="s">
        <v>265</v>
      </c>
      <c r="J7" s="366">
        <v>60743</v>
      </c>
      <c r="K7" s="366">
        <v>19667</v>
      </c>
      <c r="L7" s="366">
        <v>41076</v>
      </c>
      <c r="M7" s="357" t="s">
        <v>265</v>
      </c>
      <c r="N7" s="870">
        <v>52242</v>
      </c>
      <c r="O7" s="870">
        <v>10766</v>
      </c>
      <c r="P7" s="870">
        <v>41476</v>
      </c>
      <c r="Q7" s="859" t="s">
        <v>265</v>
      </c>
      <c r="R7" s="869">
        <v>58675</v>
      </c>
      <c r="S7" s="869">
        <v>13652</v>
      </c>
      <c r="T7" s="869">
        <v>45023</v>
      </c>
      <c r="U7" s="783"/>
    </row>
    <row r="8" spans="1:21" s="733" customFormat="1" ht="20.25" customHeight="1">
      <c r="A8" s="838" t="s">
        <v>264</v>
      </c>
      <c r="B8" s="868">
        <v>644049</v>
      </c>
      <c r="C8" s="868">
        <v>287320</v>
      </c>
      <c r="D8" s="868">
        <v>356729</v>
      </c>
      <c r="E8" s="816" t="s">
        <v>264</v>
      </c>
      <c r="F8" s="367">
        <v>624260</v>
      </c>
      <c r="G8" s="367">
        <v>283529</v>
      </c>
      <c r="H8" s="367">
        <v>340731</v>
      </c>
      <c r="I8" s="835" t="s">
        <v>264</v>
      </c>
      <c r="J8" s="366">
        <v>626555</v>
      </c>
      <c r="K8" s="366">
        <v>275484</v>
      </c>
      <c r="L8" s="366">
        <v>351071</v>
      </c>
      <c r="M8" s="329" t="s">
        <v>264</v>
      </c>
      <c r="N8" s="870">
        <v>619080</v>
      </c>
      <c r="O8" s="870">
        <v>279395</v>
      </c>
      <c r="P8" s="870">
        <v>339685</v>
      </c>
      <c r="Q8" s="711" t="s">
        <v>264</v>
      </c>
      <c r="R8" s="869">
        <v>628486</v>
      </c>
      <c r="S8" s="869">
        <v>281432</v>
      </c>
      <c r="T8" s="869">
        <v>347054</v>
      </c>
      <c r="U8" s="783"/>
    </row>
    <row r="9" spans="1:21" s="733" customFormat="1" ht="20.25" customHeight="1">
      <c r="A9" s="858" t="s">
        <v>263</v>
      </c>
      <c r="B9" s="868">
        <v>394311</v>
      </c>
      <c r="C9" s="868">
        <v>216387</v>
      </c>
      <c r="D9" s="868">
        <v>177924</v>
      </c>
      <c r="E9" s="857" t="s">
        <v>263</v>
      </c>
      <c r="F9" s="367">
        <v>400201</v>
      </c>
      <c r="G9" s="367">
        <v>210764</v>
      </c>
      <c r="H9" s="367">
        <v>189437</v>
      </c>
      <c r="I9" s="856" t="s">
        <v>263</v>
      </c>
      <c r="J9" s="366">
        <v>395606</v>
      </c>
      <c r="K9" s="366">
        <v>220791</v>
      </c>
      <c r="L9" s="366">
        <v>174815</v>
      </c>
      <c r="M9" s="355" t="s">
        <v>263</v>
      </c>
      <c r="N9" s="870">
        <v>422581</v>
      </c>
      <c r="O9" s="870">
        <v>244160</v>
      </c>
      <c r="P9" s="870">
        <v>178421</v>
      </c>
      <c r="Q9" s="855" t="s">
        <v>263</v>
      </c>
      <c r="R9" s="869">
        <v>403175</v>
      </c>
      <c r="S9" s="869">
        <v>223026</v>
      </c>
      <c r="T9" s="869">
        <v>180149</v>
      </c>
      <c r="U9" s="783"/>
    </row>
    <row r="10" spans="1:21" s="733" customFormat="1" ht="20.25" customHeight="1">
      <c r="A10" s="858" t="s">
        <v>262</v>
      </c>
      <c r="B10" s="868">
        <v>399984</v>
      </c>
      <c r="C10" s="868">
        <v>206496</v>
      </c>
      <c r="D10" s="868">
        <v>193488</v>
      </c>
      <c r="E10" s="857" t="s">
        <v>262</v>
      </c>
      <c r="F10" s="367">
        <v>369741</v>
      </c>
      <c r="G10" s="367">
        <v>189584</v>
      </c>
      <c r="H10" s="367">
        <v>180157</v>
      </c>
      <c r="I10" s="856" t="s">
        <v>262</v>
      </c>
      <c r="J10" s="366">
        <v>366148</v>
      </c>
      <c r="K10" s="366">
        <v>206357</v>
      </c>
      <c r="L10" s="366">
        <v>159791</v>
      </c>
      <c r="M10" s="355" t="s">
        <v>262</v>
      </c>
      <c r="N10" s="870">
        <v>398918</v>
      </c>
      <c r="O10" s="870">
        <v>201277</v>
      </c>
      <c r="P10" s="870">
        <v>197641</v>
      </c>
      <c r="Q10" s="855" t="s">
        <v>262</v>
      </c>
      <c r="R10" s="869">
        <v>383698</v>
      </c>
      <c r="S10" s="869">
        <v>200929</v>
      </c>
      <c r="T10" s="869">
        <v>182769</v>
      </c>
      <c r="U10" s="783"/>
    </row>
    <row r="11" spans="1:21" ht="20.25" customHeight="1">
      <c r="A11" s="838" t="s">
        <v>261</v>
      </c>
      <c r="B11" s="871">
        <f>SUM(B12:B14)</f>
        <v>302093</v>
      </c>
      <c r="C11" s="871">
        <f>SUM(C12:C14)</f>
        <v>153643</v>
      </c>
      <c r="D11" s="871">
        <f>SUM(D12:D14)</f>
        <v>148450</v>
      </c>
      <c r="E11" s="816" t="s">
        <v>261</v>
      </c>
      <c r="F11" s="367">
        <v>329600</v>
      </c>
      <c r="G11" s="367">
        <v>157394</v>
      </c>
      <c r="H11" s="367">
        <v>172206</v>
      </c>
      <c r="I11" s="835" t="s">
        <v>261</v>
      </c>
      <c r="J11" s="366">
        <v>344150</v>
      </c>
      <c r="K11" s="366">
        <v>149941</v>
      </c>
      <c r="L11" s="366">
        <v>194209</v>
      </c>
      <c r="M11" s="329" t="s">
        <v>261</v>
      </c>
      <c r="N11" s="870">
        <v>309470</v>
      </c>
      <c r="O11" s="870">
        <v>141843</v>
      </c>
      <c r="P11" s="870">
        <v>167627</v>
      </c>
      <c r="Q11" s="711" t="s">
        <v>261</v>
      </c>
      <c r="R11" s="869">
        <v>321328</v>
      </c>
      <c r="S11" s="869">
        <v>150705</v>
      </c>
      <c r="T11" s="869">
        <v>170623</v>
      </c>
      <c r="U11" s="783"/>
    </row>
    <row r="12" spans="1:21" ht="20.25" customHeight="1">
      <c r="A12" s="850" t="s">
        <v>286</v>
      </c>
      <c r="B12" s="868">
        <v>233849</v>
      </c>
      <c r="C12" s="868">
        <v>120102</v>
      </c>
      <c r="D12" s="868">
        <v>113747</v>
      </c>
      <c r="E12" s="849" t="s">
        <v>286</v>
      </c>
      <c r="F12" s="367">
        <v>276230</v>
      </c>
      <c r="G12" s="367">
        <v>125576</v>
      </c>
      <c r="H12" s="367">
        <v>150654</v>
      </c>
      <c r="I12" s="848" t="s">
        <v>286</v>
      </c>
      <c r="J12" s="366">
        <v>289526</v>
      </c>
      <c r="K12" s="366">
        <v>110857</v>
      </c>
      <c r="L12" s="366">
        <v>178669</v>
      </c>
      <c r="M12" s="346" t="s">
        <v>260</v>
      </c>
      <c r="N12" s="870">
        <v>256237</v>
      </c>
      <c r="O12" s="870">
        <v>106128</v>
      </c>
      <c r="P12" s="870">
        <v>150109</v>
      </c>
      <c r="Q12" s="846" t="s">
        <v>286</v>
      </c>
      <c r="R12" s="869">
        <v>263961</v>
      </c>
      <c r="S12" s="869">
        <v>115666</v>
      </c>
      <c r="T12" s="869">
        <v>148295</v>
      </c>
      <c r="U12" s="783"/>
    </row>
    <row r="13" spans="1:21" ht="20.25" customHeight="1">
      <c r="A13" s="850" t="s">
        <v>285</v>
      </c>
      <c r="B13" s="868">
        <v>68244</v>
      </c>
      <c r="C13" s="868">
        <v>33541</v>
      </c>
      <c r="D13" s="868">
        <v>34703</v>
      </c>
      <c r="E13" s="849" t="s">
        <v>285</v>
      </c>
      <c r="F13" s="367">
        <v>53370</v>
      </c>
      <c r="G13" s="367">
        <v>31818</v>
      </c>
      <c r="H13" s="367">
        <v>21552</v>
      </c>
      <c r="I13" s="848" t="s">
        <v>285</v>
      </c>
      <c r="J13" s="366">
        <v>54624</v>
      </c>
      <c r="K13" s="366">
        <v>39084</v>
      </c>
      <c r="L13" s="366">
        <v>15540</v>
      </c>
      <c r="M13" s="346" t="s">
        <v>259</v>
      </c>
      <c r="N13" s="870">
        <v>53233</v>
      </c>
      <c r="O13" s="870">
        <v>35715</v>
      </c>
      <c r="P13" s="870">
        <v>17518</v>
      </c>
      <c r="Q13" s="846" t="s">
        <v>285</v>
      </c>
      <c r="R13" s="869">
        <v>57368</v>
      </c>
      <c r="S13" s="869">
        <v>35040</v>
      </c>
      <c r="T13" s="869">
        <v>22328</v>
      </c>
      <c r="U13" s="783"/>
    </row>
    <row r="14" spans="1:21" ht="20.25" customHeight="1">
      <c r="A14" s="854" t="s">
        <v>268</v>
      </c>
      <c r="B14" s="868">
        <v>0</v>
      </c>
      <c r="C14" s="868">
        <v>0</v>
      </c>
      <c r="D14" s="868">
        <v>0</v>
      </c>
      <c r="E14" s="853" t="s">
        <v>268</v>
      </c>
      <c r="F14" s="370">
        <v>0</v>
      </c>
      <c r="G14" s="370">
        <v>0</v>
      </c>
      <c r="H14" s="370">
        <v>0</v>
      </c>
      <c r="I14" s="852" t="s">
        <v>268</v>
      </c>
      <c r="J14" s="369">
        <v>0</v>
      </c>
      <c r="K14" s="365">
        <v>0</v>
      </c>
      <c r="L14" s="365">
        <v>0</v>
      </c>
      <c r="M14" s="352" t="s">
        <v>258</v>
      </c>
      <c r="N14" s="368">
        <v>0</v>
      </c>
      <c r="O14" s="368">
        <v>0</v>
      </c>
      <c r="P14" s="368">
        <v>0</v>
      </c>
      <c r="Q14" s="851" t="s">
        <v>268</v>
      </c>
      <c r="R14" s="844">
        <v>0</v>
      </c>
      <c r="S14" s="844">
        <v>0</v>
      </c>
      <c r="T14" s="844">
        <v>0</v>
      </c>
      <c r="U14" s="783"/>
    </row>
    <row r="15" spans="1:21" ht="20.25" customHeight="1">
      <c r="A15" s="838" t="s">
        <v>257</v>
      </c>
      <c r="B15" s="871">
        <f>SUM(B16:B18)</f>
        <v>248331</v>
      </c>
      <c r="C15" s="871">
        <f>SUM(C16:C18)</f>
        <v>116492</v>
      </c>
      <c r="D15" s="871">
        <f>SUM(D16:D18)</f>
        <v>131839</v>
      </c>
      <c r="E15" s="816" t="s">
        <v>257</v>
      </c>
      <c r="F15" s="367">
        <v>249833</v>
      </c>
      <c r="G15" s="367">
        <v>128645</v>
      </c>
      <c r="H15" s="367">
        <v>121188</v>
      </c>
      <c r="I15" s="835" t="s">
        <v>257</v>
      </c>
      <c r="J15" s="366">
        <v>245501</v>
      </c>
      <c r="K15" s="366">
        <v>113067</v>
      </c>
      <c r="L15" s="366">
        <v>132434</v>
      </c>
      <c r="M15" s="329" t="s">
        <v>257</v>
      </c>
      <c r="N15" s="870">
        <v>234865</v>
      </c>
      <c r="O15" s="870">
        <v>108080</v>
      </c>
      <c r="P15" s="870">
        <v>126785</v>
      </c>
      <c r="Q15" s="711" t="s">
        <v>257</v>
      </c>
      <c r="R15" s="869">
        <v>244633</v>
      </c>
      <c r="S15" s="869">
        <v>116571</v>
      </c>
      <c r="T15" s="869">
        <v>128062</v>
      </c>
      <c r="U15" s="783"/>
    </row>
    <row r="16" spans="1:21" s="733" customFormat="1" ht="20.25" customHeight="1">
      <c r="A16" s="854" t="s">
        <v>256</v>
      </c>
      <c r="B16" s="868">
        <v>123047</v>
      </c>
      <c r="C16" s="868">
        <v>55929</v>
      </c>
      <c r="D16" s="868">
        <v>67118</v>
      </c>
      <c r="E16" s="853" t="s">
        <v>256</v>
      </c>
      <c r="F16" s="367">
        <v>139492</v>
      </c>
      <c r="G16" s="367">
        <v>63585</v>
      </c>
      <c r="H16" s="367">
        <v>75907</v>
      </c>
      <c r="I16" s="852" t="s">
        <v>256</v>
      </c>
      <c r="J16" s="366">
        <v>133439</v>
      </c>
      <c r="K16" s="366">
        <v>55201</v>
      </c>
      <c r="L16" s="366">
        <v>78238</v>
      </c>
      <c r="M16" s="352" t="s">
        <v>256</v>
      </c>
      <c r="N16" s="870">
        <v>143531</v>
      </c>
      <c r="O16" s="870">
        <v>66903</v>
      </c>
      <c r="P16" s="870">
        <v>76628</v>
      </c>
      <c r="Q16" s="851" t="s">
        <v>256</v>
      </c>
      <c r="R16" s="869">
        <v>134877</v>
      </c>
      <c r="S16" s="869">
        <v>60404</v>
      </c>
      <c r="T16" s="869">
        <v>74473</v>
      </c>
      <c r="U16" s="783"/>
    </row>
    <row r="17" spans="1:23" s="733" customFormat="1" ht="20.25" customHeight="1">
      <c r="A17" s="854" t="s">
        <v>255</v>
      </c>
      <c r="B17" s="868">
        <v>97347</v>
      </c>
      <c r="C17" s="868">
        <v>51589</v>
      </c>
      <c r="D17" s="868">
        <v>45758</v>
      </c>
      <c r="E17" s="853" t="s">
        <v>255</v>
      </c>
      <c r="F17" s="367">
        <v>79298</v>
      </c>
      <c r="G17" s="367">
        <v>53130</v>
      </c>
      <c r="H17" s="367">
        <v>26168</v>
      </c>
      <c r="I17" s="852" t="s">
        <v>255</v>
      </c>
      <c r="J17" s="366">
        <v>74063</v>
      </c>
      <c r="K17" s="366">
        <v>41484</v>
      </c>
      <c r="L17" s="366">
        <v>32579</v>
      </c>
      <c r="M17" s="352" t="s">
        <v>255</v>
      </c>
      <c r="N17" s="870">
        <v>55419</v>
      </c>
      <c r="O17" s="870">
        <v>32658</v>
      </c>
      <c r="P17" s="870">
        <v>22761</v>
      </c>
      <c r="Q17" s="851" t="s">
        <v>255</v>
      </c>
      <c r="R17" s="869">
        <v>76532</v>
      </c>
      <c r="S17" s="869">
        <v>44715</v>
      </c>
      <c r="T17" s="869">
        <v>31817</v>
      </c>
      <c r="U17" s="783"/>
    </row>
    <row r="18" spans="1:23" s="733" customFormat="1" ht="20.25" customHeight="1">
      <c r="A18" s="854" t="s">
        <v>254</v>
      </c>
      <c r="B18" s="868">
        <v>27937</v>
      </c>
      <c r="C18" s="868">
        <v>8974</v>
      </c>
      <c r="D18" s="868">
        <v>18963</v>
      </c>
      <c r="E18" s="853" t="s">
        <v>254</v>
      </c>
      <c r="F18" s="367">
        <v>31043</v>
      </c>
      <c r="G18" s="367">
        <v>11930</v>
      </c>
      <c r="H18" s="367">
        <v>19113</v>
      </c>
      <c r="I18" s="852" t="s">
        <v>254</v>
      </c>
      <c r="J18" s="366">
        <v>37999</v>
      </c>
      <c r="K18" s="366">
        <v>16382</v>
      </c>
      <c r="L18" s="366">
        <v>21617</v>
      </c>
      <c r="M18" s="352" t="s">
        <v>254</v>
      </c>
      <c r="N18" s="870">
        <v>35916</v>
      </c>
      <c r="O18" s="870">
        <v>8520</v>
      </c>
      <c r="P18" s="870">
        <v>27396</v>
      </c>
      <c r="Q18" s="851" t="s">
        <v>254</v>
      </c>
      <c r="R18" s="869">
        <v>33224</v>
      </c>
      <c r="S18" s="869">
        <v>11452</v>
      </c>
      <c r="T18" s="869">
        <v>21772</v>
      </c>
      <c r="U18" s="783"/>
    </row>
    <row r="19" spans="1:23" s="733" customFormat="1" ht="20.25" customHeight="1">
      <c r="A19" s="850" t="s">
        <v>253</v>
      </c>
      <c r="B19" s="868">
        <v>0</v>
      </c>
      <c r="C19" s="868">
        <v>0</v>
      </c>
      <c r="D19" s="868">
        <v>0</v>
      </c>
      <c r="E19" s="849" t="s">
        <v>253</v>
      </c>
      <c r="F19" s="371">
        <v>0</v>
      </c>
      <c r="G19" s="370">
        <v>0</v>
      </c>
      <c r="H19" s="370">
        <v>0</v>
      </c>
      <c r="I19" s="848" t="s">
        <v>253</v>
      </c>
      <c r="J19" s="369">
        <v>0</v>
      </c>
      <c r="K19" s="365">
        <v>0</v>
      </c>
      <c r="L19" s="365">
        <v>0</v>
      </c>
      <c r="M19" s="346" t="s">
        <v>253</v>
      </c>
      <c r="N19" s="364">
        <v>0</v>
      </c>
      <c r="O19" s="368">
        <v>0</v>
      </c>
      <c r="P19" s="368">
        <v>0</v>
      </c>
      <c r="Q19" s="846" t="s">
        <v>253</v>
      </c>
      <c r="R19" s="844">
        <v>0</v>
      </c>
      <c r="S19" s="844">
        <v>0</v>
      </c>
      <c r="T19" s="844">
        <v>0</v>
      </c>
      <c r="U19" s="783"/>
    </row>
    <row r="20" spans="1:23" s="733" customFormat="1" ht="20.25" customHeight="1">
      <c r="A20" s="850" t="s">
        <v>252</v>
      </c>
      <c r="B20" s="868">
        <v>275</v>
      </c>
      <c r="C20" s="868">
        <v>275</v>
      </c>
      <c r="D20" s="868">
        <v>0</v>
      </c>
      <c r="E20" s="849" t="s">
        <v>252</v>
      </c>
      <c r="F20" s="367">
        <v>222</v>
      </c>
      <c r="G20" s="367">
        <v>222</v>
      </c>
      <c r="H20" s="367">
        <v>0</v>
      </c>
      <c r="I20" s="848" t="s">
        <v>252</v>
      </c>
      <c r="J20" s="366">
        <v>1102</v>
      </c>
      <c r="K20" s="366">
        <v>1102</v>
      </c>
      <c r="L20" s="365">
        <v>0</v>
      </c>
      <c r="M20" s="346" t="s">
        <v>252</v>
      </c>
      <c r="N20" s="364">
        <v>574</v>
      </c>
      <c r="O20" s="364">
        <v>0</v>
      </c>
      <c r="P20" s="364">
        <v>574</v>
      </c>
      <c r="Q20" s="846" t="s">
        <v>252</v>
      </c>
      <c r="R20" s="844">
        <v>543</v>
      </c>
      <c r="S20" s="844">
        <v>399</v>
      </c>
      <c r="T20" s="844">
        <v>144</v>
      </c>
      <c r="U20" s="783"/>
    </row>
    <row r="21" spans="1:23" ht="21" customHeight="1">
      <c r="A21" s="838"/>
      <c r="B21" s="1568" t="s">
        <v>267</v>
      </c>
      <c r="C21" s="1568"/>
      <c r="D21" s="1568"/>
      <c r="E21" s="816"/>
      <c r="F21" s="1574" t="s">
        <v>267</v>
      </c>
      <c r="G21" s="1574"/>
      <c r="H21" s="1574"/>
      <c r="I21" s="835"/>
      <c r="J21" s="1570" t="s">
        <v>267</v>
      </c>
      <c r="K21" s="1570"/>
      <c r="L21" s="1570"/>
      <c r="M21" s="329"/>
      <c r="N21" s="1572" t="s">
        <v>267</v>
      </c>
      <c r="O21" s="1572"/>
      <c r="P21" s="1572"/>
      <c r="Q21" s="711"/>
      <c r="R21" s="1565" t="s">
        <v>267</v>
      </c>
      <c r="S21" s="1565"/>
      <c r="T21" s="1565"/>
    </row>
    <row r="22" spans="1:23" ht="21" customHeight="1">
      <c r="A22" s="866" t="s">
        <v>266</v>
      </c>
      <c r="B22" s="363">
        <f>B5/$B$5*100</f>
        <v>100</v>
      </c>
      <c r="C22" s="363">
        <f>C5/$C$5*100</f>
        <v>100</v>
      </c>
      <c r="D22" s="363">
        <f>D5/$D$5*100</f>
        <v>100</v>
      </c>
      <c r="E22" s="755" t="s">
        <v>266</v>
      </c>
      <c r="F22" s="349">
        <f>F5/F$5*100</f>
        <v>100</v>
      </c>
      <c r="G22" s="349">
        <f>G5/G$5*100</f>
        <v>100</v>
      </c>
      <c r="H22" s="349">
        <f>H5/H$5*100</f>
        <v>100</v>
      </c>
      <c r="I22" s="865" t="s">
        <v>266</v>
      </c>
      <c r="J22" s="347">
        <f>J5/J$5*100</f>
        <v>100</v>
      </c>
      <c r="K22" s="347">
        <f>K5/K$5*100</f>
        <v>100</v>
      </c>
      <c r="L22" s="347">
        <f>L5/L$5*100</f>
        <v>100</v>
      </c>
      <c r="M22" s="616" t="s">
        <v>266</v>
      </c>
      <c r="N22" s="847">
        <f>N5/N$5*100</f>
        <v>100</v>
      </c>
      <c r="O22" s="847">
        <f>O5/O$5*100</f>
        <v>100</v>
      </c>
      <c r="P22" s="847">
        <f>P5/P$5*100</f>
        <v>100</v>
      </c>
      <c r="Q22" s="864" t="s">
        <v>266</v>
      </c>
      <c r="R22" s="863">
        <f>R5/R$5*100</f>
        <v>100</v>
      </c>
      <c r="S22" s="863">
        <f>S5/S$5*100</f>
        <v>100</v>
      </c>
      <c r="T22" s="863">
        <f>T5/T$5*100</f>
        <v>100</v>
      </c>
      <c r="U22" s="867"/>
      <c r="V22" s="867"/>
      <c r="W22" s="867"/>
    </row>
    <row r="23" spans="1:23" ht="9" customHeight="1">
      <c r="A23" s="866"/>
      <c r="B23" s="362"/>
      <c r="C23" s="362"/>
      <c r="D23" s="362"/>
      <c r="E23" s="755"/>
      <c r="F23" s="361"/>
      <c r="G23" s="361"/>
      <c r="H23" s="361"/>
      <c r="I23" s="865"/>
      <c r="J23" s="359"/>
      <c r="K23" s="359"/>
      <c r="L23" s="359"/>
      <c r="M23" s="616"/>
      <c r="N23" s="847"/>
      <c r="O23" s="847"/>
      <c r="P23" s="847"/>
      <c r="Q23" s="864"/>
      <c r="R23" s="863"/>
      <c r="S23" s="863"/>
      <c r="T23" s="863"/>
    </row>
    <row r="24" spans="1:23" ht="20.25" customHeight="1">
      <c r="A24" s="862" t="s">
        <v>265</v>
      </c>
      <c r="B24" s="351">
        <f t="shared" ref="B24:B30" si="0">B7*100/$B$5</f>
        <v>2.6421154544591299</v>
      </c>
      <c r="C24" s="351">
        <f t="shared" ref="C24:C30" si="1">C7*100/$C$5</f>
        <v>0.71722400695759936</v>
      </c>
      <c r="D24" s="351">
        <f t="shared" ref="D24:D30" si="2">D7*100/$D$5</f>
        <v>4.4436547982848884</v>
      </c>
      <c r="E24" s="861" t="s">
        <v>265</v>
      </c>
      <c r="F24" s="349">
        <f t="shared" ref="F24:H37" si="3">F7/F$5*100</f>
        <v>3.3178487005741593</v>
      </c>
      <c r="G24" s="349">
        <f t="shared" si="3"/>
        <v>1.7313088135490211</v>
      </c>
      <c r="H24" s="349">
        <f t="shared" si="3"/>
        <v>4.8033696142888038</v>
      </c>
      <c r="I24" s="860" t="s">
        <v>265</v>
      </c>
      <c r="J24" s="347">
        <f t="shared" ref="J24:L37" si="4">J7/J$5*100</f>
        <v>2.9778826897669139</v>
      </c>
      <c r="K24" s="347">
        <f t="shared" si="4"/>
        <v>1.9937977046032629</v>
      </c>
      <c r="L24" s="347">
        <f t="shared" si="4"/>
        <v>3.8993882642425071</v>
      </c>
      <c r="M24" s="357" t="s">
        <v>265</v>
      </c>
      <c r="N24" s="847">
        <f t="shared" ref="N24:P37" si="5">N7/N$5*100</f>
        <v>2.5637351366471517</v>
      </c>
      <c r="O24" s="847">
        <f t="shared" si="5"/>
        <v>1.0924171072965467</v>
      </c>
      <c r="P24" s="847">
        <f t="shared" si="5"/>
        <v>3.9418024365881683</v>
      </c>
      <c r="Q24" s="859" t="s">
        <v>265</v>
      </c>
      <c r="R24" s="844">
        <v>2.9</v>
      </c>
      <c r="S24" s="844">
        <v>1.4</v>
      </c>
      <c r="T24" s="844">
        <v>4.3</v>
      </c>
      <c r="U24" s="844"/>
      <c r="V24" s="844"/>
      <c r="W24" s="844"/>
    </row>
    <row r="25" spans="1:23" ht="20.25" customHeight="1">
      <c r="A25" s="838" t="s">
        <v>264</v>
      </c>
      <c r="B25" s="351">
        <f t="shared" si="0"/>
        <v>31.52433013447726</v>
      </c>
      <c r="C25" s="351">
        <f t="shared" si="1"/>
        <v>29.089892953000767</v>
      </c>
      <c r="D25" s="351">
        <f t="shared" si="2"/>
        <v>33.802762182266129</v>
      </c>
      <c r="E25" s="816" t="s">
        <v>264</v>
      </c>
      <c r="F25" s="349">
        <f t="shared" si="3"/>
        <v>30.577088294734406</v>
      </c>
      <c r="G25" s="349">
        <f t="shared" si="3"/>
        <v>28.719649929601005</v>
      </c>
      <c r="H25" s="349">
        <f t="shared" si="3"/>
        <v>32.316258901100568</v>
      </c>
      <c r="I25" s="835" t="s">
        <v>264</v>
      </c>
      <c r="J25" s="347">
        <f t="shared" si="4"/>
        <v>30.71641652020659</v>
      </c>
      <c r="K25" s="347">
        <f t="shared" si="4"/>
        <v>27.92796902704659</v>
      </c>
      <c r="L25" s="347">
        <f t="shared" si="4"/>
        <v>33.327542538608462</v>
      </c>
      <c r="M25" s="329" t="s">
        <v>264</v>
      </c>
      <c r="N25" s="847">
        <f t="shared" si="5"/>
        <v>30.380864982112449</v>
      </c>
      <c r="O25" s="847">
        <f t="shared" si="5"/>
        <v>28.349979351023467</v>
      </c>
      <c r="P25" s="847">
        <f t="shared" si="5"/>
        <v>32.283035024410552</v>
      </c>
      <c r="Q25" s="711" t="s">
        <v>264</v>
      </c>
      <c r="R25" s="844">
        <v>30.8</v>
      </c>
      <c r="S25" s="844">
        <v>28.5</v>
      </c>
      <c r="T25" s="844">
        <v>32.9</v>
      </c>
      <c r="U25" s="844"/>
      <c r="V25" s="844"/>
      <c r="W25" s="844"/>
    </row>
    <row r="26" spans="1:23" ht="20.25" customHeight="1">
      <c r="A26" s="858" t="s">
        <v>263</v>
      </c>
      <c r="B26" s="351">
        <f t="shared" si="0"/>
        <v>19.300379535805291</v>
      </c>
      <c r="C26" s="351">
        <f t="shared" si="1"/>
        <v>21.908237040306897</v>
      </c>
      <c r="D26" s="351">
        <f t="shared" si="2"/>
        <v>16.859640395138939</v>
      </c>
      <c r="E26" s="857" t="s">
        <v>263</v>
      </c>
      <c r="F26" s="349">
        <f t="shared" si="3"/>
        <v>19.602379317337334</v>
      </c>
      <c r="G26" s="349">
        <f t="shared" si="3"/>
        <v>21.349027075757423</v>
      </c>
      <c r="H26" s="349">
        <f t="shared" si="3"/>
        <v>17.966945001915846</v>
      </c>
      <c r="I26" s="856" t="s">
        <v>263</v>
      </c>
      <c r="J26" s="347">
        <f t="shared" si="4"/>
        <v>19.394304847767309</v>
      </c>
      <c r="K26" s="347">
        <f t="shared" si="4"/>
        <v>22.383311587789649</v>
      </c>
      <c r="L26" s="347">
        <f t="shared" si="4"/>
        <v>16.595373439808011</v>
      </c>
      <c r="M26" s="355" t="s">
        <v>263</v>
      </c>
      <c r="N26" s="847">
        <f t="shared" si="5"/>
        <v>20.73783082155143</v>
      </c>
      <c r="O26" s="847">
        <f t="shared" si="5"/>
        <v>24.774713070548472</v>
      </c>
      <c r="P26" s="847">
        <f t="shared" si="5"/>
        <v>16.956802308286662</v>
      </c>
      <c r="Q26" s="855" t="s">
        <v>263</v>
      </c>
      <c r="R26" s="844">
        <v>19.8</v>
      </c>
      <c r="S26" s="844">
        <v>22.6</v>
      </c>
      <c r="T26" s="844">
        <v>17.100000000000001</v>
      </c>
      <c r="U26" s="844"/>
      <c r="V26" s="844"/>
      <c r="W26" s="844"/>
    </row>
    <row r="27" spans="1:23" ht="20.25" customHeight="1">
      <c r="A27" s="858" t="s">
        <v>262</v>
      </c>
      <c r="B27" s="351">
        <f t="shared" si="0"/>
        <v>19.578056428173557</v>
      </c>
      <c r="C27" s="351">
        <f t="shared" si="1"/>
        <v>20.906816564189221</v>
      </c>
      <c r="D27" s="351">
        <f t="shared" si="2"/>
        <v>18.334446734418307</v>
      </c>
      <c r="E27" s="857" t="s">
        <v>262</v>
      </c>
      <c r="F27" s="349">
        <f t="shared" si="3"/>
        <v>18.110407847985446</v>
      </c>
      <c r="G27" s="349">
        <f t="shared" si="3"/>
        <v>19.203630359693282</v>
      </c>
      <c r="H27" s="349">
        <f t="shared" si="3"/>
        <v>17.086793555166906</v>
      </c>
      <c r="I27" s="856" t="s">
        <v>262</v>
      </c>
      <c r="J27" s="347">
        <f t="shared" si="4"/>
        <v>17.9501471954427</v>
      </c>
      <c r="K27" s="347">
        <f t="shared" si="4"/>
        <v>20.920024046820334</v>
      </c>
      <c r="L27" s="347">
        <f t="shared" si="4"/>
        <v>15.169129178390653</v>
      </c>
      <c r="M27" s="355" t="s">
        <v>262</v>
      </c>
      <c r="N27" s="847">
        <f t="shared" si="5"/>
        <v>19.576587673538693</v>
      </c>
      <c r="O27" s="847">
        <f t="shared" si="5"/>
        <v>20.423410561520253</v>
      </c>
      <c r="P27" s="847">
        <f t="shared" si="5"/>
        <v>18.783435610225723</v>
      </c>
      <c r="Q27" s="855" t="s">
        <v>262</v>
      </c>
      <c r="R27" s="844">
        <v>18.8</v>
      </c>
      <c r="S27" s="844">
        <v>20.399999999999999</v>
      </c>
      <c r="T27" s="844">
        <v>17.3</v>
      </c>
      <c r="U27" s="844"/>
      <c r="V27" s="844"/>
      <c r="W27" s="844"/>
    </row>
    <row r="28" spans="1:23" ht="20.25" customHeight="1">
      <c r="A28" s="838" t="s">
        <v>261</v>
      </c>
      <c r="B28" s="351">
        <f t="shared" si="0"/>
        <v>14.786575964429165</v>
      </c>
      <c r="C28" s="351">
        <f t="shared" si="1"/>
        <v>15.555681550111016</v>
      </c>
      <c r="D28" s="351">
        <f t="shared" si="2"/>
        <v>14.066756686328857</v>
      </c>
      <c r="E28" s="816" t="s">
        <v>261</v>
      </c>
      <c r="F28" s="349">
        <f t="shared" si="3"/>
        <v>16.144248072829367</v>
      </c>
      <c r="G28" s="349">
        <f t="shared" si="3"/>
        <v>15.942992007941411</v>
      </c>
      <c r="H28" s="349">
        <f t="shared" si="3"/>
        <v>16.332689659358625</v>
      </c>
      <c r="I28" s="835" t="s">
        <v>261</v>
      </c>
      <c r="J28" s="347">
        <f t="shared" si="4"/>
        <v>16.871710776275183</v>
      </c>
      <c r="K28" s="347">
        <f t="shared" si="4"/>
        <v>15.200692613307462</v>
      </c>
      <c r="L28" s="347">
        <f t="shared" si="4"/>
        <v>18.436466438072671</v>
      </c>
      <c r="M28" s="329" t="s">
        <v>261</v>
      </c>
      <c r="N28" s="847">
        <f t="shared" si="5"/>
        <v>15.186997296010757</v>
      </c>
      <c r="O28" s="847">
        <f t="shared" si="5"/>
        <v>14.392691784345541</v>
      </c>
      <c r="P28" s="847">
        <f t="shared" si="5"/>
        <v>15.930960484086338</v>
      </c>
      <c r="Q28" s="711" t="s">
        <v>261</v>
      </c>
      <c r="R28" s="844">
        <v>15.7</v>
      </c>
      <c r="S28" s="844">
        <v>15.3</v>
      </c>
      <c r="T28" s="844">
        <v>16.2</v>
      </c>
      <c r="U28" s="844"/>
      <c r="V28" s="844"/>
      <c r="W28" s="844"/>
    </row>
    <row r="29" spans="1:23" ht="20.25" customHeight="1">
      <c r="A29" s="850" t="s">
        <v>260</v>
      </c>
      <c r="B29" s="351">
        <f t="shared" si="0"/>
        <v>11.446230143385632</v>
      </c>
      <c r="C29" s="351">
        <f t="shared" si="1"/>
        <v>12.15980204455415</v>
      </c>
      <c r="D29" s="351">
        <f t="shared" si="2"/>
        <v>10.778385805320635</v>
      </c>
      <c r="E29" s="849" t="s">
        <v>260</v>
      </c>
      <c r="F29" s="349">
        <f t="shared" si="3"/>
        <v>13.530114214677354</v>
      </c>
      <c r="G29" s="349">
        <f t="shared" si="3"/>
        <v>12.720034844970272</v>
      </c>
      <c r="H29" s="349">
        <f t="shared" si="3"/>
        <v>14.288613799408934</v>
      </c>
      <c r="I29" s="848" t="s">
        <v>260</v>
      </c>
      <c r="J29" s="347">
        <f t="shared" si="4"/>
        <v>14.193807741426264</v>
      </c>
      <c r="K29" s="347">
        <f t="shared" si="4"/>
        <v>11.238441660609341</v>
      </c>
      <c r="L29" s="347">
        <f t="shared" si="4"/>
        <v>16.961237749146569</v>
      </c>
      <c r="M29" s="346" t="s">
        <v>260</v>
      </c>
      <c r="N29" s="847">
        <f t="shared" si="5"/>
        <v>12.574629612362775</v>
      </c>
      <c r="O29" s="847">
        <f t="shared" si="5"/>
        <v>10.768720301241679</v>
      </c>
      <c r="P29" s="847">
        <f t="shared" si="5"/>
        <v>14.266082118666541</v>
      </c>
      <c r="Q29" s="846" t="s">
        <v>260</v>
      </c>
      <c r="R29" s="844">
        <v>12.9</v>
      </c>
      <c r="S29" s="844">
        <v>11.7</v>
      </c>
      <c r="T29" s="844">
        <v>14.1</v>
      </c>
      <c r="U29" s="844"/>
      <c r="V29" s="844"/>
      <c r="W29" s="844"/>
    </row>
    <row r="30" spans="1:23" ht="20.25" customHeight="1">
      <c r="A30" s="850" t="s">
        <v>259</v>
      </c>
      <c r="B30" s="351">
        <f t="shared" si="0"/>
        <v>3.3403458210435324</v>
      </c>
      <c r="C30" s="351">
        <f t="shared" si="1"/>
        <v>3.395879505556866</v>
      </c>
      <c r="D30" s="351">
        <f t="shared" si="2"/>
        <v>3.2883708810082202</v>
      </c>
      <c r="E30" s="849" t="s">
        <v>259</v>
      </c>
      <c r="F30" s="349">
        <f t="shared" si="3"/>
        <v>2.6141338581520128</v>
      </c>
      <c r="G30" s="349">
        <f t="shared" si="3"/>
        <v>3.2229571629711415</v>
      </c>
      <c r="H30" s="349">
        <f t="shared" si="3"/>
        <v>2.0440758599496949</v>
      </c>
      <c r="I30" s="848" t="s">
        <v>259</v>
      </c>
      <c r="J30" s="347">
        <f t="shared" si="4"/>
        <v>2.6779030348489195</v>
      </c>
      <c r="K30" s="347">
        <f t="shared" si="4"/>
        <v>3.96225095269812</v>
      </c>
      <c r="L30" s="347">
        <f t="shared" si="4"/>
        <v>1.4752286889261019</v>
      </c>
      <c r="M30" s="346" t="s">
        <v>259</v>
      </c>
      <c r="N30" s="847">
        <f t="shared" si="5"/>
        <v>2.6123676836479808</v>
      </c>
      <c r="O30" s="847">
        <f t="shared" si="5"/>
        <v>3.6239714831038605</v>
      </c>
      <c r="P30" s="847">
        <f t="shared" si="5"/>
        <v>1.6648783654197978</v>
      </c>
      <c r="Q30" s="846" t="s">
        <v>259</v>
      </c>
      <c r="R30" s="844">
        <v>2.8</v>
      </c>
      <c r="S30" s="844">
        <v>3.6</v>
      </c>
      <c r="T30" s="844">
        <v>2.1</v>
      </c>
      <c r="U30" s="844"/>
      <c r="V30" s="844"/>
      <c r="W30" s="844"/>
    </row>
    <row r="31" spans="1:23" ht="20.25" customHeight="1">
      <c r="A31" s="854" t="s">
        <v>258</v>
      </c>
      <c r="B31" s="351" t="s">
        <v>206</v>
      </c>
      <c r="C31" s="351" t="s">
        <v>206</v>
      </c>
      <c r="D31" s="351" t="s">
        <v>206</v>
      </c>
      <c r="E31" s="853" t="s">
        <v>258</v>
      </c>
      <c r="F31" s="349">
        <f t="shared" si="3"/>
        <v>0</v>
      </c>
      <c r="G31" s="349">
        <f t="shared" si="3"/>
        <v>0</v>
      </c>
      <c r="H31" s="349">
        <f t="shared" si="3"/>
        <v>0</v>
      </c>
      <c r="I31" s="852" t="s">
        <v>258</v>
      </c>
      <c r="J31" s="347">
        <f t="shared" si="4"/>
        <v>0</v>
      </c>
      <c r="K31" s="347">
        <f t="shared" si="4"/>
        <v>0</v>
      </c>
      <c r="L31" s="347">
        <f t="shared" si="4"/>
        <v>0</v>
      </c>
      <c r="M31" s="352" t="s">
        <v>258</v>
      </c>
      <c r="N31" s="847">
        <f t="shared" si="5"/>
        <v>0</v>
      </c>
      <c r="O31" s="847">
        <f t="shared" si="5"/>
        <v>0</v>
      </c>
      <c r="P31" s="847">
        <f t="shared" si="5"/>
        <v>0</v>
      </c>
      <c r="Q31" s="851" t="s">
        <v>258</v>
      </c>
      <c r="R31" s="844" t="s">
        <v>367</v>
      </c>
      <c r="S31" s="844" t="s">
        <v>366</v>
      </c>
      <c r="T31" s="844" t="s">
        <v>366</v>
      </c>
      <c r="U31" s="844"/>
      <c r="V31" s="844"/>
      <c r="W31" s="844"/>
    </row>
    <row r="32" spans="1:23" ht="20.25" customHeight="1">
      <c r="A32" s="838" t="s">
        <v>257</v>
      </c>
      <c r="B32" s="351">
        <f>B15*100/$B$5</f>
        <v>12.155082030443138</v>
      </c>
      <c r="C32" s="351">
        <f>C15*100/$C$5</f>
        <v>11.794305338580557</v>
      </c>
      <c r="D32" s="351">
        <f>D15*100/$D$5</f>
        <v>12.492739203562884</v>
      </c>
      <c r="E32" s="816" t="s">
        <v>257</v>
      </c>
      <c r="F32" s="349">
        <f t="shared" si="3"/>
        <v>12.237153910131006</v>
      </c>
      <c r="G32" s="349">
        <f t="shared" si="3"/>
        <v>13.030904652411293</v>
      </c>
      <c r="H32" s="349">
        <f t="shared" si="3"/>
        <v>11.493943268169247</v>
      </c>
      <c r="I32" s="835" t="s">
        <v>257</v>
      </c>
      <c r="J32" s="347">
        <f t="shared" si="4"/>
        <v>12.03551319856555</v>
      </c>
      <c r="K32" s="347">
        <f t="shared" si="4"/>
        <v>11.462486656143648</v>
      </c>
      <c r="L32" s="347">
        <f t="shared" si="4"/>
        <v>12.572100140877696</v>
      </c>
      <c r="M32" s="329" t="s">
        <v>257</v>
      </c>
      <c r="N32" s="847">
        <f t="shared" si="5"/>
        <v>11.525815490766686</v>
      </c>
      <c r="O32" s="847">
        <f t="shared" si="5"/>
        <v>10.966788125265722</v>
      </c>
      <c r="P32" s="847">
        <f t="shared" si="5"/>
        <v>12.049412236542361</v>
      </c>
      <c r="Q32" s="711" t="s">
        <v>257</v>
      </c>
      <c r="R32" s="844">
        <v>12</v>
      </c>
      <c r="S32" s="844">
        <v>11.8</v>
      </c>
      <c r="T32" s="844">
        <v>12.2</v>
      </c>
      <c r="U32" s="844"/>
      <c r="V32" s="844"/>
      <c r="W32" s="844"/>
    </row>
    <row r="33" spans="1:23" ht="20.25" customHeight="1">
      <c r="A33" s="854" t="s">
        <v>256</v>
      </c>
      <c r="B33" s="351">
        <f>B16*100/$B$5</f>
        <v>6.0227936850410817</v>
      </c>
      <c r="C33" s="351">
        <f>C16*100/$C$5</f>
        <v>5.6625665563426839</v>
      </c>
      <c r="D33" s="351">
        <f>D16*100/$D$5</f>
        <v>6.3599365124487717</v>
      </c>
      <c r="E33" s="853" t="s">
        <v>256</v>
      </c>
      <c r="F33" s="349">
        <f t="shared" si="3"/>
        <v>6.8325044058710986</v>
      </c>
      <c r="G33" s="349">
        <f t="shared" si="3"/>
        <v>6.4407483565126666</v>
      </c>
      <c r="H33" s="349">
        <f t="shared" si="3"/>
        <v>7.1993163651262755</v>
      </c>
      <c r="I33" s="852" t="s">
        <v>256</v>
      </c>
      <c r="J33" s="347">
        <f t="shared" si="4"/>
        <v>6.5417527655829852</v>
      </c>
      <c r="K33" s="347">
        <f t="shared" si="4"/>
        <v>5.5961573748820213</v>
      </c>
      <c r="L33" s="347">
        <f t="shared" si="4"/>
        <v>7.4272163554826482</v>
      </c>
      <c r="M33" s="352" t="s">
        <v>256</v>
      </c>
      <c r="N33" s="847">
        <f t="shared" si="5"/>
        <v>7.0436711438708759</v>
      </c>
      <c r="O33" s="847">
        <f t="shared" si="5"/>
        <v>6.7885920239142541</v>
      </c>
      <c r="P33" s="847">
        <f t="shared" si="5"/>
        <v>7.2825835931834835</v>
      </c>
      <c r="Q33" s="851" t="s">
        <v>256</v>
      </c>
      <c r="R33" s="844">
        <v>6.6</v>
      </c>
      <c r="S33" s="844">
        <v>6.1</v>
      </c>
      <c r="T33" s="844">
        <v>7.1</v>
      </c>
      <c r="U33" s="844"/>
      <c r="V33" s="844"/>
      <c r="W33" s="844"/>
    </row>
    <row r="34" spans="1:23" ht="20.25" customHeight="1">
      <c r="A34" s="854" t="s">
        <v>255</v>
      </c>
      <c r="B34" s="351">
        <f>B17*100/$B$5</f>
        <v>4.7648532419132055</v>
      </c>
      <c r="C34" s="351">
        <f>C17*100/$C$5</f>
        <v>5.2231605441749851</v>
      </c>
      <c r="D34" s="351">
        <f>D17*100/$D$5</f>
        <v>4.3359154762750816</v>
      </c>
      <c r="E34" s="853" t="s">
        <v>255</v>
      </c>
      <c r="F34" s="349">
        <f t="shared" si="3"/>
        <v>3.8841219165024974</v>
      </c>
      <c r="G34" s="349">
        <f t="shared" si="3"/>
        <v>5.3817246234413458</v>
      </c>
      <c r="H34" s="349">
        <f t="shared" si="3"/>
        <v>2.4818753295825733</v>
      </c>
      <c r="I34" s="852" t="s">
        <v>255</v>
      </c>
      <c r="J34" s="347">
        <f t="shared" si="4"/>
        <v>3.6308862856988782</v>
      </c>
      <c r="K34" s="347">
        <f t="shared" si="4"/>
        <v>4.2055577351788154</v>
      </c>
      <c r="L34" s="347">
        <f t="shared" si="4"/>
        <v>3.0927590383863239</v>
      </c>
      <c r="M34" s="352" t="s">
        <v>255</v>
      </c>
      <c r="N34" s="847">
        <f t="shared" si="5"/>
        <v>2.71964391749643</v>
      </c>
      <c r="O34" s="847">
        <f t="shared" si="5"/>
        <v>3.3137802238612872</v>
      </c>
      <c r="P34" s="847">
        <f t="shared" si="5"/>
        <v>2.163163401947712</v>
      </c>
      <c r="Q34" s="851" t="s">
        <v>255</v>
      </c>
      <c r="R34" s="844">
        <v>3.8</v>
      </c>
      <c r="S34" s="844">
        <v>4.5</v>
      </c>
      <c r="T34" s="844">
        <v>3</v>
      </c>
      <c r="U34" s="844"/>
      <c r="V34" s="844"/>
      <c r="W34" s="844"/>
    </row>
    <row r="35" spans="1:23" ht="20.25" customHeight="1">
      <c r="A35" s="854" t="s">
        <v>254</v>
      </c>
      <c r="B35" s="351">
        <f>B18*100/$B$5</f>
        <v>1.3674351034888512</v>
      </c>
      <c r="C35" s="351">
        <f>C18*100/$C$5</f>
        <v>0.90857823806288773</v>
      </c>
      <c r="D35" s="351">
        <f>D18*100/$D$5</f>
        <v>1.7968872148390307</v>
      </c>
      <c r="E35" s="853" t="s">
        <v>254</v>
      </c>
      <c r="F35" s="349">
        <f t="shared" si="3"/>
        <v>1.5205275877574091</v>
      </c>
      <c r="G35" s="349">
        <f t="shared" si="3"/>
        <v>1.2084316724572794</v>
      </c>
      <c r="H35" s="349">
        <f t="shared" si="3"/>
        <v>1.8127515734603989</v>
      </c>
      <c r="I35" s="852" t="s">
        <v>254</v>
      </c>
      <c r="J35" s="347">
        <f t="shared" si="4"/>
        <v>1.8628741472836865</v>
      </c>
      <c r="K35" s="347">
        <f t="shared" si="4"/>
        <v>1.6607715460828114</v>
      </c>
      <c r="L35" s="347">
        <f t="shared" si="4"/>
        <v>2.052124747008722</v>
      </c>
      <c r="M35" s="352" t="s">
        <v>254</v>
      </c>
      <c r="N35" s="847">
        <f t="shared" si="5"/>
        <v>1.7625495036143159</v>
      </c>
      <c r="O35" s="847">
        <f t="shared" si="5"/>
        <v>0.86451734666232372</v>
      </c>
      <c r="P35" s="847">
        <f t="shared" si="5"/>
        <v>2.6036652414111643</v>
      </c>
      <c r="Q35" s="851" t="s">
        <v>254</v>
      </c>
      <c r="R35" s="844">
        <v>1.6</v>
      </c>
      <c r="S35" s="844">
        <v>1.2</v>
      </c>
      <c r="T35" s="844">
        <v>2.1</v>
      </c>
      <c r="U35" s="844"/>
      <c r="V35" s="844"/>
      <c r="W35" s="844"/>
    </row>
    <row r="36" spans="1:23" ht="20.25" customHeight="1">
      <c r="A36" s="850" t="s">
        <v>253</v>
      </c>
      <c r="B36" s="351" t="s">
        <v>206</v>
      </c>
      <c r="C36" s="351" t="s">
        <v>206</v>
      </c>
      <c r="D36" s="350" t="s">
        <v>206</v>
      </c>
      <c r="E36" s="849" t="s">
        <v>253</v>
      </c>
      <c r="F36" s="349">
        <f t="shared" si="3"/>
        <v>0</v>
      </c>
      <c r="G36" s="349">
        <f t="shared" si="3"/>
        <v>0</v>
      </c>
      <c r="H36" s="349">
        <f t="shared" si="3"/>
        <v>0</v>
      </c>
      <c r="I36" s="848" t="s">
        <v>253</v>
      </c>
      <c r="J36" s="347">
        <f t="shared" si="4"/>
        <v>0</v>
      </c>
      <c r="K36" s="347">
        <f t="shared" si="4"/>
        <v>0</v>
      </c>
      <c r="L36" s="347">
        <f t="shared" si="4"/>
        <v>0</v>
      </c>
      <c r="M36" s="346" t="s">
        <v>253</v>
      </c>
      <c r="N36" s="847">
        <f t="shared" si="5"/>
        <v>0</v>
      </c>
      <c r="O36" s="847">
        <f t="shared" si="5"/>
        <v>0</v>
      </c>
      <c r="P36" s="847">
        <f t="shared" si="5"/>
        <v>0</v>
      </c>
      <c r="Q36" s="846" t="s">
        <v>253</v>
      </c>
      <c r="R36" s="844" t="s">
        <v>367</v>
      </c>
      <c r="S36" s="844" t="s">
        <v>366</v>
      </c>
      <c r="T36" s="844" t="s">
        <v>366</v>
      </c>
      <c r="U36" s="844"/>
      <c r="V36" s="844"/>
      <c r="W36" s="844"/>
    </row>
    <row r="37" spans="1:23" ht="20.25" customHeight="1">
      <c r="A37" s="850" t="s">
        <v>252</v>
      </c>
      <c r="B37" s="351">
        <f>B20*100/$B$5</f>
        <v>1.346045221245782E-2</v>
      </c>
      <c r="C37" s="351">
        <f>C20*100/$C$5</f>
        <v>2.7842546853944074E-2</v>
      </c>
      <c r="D37" s="350" t="s">
        <v>206</v>
      </c>
      <c r="E37" s="849" t="s">
        <v>252</v>
      </c>
      <c r="F37" s="349">
        <f t="shared" si="3"/>
        <v>1.0873856408277063E-2</v>
      </c>
      <c r="G37" s="349">
        <f t="shared" si="3"/>
        <v>2.2487161046564629E-2</v>
      </c>
      <c r="H37" s="349">
        <f t="shared" si="3"/>
        <v>0</v>
      </c>
      <c r="I37" s="848" t="s">
        <v>252</v>
      </c>
      <c r="J37" s="347">
        <f t="shared" si="4"/>
        <v>5.4024771975752582E-2</v>
      </c>
      <c r="K37" s="347">
        <f t="shared" si="4"/>
        <v>0.11171836428905252</v>
      </c>
      <c r="L37" s="347">
        <f t="shared" si="4"/>
        <v>0</v>
      </c>
      <c r="M37" s="346" t="s">
        <v>252</v>
      </c>
      <c r="N37" s="847">
        <f t="shared" si="5"/>
        <v>2.8168599372831536E-2</v>
      </c>
      <c r="O37" s="847">
        <f t="shared" si="5"/>
        <v>0</v>
      </c>
      <c r="P37" s="847">
        <f t="shared" si="5"/>
        <v>5.4551899860198878E-2</v>
      </c>
      <c r="Q37" s="846" t="s">
        <v>252</v>
      </c>
      <c r="R37" s="845">
        <v>0</v>
      </c>
      <c r="S37" s="845">
        <v>0</v>
      </c>
      <c r="T37" s="845">
        <v>0</v>
      </c>
      <c r="U37" s="844"/>
      <c r="V37" s="844"/>
      <c r="W37" s="844"/>
    </row>
    <row r="38" spans="1:23" ht="5.25" customHeight="1">
      <c r="A38" s="843"/>
      <c r="B38" s="843"/>
      <c r="C38" s="843"/>
      <c r="D38" s="843"/>
      <c r="E38" s="842"/>
      <c r="F38" s="842"/>
      <c r="G38" s="842"/>
      <c r="H38" s="842"/>
      <c r="I38" s="841"/>
      <c r="J38" s="841"/>
      <c r="K38" s="841"/>
      <c r="L38" s="841"/>
      <c r="M38" s="341"/>
      <c r="N38" s="341"/>
      <c r="O38" s="341"/>
      <c r="P38" s="340">
        <v>0</v>
      </c>
      <c r="Q38" s="840"/>
      <c r="R38" s="713"/>
      <c r="S38" s="713"/>
      <c r="T38" s="713"/>
    </row>
    <row r="39" spans="1:23" ht="15" customHeight="1">
      <c r="A39" s="839"/>
      <c r="B39" s="838"/>
      <c r="C39" s="838"/>
      <c r="D39" s="838"/>
      <c r="E39" s="830"/>
      <c r="F39" s="837"/>
      <c r="G39" s="837"/>
      <c r="H39" s="837"/>
      <c r="I39" s="836"/>
      <c r="J39" s="835"/>
      <c r="K39" s="835"/>
      <c r="L39" s="835"/>
      <c r="M39" s="834"/>
      <c r="N39" s="833"/>
      <c r="O39" s="329"/>
      <c r="P39" s="329"/>
    </row>
    <row r="40" spans="1:23" ht="18.600000000000001" customHeight="1">
      <c r="A40" s="832" t="s">
        <v>251</v>
      </c>
      <c r="B40" s="831"/>
      <c r="C40" s="831"/>
      <c r="D40" s="831"/>
      <c r="E40" s="830"/>
      <c r="F40" s="829"/>
      <c r="G40" s="829"/>
      <c r="H40" s="829"/>
      <c r="I40" s="828" t="s">
        <v>251</v>
      </c>
      <c r="J40" s="827"/>
      <c r="K40" s="827"/>
      <c r="L40" s="827"/>
      <c r="M40" s="330"/>
      <c r="N40" s="329"/>
      <c r="O40" s="329"/>
      <c r="P40" s="329"/>
      <c r="Q40" s="826" t="s">
        <v>251</v>
      </c>
    </row>
    <row r="41" spans="1:23" ht="15" customHeight="1">
      <c r="A41" s="823"/>
      <c r="B41" s="823"/>
      <c r="C41" s="823"/>
      <c r="D41" s="738"/>
      <c r="E41" s="825"/>
      <c r="F41" s="825"/>
      <c r="G41" s="824"/>
      <c r="H41" s="738"/>
      <c r="I41" s="825"/>
      <c r="J41" s="825"/>
      <c r="K41" s="824"/>
      <c r="L41" s="738"/>
      <c r="Q41" s="823"/>
    </row>
    <row r="42" spans="1:23" ht="15" customHeight="1">
      <c r="B42" s="821"/>
      <c r="C42" s="821"/>
      <c r="D42" s="821"/>
      <c r="F42" s="821"/>
      <c r="G42" s="821"/>
      <c r="H42" s="821"/>
      <c r="J42" s="822"/>
      <c r="K42" s="822"/>
      <c r="L42" s="822"/>
    </row>
    <row r="43" spans="1:23" s="710" customFormat="1" ht="36.6" customHeight="1">
      <c r="B43" s="710">
        <v>4</v>
      </c>
      <c r="F43" s="710">
        <v>3</v>
      </c>
      <c r="J43" s="710">
        <v>2</v>
      </c>
      <c r="N43" s="710">
        <v>1</v>
      </c>
      <c r="R43" s="710">
        <v>2560</v>
      </c>
    </row>
    <row r="44" spans="1:23" ht="15" customHeight="1">
      <c r="B44" s="821"/>
      <c r="C44" s="821"/>
      <c r="D44" s="821"/>
      <c r="F44" s="821"/>
      <c r="G44" s="821"/>
      <c r="H44" s="821"/>
    </row>
    <row r="45" spans="1:23" ht="15" customHeight="1">
      <c r="B45" s="821"/>
      <c r="C45" s="821"/>
      <c r="D45" s="821"/>
      <c r="F45" s="821"/>
      <c r="G45" s="821"/>
      <c r="H45" s="821"/>
    </row>
    <row r="46" spans="1:23" ht="15" customHeight="1">
      <c r="B46" s="821"/>
      <c r="C46" s="821"/>
      <c r="D46" s="821"/>
      <c r="F46" s="821"/>
      <c r="G46" s="821"/>
      <c r="H46" s="821"/>
    </row>
    <row r="47" spans="1:23" ht="15" customHeight="1">
      <c r="B47" s="821"/>
      <c r="C47" s="821"/>
      <c r="D47" s="821"/>
      <c r="F47" s="821"/>
      <c r="G47" s="821"/>
      <c r="H47" s="821"/>
    </row>
    <row r="48" spans="1:23" ht="15" customHeight="1">
      <c r="B48" s="821"/>
      <c r="C48" s="821"/>
      <c r="D48" s="821"/>
      <c r="F48" s="821"/>
      <c r="G48" s="821"/>
      <c r="H48" s="821"/>
    </row>
    <row r="49" spans="2:16" s="711" customFormat="1" ht="15" customHeight="1">
      <c r="B49" s="821"/>
      <c r="C49" s="821"/>
      <c r="D49" s="821"/>
      <c r="F49" s="821"/>
      <c r="G49" s="821"/>
      <c r="H49" s="821"/>
      <c r="M49" s="199"/>
      <c r="N49" s="197"/>
      <c r="O49" s="197"/>
      <c r="P49" s="197"/>
    </row>
    <row r="50" spans="2:16" s="711" customFormat="1" ht="15" customHeight="1">
      <c r="B50" s="821"/>
      <c r="C50" s="821"/>
      <c r="D50" s="821"/>
      <c r="F50" s="821"/>
      <c r="G50" s="821"/>
      <c r="H50" s="821"/>
      <c r="M50" s="199"/>
      <c r="N50" s="197"/>
      <c r="O50" s="197"/>
      <c r="P50" s="197"/>
    </row>
    <row r="51" spans="2:16" s="711" customFormat="1" ht="15" customHeight="1">
      <c r="B51" s="821"/>
      <c r="C51" s="821"/>
      <c r="D51" s="821"/>
      <c r="F51" s="821"/>
      <c r="G51" s="821"/>
      <c r="H51" s="821"/>
      <c r="M51" s="199"/>
      <c r="N51" s="197"/>
      <c r="O51" s="197"/>
      <c r="P51" s="197"/>
    </row>
    <row r="52" spans="2:16" s="711" customFormat="1" ht="15" customHeight="1">
      <c r="B52" s="821"/>
      <c r="C52" s="821"/>
      <c r="D52" s="821"/>
      <c r="F52" s="821"/>
      <c r="G52" s="821"/>
      <c r="H52" s="821"/>
      <c r="M52" s="199"/>
      <c r="N52" s="197"/>
      <c r="O52" s="197"/>
      <c r="P52" s="197"/>
    </row>
    <row r="53" spans="2:16" s="711" customFormat="1" ht="15" customHeight="1">
      <c r="B53" s="821"/>
      <c r="C53" s="821"/>
      <c r="D53" s="821"/>
      <c r="F53" s="821"/>
      <c r="G53" s="821"/>
      <c r="H53" s="821"/>
      <c r="M53" s="199"/>
      <c r="N53" s="197"/>
      <c r="O53" s="197"/>
      <c r="P53" s="197"/>
    </row>
    <row r="54" spans="2:16" s="711" customFormat="1" ht="15" customHeight="1">
      <c r="B54" s="821"/>
      <c r="C54" s="821"/>
      <c r="D54" s="821"/>
      <c r="F54" s="821"/>
      <c r="G54" s="821"/>
      <c r="H54" s="821"/>
      <c r="M54" s="199"/>
      <c r="N54" s="197"/>
      <c r="O54" s="197"/>
      <c r="P54" s="197"/>
    </row>
    <row r="55" spans="2:16" s="711" customFormat="1" ht="15" customHeight="1">
      <c r="B55" s="821"/>
      <c r="C55" s="821"/>
      <c r="D55" s="821"/>
      <c r="F55" s="821"/>
      <c r="G55" s="821"/>
      <c r="H55" s="821"/>
      <c r="M55" s="199"/>
      <c r="N55" s="197"/>
      <c r="O55" s="197"/>
      <c r="P55" s="197"/>
    </row>
    <row r="56" spans="2:16" s="711" customFormat="1" ht="15" customHeight="1">
      <c r="B56" s="821"/>
      <c r="C56" s="821"/>
      <c r="D56" s="821"/>
      <c r="F56" s="821"/>
      <c r="G56" s="821"/>
      <c r="H56" s="821"/>
      <c r="M56" s="199"/>
      <c r="N56" s="197"/>
      <c r="O56" s="197"/>
      <c r="P56" s="197"/>
    </row>
    <row r="57" spans="2:16" s="711" customFormat="1" ht="15" customHeight="1">
      <c r="B57" s="821"/>
      <c r="C57" s="821"/>
      <c r="D57" s="821"/>
      <c r="F57" s="821"/>
      <c r="G57" s="821"/>
      <c r="H57" s="821"/>
      <c r="M57" s="199"/>
      <c r="N57" s="197"/>
      <c r="O57" s="197"/>
      <c r="P57" s="197"/>
    </row>
    <row r="58" spans="2:16" s="711" customFormat="1" ht="15" customHeight="1">
      <c r="B58" s="821"/>
      <c r="C58" s="821"/>
      <c r="D58" s="821"/>
      <c r="F58" s="821"/>
      <c r="G58" s="821"/>
      <c r="H58" s="821"/>
      <c r="M58" s="199"/>
      <c r="N58" s="197"/>
      <c r="O58" s="197"/>
      <c r="P58" s="197"/>
    </row>
    <row r="59" spans="2:16" s="711" customFormat="1" ht="15" customHeight="1">
      <c r="B59" s="821"/>
      <c r="C59" s="821"/>
      <c r="D59" s="821"/>
      <c r="F59" s="821"/>
      <c r="G59" s="821"/>
      <c r="H59" s="821"/>
      <c r="M59" s="199"/>
      <c r="N59" s="197"/>
      <c r="O59" s="197"/>
      <c r="P59" s="197"/>
    </row>
    <row r="60" spans="2:16" s="711" customFormat="1" ht="15" customHeight="1">
      <c r="B60" s="821"/>
      <c r="C60" s="821"/>
      <c r="D60" s="821"/>
      <c r="F60" s="821"/>
      <c r="G60" s="821"/>
      <c r="H60" s="821"/>
      <c r="M60" s="199"/>
      <c r="N60" s="197"/>
      <c r="O60" s="197"/>
      <c r="P60" s="197"/>
    </row>
    <row r="61" spans="2:16" s="711" customFormat="1" ht="15" customHeight="1">
      <c r="B61" s="821"/>
      <c r="C61" s="821"/>
      <c r="D61" s="821"/>
      <c r="F61" s="821"/>
      <c r="G61" s="821"/>
      <c r="H61" s="821"/>
      <c r="M61" s="199"/>
      <c r="N61" s="197"/>
      <c r="O61" s="197"/>
      <c r="P61" s="197"/>
    </row>
    <row r="62" spans="2:16" s="711" customFormat="1" ht="15" customHeight="1">
      <c r="B62" s="821"/>
      <c r="C62" s="821"/>
      <c r="D62" s="821"/>
      <c r="F62" s="821"/>
      <c r="G62" s="821"/>
      <c r="H62" s="821"/>
      <c r="M62" s="199"/>
      <c r="N62" s="197"/>
      <c r="O62" s="197"/>
      <c r="P62" s="197"/>
    </row>
    <row r="63" spans="2:16" s="711" customFormat="1" ht="15" customHeight="1">
      <c r="B63" s="821"/>
      <c r="C63" s="821"/>
      <c r="D63" s="821"/>
      <c r="F63" s="821"/>
      <c r="G63" s="821"/>
      <c r="H63" s="821"/>
      <c r="M63" s="199"/>
      <c r="N63" s="197"/>
      <c r="O63" s="197"/>
      <c r="P63" s="197"/>
    </row>
    <row r="64" spans="2:16" s="711" customFormat="1" ht="15" customHeight="1">
      <c r="M64" s="199"/>
      <c r="N64" s="197"/>
      <c r="O64" s="197"/>
      <c r="P64" s="197"/>
    </row>
    <row r="65" spans="9:16" s="711" customFormat="1" ht="15" customHeight="1">
      <c r="I65" s="801"/>
      <c r="J65" s="708"/>
      <c r="K65" s="708"/>
      <c r="L65" s="708"/>
      <c r="M65" s="199"/>
      <c r="N65" s="197"/>
      <c r="O65" s="197"/>
      <c r="P65" s="197"/>
    </row>
    <row r="66" spans="9:16" s="711" customFormat="1" ht="15" customHeight="1">
      <c r="I66" s="801"/>
      <c r="J66" s="708"/>
      <c r="K66" s="708"/>
      <c r="L66" s="708"/>
      <c r="M66" s="199"/>
      <c r="N66" s="197"/>
      <c r="O66" s="197"/>
      <c r="P66" s="197"/>
    </row>
    <row r="67" spans="9:16" s="711" customFormat="1" ht="15" customHeight="1">
      <c r="I67" s="801"/>
      <c r="J67" s="708"/>
      <c r="K67" s="708"/>
      <c r="L67" s="708"/>
      <c r="M67" s="199"/>
      <c r="N67" s="197"/>
      <c r="O67" s="197"/>
      <c r="P67" s="197"/>
    </row>
    <row r="68" spans="9:16" s="711" customFormat="1" ht="15" customHeight="1">
      <c r="I68" s="801"/>
      <c r="J68" s="708"/>
      <c r="K68" s="708"/>
      <c r="L68" s="708"/>
      <c r="M68" s="199"/>
      <c r="N68" s="197"/>
      <c r="O68" s="197"/>
      <c r="P68" s="197"/>
    </row>
    <row r="69" spans="9:16" s="711" customFormat="1" ht="15" customHeight="1">
      <c r="I69" s="801"/>
      <c r="J69" s="708"/>
      <c r="K69" s="708"/>
      <c r="L69" s="708"/>
      <c r="M69" s="199"/>
      <c r="N69" s="197"/>
      <c r="O69" s="197"/>
      <c r="P69" s="197"/>
    </row>
    <row r="70" spans="9:16" s="711" customFormat="1" ht="15" customHeight="1">
      <c r="I70" s="801"/>
      <c r="J70" s="708"/>
      <c r="K70" s="708"/>
      <c r="L70" s="708"/>
      <c r="M70" s="199"/>
      <c r="N70" s="197"/>
      <c r="O70" s="197"/>
      <c r="P70" s="197"/>
    </row>
    <row r="71" spans="9:16" s="711" customFormat="1" ht="15" customHeight="1">
      <c r="I71" s="801"/>
      <c r="J71" s="708"/>
      <c r="K71" s="708"/>
      <c r="L71" s="708"/>
      <c r="M71" s="199"/>
      <c r="N71" s="197"/>
      <c r="O71" s="197"/>
      <c r="P71" s="197"/>
    </row>
    <row r="72" spans="9:16" s="711" customFormat="1" ht="15" customHeight="1">
      <c r="I72" s="801"/>
      <c r="J72" s="708"/>
      <c r="K72" s="708"/>
      <c r="L72" s="708"/>
      <c r="M72" s="199"/>
      <c r="N72" s="197"/>
      <c r="O72" s="197"/>
      <c r="P72" s="197"/>
    </row>
    <row r="73" spans="9:16" s="711" customFormat="1" ht="15" customHeight="1">
      <c r="I73" s="801"/>
      <c r="J73" s="708"/>
      <c r="K73" s="708"/>
      <c r="L73" s="708"/>
      <c r="M73" s="199"/>
      <c r="N73" s="197"/>
      <c r="O73" s="197"/>
      <c r="P73" s="197"/>
    </row>
    <row r="74" spans="9:16" s="711" customFormat="1" ht="15" customHeight="1">
      <c r="I74" s="801"/>
      <c r="J74" s="708"/>
      <c r="K74" s="708"/>
      <c r="L74" s="708"/>
      <c r="M74" s="199"/>
      <c r="N74" s="197"/>
      <c r="O74" s="197"/>
      <c r="P74" s="197"/>
    </row>
    <row r="75" spans="9:16" s="711" customFormat="1" ht="15" customHeight="1">
      <c r="I75" s="801"/>
      <c r="J75" s="708"/>
      <c r="K75" s="708"/>
      <c r="L75" s="708"/>
      <c r="M75" s="199"/>
      <c r="N75" s="197"/>
      <c r="O75" s="197"/>
      <c r="P75" s="197"/>
    </row>
    <row r="76" spans="9:16" s="711" customFormat="1" ht="15" customHeight="1">
      <c r="I76" s="801"/>
      <c r="J76" s="708"/>
      <c r="K76" s="708"/>
      <c r="L76" s="708"/>
      <c r="M76" s="199"/>
      <c r="N76" s="197"/>
      <c r="O76" s="197"/>
      <c r="P76" s="197"/>
    </row>
    <row r="77" spans="9:16" s="711" customFormat="1" ht="15" customHeight="1">
      <c r="I77" s="801"/>
      <c r="J77" s="708"/>
      <c r="K77" s="708"/>
      <c r="L77" s="708"/>
      <c r="M77" s="199"/>
      <c r="N77" s="197"/>
      <c r="O77" s="197"/>
      <c r="P77" s="197"/>
    </row>
    <row r="78" spans="9:16" s="711" customFormat="1" ht="15" customHeight="1">
      <c r="I78" s="801"/>
      <c r="J78" s="708"/>
      <c r="K78" s="708"/>
      <c r="L78" s="708"/>
      <c r="M78" s="199"/>
      <c r="N78" s="197"/>
      <c r="O78" s="197"/>
      <c r="P78" s="197"/>
    </row>
    <row r="79" spans="9:16" s="711" customFormat="1" ht="15" customHeight="1">
      <c r="I79" s="801"/>
      <c r="J79" s="708"/>
      <c r="K79" s="708"/>
      <c r="L79" s="708"/>
      <c r="M79" s="199"/>
      <c r="N79" s="197"/>
      <c r="O79" s="197"/>
      <c r="P79" s="197"/>
    </row>
    <row r="80" spans="9:16" s="711" customFormat="1" ht="15" customHeight="1">
      <c r="I80" s="801"/>
      <c r="J80" s="708"/>
      <c r="K80" s="708"/>
      <c r="L80" s="708"/>
      <c r="M80" s="199"/>
      <c r="N80" s="197"/>
      <c r="O80" s="197"/>
      <c r="P80" s="197"/>
    </row>
    <row r="81" spans="9:16" s="711" customFormat="1" ht="15" customHeight="1">
      <c r="I81" s="801"/>
      <c r="J81" s="708"/>
      <c r="K81" s="708"/>
      <c r="L81" s="708"/>
      <c r="M81" s="199"/>
      <c r="N81" s="197"/>
      <c r="O81" s="197"/>
      <c r="P81" s="197"/>
    </row>
    <row r="82" spans="9:16" s="711" customFormat="1" ht="15" customHeight="1">
      <c r="I82" s="708"/>
      <c r="J82" s="708"/>
      <c r="K82" s="708"/>
      <c r="L82" s="708"/>
      <c r="M82" s="199"/>
      <c r="N82" s="197"/>
      <c r="O82" s="197"/>
      <c r="P82" s="197"/>
    </row>
    <row r="83" spans="9:16" s="711" customFormat="1" ht="15" customHeight="1">
      <c r="I83" s="708"/>
      <c r="J83" s="708"/>
      <c r="K83" s="708"/>
      <c r="L83" s="708"/>
      <c r="M83" s="199"/>
      <c r="N83" s="197"/>
      <c r="O83" s="197"/>
      <c r="P83" s="197"/>
    </row>
    <row r="84" spans="9:16" s="711" customFormat="1" ht="15" customHeight="1">
      <c r="I84" s="708"/>
      <c r="J84" s="708"/>
      <c r="K84" s="708"/>
      <c r="L84" s="708"/>
      <c r="M84" s="199"/>
      <c r="N84" s="197"/>
      <c r="O84" s="197"/>
      <c r="P84" s="197"/>
    </row>
    <row r="85" spans="9:16" s="711" customFormat="1" ht="15" customHeight="1">
      <c r="I85" s="708"/>
      <c r="J85" s="708"/>
      <c r="K85" s="708"/>
      <c r="L85" s="708"/>
      <c r="M85" s="199"/>
      <c r="N85" s="197"/>
      <c r="O85" s="197"/>
      <c r="P85" s="197"/>
    </row>
    <row r="86" spans="9:16" s="711" customFormat="1" ht="15" customHeight="1">
      <c r="I86" s="708"/>
      <c r="J86" s="708"/>
      <c r="K86" s="708"/>
      <c r="L86" s="708"/>
      <c r="M86" s="199"/>
      <c r="N86" s="197"/>
      <c r="O86" s="197"/>
      <c r="P86" s="197"/>
    </row>
    <row r="87" spans="9:16" s="711" customFormat="1" ht="15" customHeight="1">
      <c r="I87" s="708"/>
      <c r="J87" s="708"/>
      <c r="K87" s="708"/>
      <c r="L87" s="708"/>
      <c r="M87" s="199"/>
      <c r="N87" s="197"/>
      <c r="O87" s="197"/>
      <c r="P87" s="197"/>
    </row>
    <row r="88" spans="9:16" s="711" customFormat="1" ht="15" customHeight="1">
      <c r="I88" s="708"/>
      <c r="J88" s="708"/>
      <c r="K88" s="708"/>
      <c r="L88" s="708"/>
      <c r="M88" s="199"/>
      <c r="N88" s="197"/>
      <c r="O88" s="197"/>
      <c r="P88" s="197"/>
    </row>
    <row r="89" spans="9:16" s="711" customFormat="1" ht="15" customHeight="1">
      <c r="I89" s="708"/>
      <c r="J89" s="708"/>
      <c r="K89" s="708"/>
      <c r="L89" s="708"/>
      <c r="M89" s="199"/>
      <c r="N89" s="197"/>
      <c r="O89" s="197"/>
      <c r="P89" s="197"/>
    </row>
    <row r="90" spans="9:16" s="711" customFormat="1" ht="15" customHeight="1">
      <c r="I90" s="708"/>
      <c r="J90" s="708"/>
      <c r="K90" s="708"/>
      <c r="L90" s="708"/>
      <c r="M90" s="199"/>
      <c r="N90" s="197"/>
      <c r="O90" s="197"/>
      <c r="P90" s="197"/>
    </row>
    <row r="91" spans="9:16" s="711" customFormat="1" ht="15" customHeight="1">
      <c r="I91" s="708"/>
      <c r="J91" s="708"/>
      <c r="K91" s="708"/>
      <c r="L91" s="708"/>
      <c r="M91" s="199"/>
      <c r="N91" s="197"/>
      <c r="O91" s="197"/>
      <c r="P91" s="197"/>
    </row>
    <row r="92" spans="9:16" s="711" customFormat="1" ht="15" customHeight="1">
      <c r="I92" s="708"/>
      <c r="J92" s="708"/>
      <c r="K92" s="708"/>
      <c r="L92" s="708"/>
      <c r="M92" s="199"/>
      <c r="N92" s="197"/>
      <c r="O92" s="197"/>
      <c r="P92" s="197"/>
    </row>
    <row r="93" spans="9:16" s="711" customFormat="1" ht="15" customHeight="1">
      <c r="I93" s="708"/>
      <c r="J93" s="708"/>
      <c r="K93" s="708"/>
      <c r="L93" s="708"/>
      <c r="M93" s="199"/>
      <c r="N93" s="197"/>
      <c r="O93" s="197"/>
      <c r="P93" s="197"/>
    </row>
    <row r="94" spans="9:16" s="711" customFormat="1" ht="15" customHeight="1">
      <c r="I94" s="708"/>
      <c r="J94" s="708"/>
      <c r="K94" s="708"/>
      <c r="L94" s="708"/>
      <c r="M94" s="199"/>
      <c r="N94" s="197"/>
      <c r="O94" s="197"/>
      <c r="P94" s="197"/>
    </row>
    <row r="95" spans="9:16" s="711" customFormat="1" ht="15" customHeight="1">
      <c r="I95" s="708"/>
      <c r="J95" s="708"/>
      <c r="K95" s="708"/>
      <c r="L95" s="708"/>
      <c r="M95" s="199"/>
      <c r="N95" s="197"/>
      <c r="O95" s="197"/>
      <c r="P95" s="197"/>
    </row>
    <row r="96" spans="9:16" s="711" customFormat="1" ht="15" customHeight="1">
      <c r="I96" s="708"/>
      <c r="J96" s="708"/>
      <c r="K96" s="708"/>
      <c r="L96" s="708"/>
      <c r="M96" s="199"/>
      <c r="N96" s="197"/>
      <c r="O96" s="197"/>
      <c r="P96" s="197"/>
    </row>
    <row r="97" spans="9:16" s="711" customFormat="1" ht="15" customHeight="1">
      <c r="I97" s="708"/>
      <c r="J97" s="708"/>
      <c r="K97" s="708"/>
      <c r="L97" s="708"/>
      <c r="M97" s="199"/>
      <c r="N97" s="197"/>
      <c r="O97" s="197"/>
      <c r="P97" s="197"/>
    </row>
    <row r="98" spans="9:16" s="711" customFormat="1" ht="15" customHeight="1">
      <c r="I98" s="708"/>
      <c r="J98" s="708"/>
      <c r="K98" s="708"/>
      <c r="L98" s="708"/>
      <c r="M98" s="199"/>
      <c r="N98" s="197"/>
      <c r="O98" s="197"/>
      <c r="P98" s="197"/>
    </row>
    <row r="99" spans="9:16" s="711" customFormat="1" ht="15" customHeight="1">
      <c r="I99" s="708"/>
      <c r="J99" s="708"/>
      <c r="K99" s="708"/>
      <c r="L99" s="708"/>
      <c r="M99" s="199"/>
      <c r="N99" s="197"/>
      <c r="O99" s="197"/>
      <c r="P99" s="197"/>
    </row>
    <row r="100" spans="9:16" s="711" customFormat="1" ht="15" customHeight="1">
      <c r="I100" s="708"/>
      <c r="J100" s="708"/>
      <c r="K100" s="708"/>
      <c r="L100" s="708"/>
      <c r="M100" s="199"/>
      <c r="N100" s="197"/>
      <c r="O100" s="197"/>
      <c r="P100" s="197"/>
    </row>
    <row r="101" spans="9:16" s="711" customFormat="1" ht="15" customHeight="1">
      <c r="I101" s="708"/>
      <c r="J101" s="708"/>
      <c r="K101" s="708"/>
      <c r="L101" s="708"/>
      <c r="M101" s="199"/>
      <c r="N101" s="197"/>
      <c r="O101" s="197"/>
      <c r="P101" s="197"/>
    </row>
    <row r="102" spans="9:16" s="711" customFormat="1" ht="15" customHeight="1">
      <c r="I102" s="708"/>
      <c r="J102" s="708"/>
      <c r="K102" s="708"/>
      <c r="L102" s="708"/>
      <c r="M102" s="199"/>
      <c r="N102" s="197"/>
      <c r="O102" s="197"/>
      <c r="P102" s="197"/>
    </row>
    <row r="103" spans="9:16" s="711" customFormat="1" ht="15" customHeight="1">
      <c r="I103" s="708"/>
      <c r="J103" s="708"/>
      <c r="K103" s="708"/>
      <c r="L103" s="708"/>
      <c r="M103" s="199"/>
      <c r="N103" s="197"/>
      <c r="O103" s="197"/>
      <c r="P103" s="197"/>
    </row>
    <row r="104" spans="9:16" s="711" customFormat="1" ht="15" customHeight="1">
      <c r="I104" s="708"/>
      <c r="J104" s="708"/>
      <c r="K104" s="708"/>
      <c r="L104" s="708"/>
      <c r="M104" s="199"/>
      <c r="N104" s="197"/>
      <c r="O104" s="197"/>
      <c r="P104" s="197"/>
    </row>
    <row r="65536" spans="9:16" s="711" customFormat="1" ht="26.25" customHeight="1">
      <c r="I65536" s="708"/>
      <c r="J65536" s="708"/>
      <c r="K65536" s="708"/>
      <c r="L65536" s="708"/>
      <c r="M65536" s="197"/>
      <c r="N65536" s="197"/>
      <c r="O65536" s="197"/>
      <c r="P65536" s="197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57"/>
  <sheetViews>
    <sheetView topLeftCell="E1" zoomScale="60" zoomScaleNormal="60" workbookViewId="0">
      <selection activeCell="Z2" sqref="Z2:AF8"/>
    </sheetView>
  </sheetViews>
  <sheetFormatPr defaultColWidth="9.125" defaultRowHeight="18" customHeight="1"/>
  <cols>
    <col min="1" max="1" width="41.125" style="733" customWidth="1"/>
    <col min="2" max="4" width="15.75" style="733" customWidth="1"/>
    <col min="5" max="5" width="31.875" style="733" customWidth="1"/>
    <col min="6" max="8" width="15" style="733" customWidth="1"/>
    <col min="9" max="9" width="41.25" style="733" customWidth="1"/>
    <col min="10" max="12" width="15.75" style="733" customWidth="1"/>
    <col min="13" max="13" width="41.25" style="733" customWidth="1"/>
    <col min="14" max="16" width="15.75" style="733" customWidth="1"/>
    <col min="17" max="17" width="2.875" style="733" customWidth="1"/>
    <col min="18" max="18" width="41.125" style="733" customWidth="1"/>
    <col min="19" max="19" width="12.5" style="733" customWidth="1"/>
    <col min="20" max="16384" width="9.125" style="733"/>
  </cols>
  <sheetData>
    <row r="1" spans="1:22" s="801" customFormat="1" ht="30.75" customHeight="1">
      <c r="A1" s="819" t="s">
        <v>315</v>
      </c>
      <c r="B1" s="818"/>
      <c r="C1" s="818"/>
      <c r="D1" s="818"/>
      <c r="E1" s="817" t="s">
        <v>315</v>
      </c>
      <c r="F1" s="816"/>
      <c r="G1" s="816"/>
      <c r="H1" s="816"/>
      <c r="I1" s="815" t="s">
        <v>315</v>
      </c>
      <c r="J1" s="814"/>
      <c r="K1" s="814"/>
      <c r="L1" s="814"/>
      <c r="M1" s="813" t="s">
        <v>315</v>
      </c>
      <c r="N1" s="812"/>
      <c r="O1" s="812"/>
      <c r="P1" s="812"/>
      <c r="R1" s="801" t="s">
        <v>315</v>
      </c>
    </row>
    <row r="2" spans="1:22" s="801" customFormat="1" ht="30.75" customHeight="1">
      <c r="A2" s="819"/>
      <c r="B2" s="818" t="s">
        <v>372</v>
      </c>
      <c r="C2" s="818"/>
      <c r="D2" s="818"/>
      <c r="E2" s="817"/>
      <c r="F2" s="816" t="s">
        <v>371</v>
      </c>
      <c r="G2" s="816"/>
      <c r="H2" s="816"/>
      <c r="I2" s="815"/>
      <c r="J2" s="814" t="s">
        <v>370</v>
      </c>
      <c r="K2" s="814"/>
      <c r="L2" s="814"/>
      <c r="M2" s="813"/>
      <c r="N2" s="812" t="s">
        <v>369</v>
      </c>
      <c r="O2" s="812"/>
      <c r="P2" s="812"/>
      <c r="S2" s="801" t="s">
        <v>368</v>
      </c>
    </row>
    <row r="3" spans="1:22" s="738" customFormat="1" ht="23.25" customHeight="1">
      <c r="A3" s="949" t="s">
        <v>13</v>
      </c>
      <c r="B3" s="948" t="s">
        <v>0</v>
      </c>
      <c r="C3" s="948" t="s">
        <v>1</v>
      </c>
      <c r="D3" s="948" t="s">
        <v>2</v>
      </c>
      <c r="E3" s="947" t="s">
        <v>13</v>
      </c>
      <c r="F3" s="946" t="s">
        <v>0</v>
      </c>
      <c r="G3" s="946" t="s">
        <v>1</v>
      </c>
      <c r="H3" s="946" t="s">
        <v>2</v>
      </c>
      <c r="I3" s="945" t="s">
        <v>13</v>
      </c>
      <c r="J3" s="944" t="s">
        <v>0</v>
      </c>
      <c r="K3" s="944" t="s">
        <v>1</v>
      </c>
      <c r="L3" s="944" t="s">
        <v>2</v>
      </c>
      <c r="M3" s="943" t="s">
        <v>13</v>
      </c>
      <c r="N3" s="942" t="s">
        <v>0</v>
      </c>
      <c r="O3" s="942" t="s">
        <v>1</v>
      </c>
      <c r="P3" s="942" t="s">
        <v>2</v>
      </c>
      <c r="Q3" s="937"/>
      <c r="R3" s="941" t="s">
        <v>13</v>
      </c>
      <c r="S3" s="940" t="s">
        <v>0</v>
      </c>
      <c r="T3" s="940" t="s">
        <v>1</v>
      </c>
      <c r="U3" s="940" t="s">
        <v>2</v>
      </c>
    </row>
    <row r="4" spans="1:22" s="738" customFormat="1" ht="18" customHeight="1">
      <c r="A4" s="866"/>
      <c r="B4" s="1579" t="s">
        <v>269</v>
      </c>
      <c r="C4" s="1579"/>
      <c r="D4" s="1579"/>
      <c r="E4" s="939"/>
      <c r="F4" s="1581" t="s">
        <v>269</v>
      </c>
      <c r="G4" s="1581"/>
      <c r="H4" s="1581"/>
      <c r="I4" s="865"/>
      <c r="J4" s="1583" t="s">
        <v>269</v>
      </c>
      <c r="K4" s="1583"/>
      <c r="L4" s="1583"/>
      <c r="M4" s="938"/>
      <c r="N4" s="1577" t="s">
        <v>269</v>
      </c>
      <c r="O4" s="1577"/>
      <c r="P4" s="1577"/>
      <c r="Q4" s="937"/>
      <c r="R4" s="864"/>
      <c r="S4" s="1576" t="s">
        <v>269</v>
      </c>
      <c r="T4" s="1576"/>
      <c r="U4" s="1576"/>
    </row>
    <row r="5" spans="1:22" s="738" customFormat="1" ht="18" customHeight="1">
      <c r="A5" s="878" t="s">
        <v>266</v>
      </c>
      <c r="B5" s="936">
        <v>1306822.97</v>
      </c>
      <c r="C5" s="936">
        <v>719729.98</v>
      </c>
      <c r="D5" s="936">
        <v>587092.99</v>
      </c>
      <c r="E5" s="920" t="s">
        <v>266</v>
      </c>
      <c r="F5" s="935">
        <v>1361389</v>
      </c>
      <c r="G5" s="935">
        <v>736463</v>
      </c>
      <c r="H5" s="935">
        <v>624926</v>
      </c>
      <c r="I5" s="876" t="s">
        <v>266</v>
      </c>
      <c r="J5" s="934">
        <v>1264250</v>
      </c>
      <c r="K5" s="934">
        <v>688457</v>
      </c>
      <c r="L5" s="934">
        <v>575793</v>
      </c>
      <c r="M5" s="919" t="s">
        <v>266</v>
      </c>
      <c r="N5" s="933">
        <v>1244459</v>
      </c>
      <c r="O5" s="933">
        <v>702946</v>
      </c>
      <c r="P5" s="933">
        <v>541513</v>
      </c>
      <c r="R5" s="872" t="s">
        <v>266</v>
      </c>
      <c r="S5" s="869">
        <f>SUM(S8:S21)</f>
        <v>1294230</v>
      </c>
      <c r="T5" s="869">
        <f>SUM(T8:T21)</f>
        <v>711899</v>
      </c>
      <c r="U5" s="869">
        <f>SUM(U8:U21)</f>
        <v>582331</v>
      </c>
    </row>
    <row r="6" spans="1:22" s="738" customFormat="1" ht="8.25" customHeight="1">
      <c r="A6" s="878"/>
      <c r="B6" s="932"/>
      <c r="C6" s="932"/>
      <c r="D6" s="932"/>
      <c r="E6" s="920"/>
      <c r="F6" s="931"/>
      <c r="G6" s="931"/>
      <c r="H6" s="931"/>
      <c r="I6" s="876"/>
      <c r="J6" s="930"/>
      <c r="K6" s="930"/>
      <c r="L6" s="930"/>
      <c r="M6" s="919"/>
      <c r="N6" s="929"/>
      <c r="O6" s="929"/>
      <c r="P6" s="929"/>
      <c r="R6" s="872"/>
      <c r="S6" s="896"/>
      <c r="T6" s="896"/>
      <c r="U6" s="896"/>
    </row>
    <row r="7" spans="1:22" ht="19.5" customHeight="1">
      <c r="A7" s="858" t="s">
        <v>314</v>
      </c>
      <c r="B7" s="932"/>
      <c r="C7" s="932"/>
      <c r="D7" s="932"/>
      <c r="E7" s="895" t="s">
        <v>314</v>
      </c>
      <c r="F7" s="931"/>
      <c r="G7" s="931"/>
      <c r="H7" s="931"/>
      <c r="I7" s="856" t="s">
        <v>314</v>
      </c>
      <c r="J7" s="930"/>
      <c r="K7" s="930"/>
      <c r="L7" s="930"/>
      <c r="M7" s="894" t="s">
        <v>314</v>
      </c>
      <c r="N7" s="929"/>
      <c r="O7" s="929"/>
      <c r="P7" s="929"/>
      <c r="R7" s="855" t="s">
        <v>314</v>
      </c>
      <c r="S7" s="896"/>
      <c r="T7" s="896"/>
      <c r="U7" s="896"/>
    </row>
    <row r="8" spans="1:22" ht="19.5" customHeight="1">
      <c r="A8" s="858" t="s">
        <v>313</v>
      </c>
      <c r="B8" s="928">
        <v>25540.799999999999</v>
      </c>
      <c r="C8" s="928">
        <v>20643.560000000001</v>
      </c>
      <c r="D8" s="928">
        <v>4897.24</v>
      </c>
      <c r="E8" s="895" t="s">
        <v>313</v>
      </c>
      <c r="F8" s="927">
        <v>36411</v>
      </c>
      <c r="G8" s="927">
        <v>24775</v>
      </c>
      <c r="H8" s="927">
        <v>11636</v>
      </c>
      <c r="I8" s="856" t="s">
        <v>313</v>
      </c>
      <c r="J8" s="926">
        <v>45374</v>
      </c>
      <c r="K8" s="926">
        <v>31834</v>
      </c>
      <c r="L8" s="926">
        <v>13540</v>
      </c>
      <c r="M8" s="894" t="s">
        <v>313</v>
      </c>
      <c r="N8" s="925">
        <v>36036</v>
      </c>
      <c r="O8" s="925">
        <v>28440</v>
      </c>
      <c r="P8" s="925">
        <v>7596</v>
      </c>
      <c r="R8" s="855" t="s">
        <v>313</v>
      </c>
      <c r="S8" s="869">
        <v>35840</v>
      </c>
      <c r="T8" s="869">
        <v>26423</v>
      </c>
      <c r="U8" s="869">
        <v>9417</v>
      </c>
      <c r="V8" s="783"/>
    </row>
    <row r="9" spans="1:22" ht="19.5" customHeight="1">
      <c r="A9" s="858" t="s">
        <v>312</v>
      </c>
      <c r="B9" s="928">
        <v>46193.19</v>
      </c>
      <c r="C9" s="928">
        <v>15399.07</v>
      </c>
      <c r="D9" s="928">
        <v>30794.11</v>
      </c>
      <c r="E9" s="895" t="s">
        <v>312</v>
      </c>
      <c r="F9" s="927">
        <v>50072</v>
      </c>
      <c r="G9" s="927">
        <v>22765</v>
      </c>
      <c r="H9" s="927">
        <v>27307</v>
      </c>
      <c r="I9" s="856" t="s">
        <v>312</v>
      </c>
      <c r="J9" s="926">
        <v>53102</v>
      </c>
      <c r="K9" s="926">
        <v>18515</v>
      </c>
      <c r="L9" s="926">
        <v>34587</v>
      </c>
      <c r="M9" s="894" t="s">
        <v>312</v>
      </c>
      <c r="N9" s="925">
        <v>58900</v>
      </c>
      <c r="O9" s="925">
        <v>22483</v>
      </c>
      <c r="P9" s="925">
        <v>36417</v>
      </c>
      <c r="R9" s="855" t="s">
        <v>312</v>
      </c>
      <c r="S9" s="869">
        <v>52067</v>
      </c>
      <c r="T9" s="869">
        <v>19791</v>
      </c>
      <c r="U9" s="869">
        <v>32276</v>
      </c>
      <c r="V9" s="783"/>
    </row>
    <row r="10" spans="1:22" ht="19.5" customHeight="1">
      <c r="A10" s="858" t="s">
        <v>311</v>
      </c>
      <c r="B10" s="932"/>
      <c r="C10" s="932"/>
      <c r="D10" s="932"/>
      <c r="E10" s="895" t="s">
        <v>311</v>
      </c>
      <c r="F10" s="931"/>
      <c r="G10" s="931"/>
      <c r="H10" s="931"/>
      <c r="I10" s="856" t="s">
        <v>311</v>
      </c>
      <c r="J10" s="930"/>
      <c r="K10" s="930"/>
      <c r="L10" s="930"/>
      <c r="M10" s="894" t="s">
        <v>311</v>
      </c>
      <c r="N10" s="929"/>
      <c r="O10" s="929"/>
      <c r="P10" s="929"/>
      <c r="R10" s="855" t="s">
        <v>311</v>
      </c>
      <c r="S10" s="896"/>
      <c r="T10" s="896"/>
      <c r="U10" s="896"/>
      <c r="V10" s="783"/>
    </row>
    <row r="11" spans="1:22" ht="19.5" customHeight="1">
      <c r="A11" s="858" t="s">
        <v>310</v>
      </c>
      <c r="B11" s="928">
        <v>29888.07</v>
      </c>
      <c r="C11" s="928">
        <v>17833.349999999999</v>
      </c>
      <c r="D11" s="928">
        <v>12054.72</v>
      </c>
      <c r="E11" s="895" t="s">
        <v>310</v>
      </c>
      <c r="F11" s="927">
        <v>41557</v>
      </c>
      <c r="G11" s="927">
        <v>17886</v>
      </c>
      <c r="H11" s="927">
        <v>23671</v>
      </c>
      <c r="I11" s="856" t="s">
        <v>310</v>
      </c>
      <c r="J11" s="926">
        <v>34457</v>
      </c>
      <c r="K11" s="926">
        <v>14123</v>
      </c>
      <c r="L11" s="926">
        <v>20334</v>
      </c>
      <c r="M11" s="894" t="s">
        <v>310</v>
      </c>
      <c r="N11" s="925">
        <v>35829</v>
      </c>
      <c r="O11" s="925">
        <v>20068</v>
      </c>
      <c r="P11" s="925">
        <v>15761</v>
      </c>
      <c r="R11" s="855" t="s">
        <v>310</v>
      </c>
      <c r="S11" s="869">
        <v>35433</v>
      </c>
      <c r="T11" s="869">
        <v>17478</v>
      </c>
      <c r="U11" s="869">
        <v>17955</v>
      </c>
      <c r="V11" s="783"/>
    </row>
    <row r="12" spans="1:22" ht="19.5" customHeight="1">
      <c r="A12" s="858" t="s">
        <v>309</v>
      </c>
      <c r="B12" s="928">
        <v>31538.38</v>
      </c>
      <c r="C12" s="928">
        <v>6974.56</v>
      </c>
      <c r="D12" s="928">
        <v>24563.83</v>
      </c>
      <c r="E12" s="895" t="s">
        <v>309</v>
      </c>
      <c r="F12" s="927">
        <v>33030</v>
      </c>
      <c r="G12" s="927">
        <v>7437</v>
      </c>
      <c r="H12" s="927">
        <v>25593</v>
      </c>
      <c r="I12" s="856" t="s">
        <v>309</v>
      </c>
      <c r="J12" s="926">
        <v>31681</v>
      </c>
      <c r="K12" s="926">
        <v>9951</v>
      </c>
      <c r="L12" s="926">
        <v>21730</v>
      </c>
      <c r="M12" s="894" t="s">
        <v>309</v>
      </c>
      <c r="N12" s="925">
        <v>34859</v>
      </c>
      <c r="O12" s="925">
        <v>7256</v>
      </c>
      <c r="P12" s="925">
        <v>27603</v>
      </c>
      <c r="R12" s="855" t="s">
        <v>309</v>
      </c>
      <c r="S12" s="869">
        <v>32777</v>
      </c>
      <c r="T12" s="869">
        <v>7904</v>
      </c>
      <c r="U12" s="869">
        <v>24873</v>
      </c>
      <c r="V12" s="783"/>
    </row>
    <row r="13" spans="1:22" ht="19.5" customHeight="1">
      <c r="A13" s="858" t="s">
        <v>308</v>
      </c>
      <c r="B13" s="928">
        <v>261399.23</v>
      </c>
      <c r="C13" s="928">
        <v>98031.98</v>
      </c>
      <c r="D13" s="928">
        <v>163367.25</v>
      </c>
      <c r="E13" s="895" t="s">
        <v>308</v>
      </c>
      <c r="F13" s="927">
        <v>264756</v>
      </c>
      <c r="G13" s="927">
        <v>102501</v>
      </c>
      <c r="H13" s="927">
        <v>162255</v>
      </c>
      <c r="I13" s="856" t="s">
        <v>308</v>
      </c>
      <c r="J13" s="926">
        <v>256374</v>
      </c>
      <c r="K13" s="926">
        <v>93515</v>
      </c>
      <c r="L13" s="926">
        <v>162859</v>
      </c>
      <c r="M13" s="894" t="s">
        <v>308</v>
      </c>
      <c r="N13" s="925">
        <v>264189</v>
      </c>
      <c r="O13" s="925">
        <v>111731</v>
      </c>
      <c r="P13" s="925">
        <v>152458</v>
      </c>
      <c r="R13" s="855" t="s">
        <v>308</v>
      </c>
      <c r="S13" s="869">
        <v>261680</v>
      </c>
      <c r="T13" s="869">
        <v>101445</v>
      </c>
      <c r="U13" s="869">
        <v>160235</v>
      </c>
      <c r="V13" s="783"/>
    </row>
    <row r="14" spans="1:22" ht="19.5" customHeight="1">
      <c r="A14" s="858" t="s">
        <v>307</v>
      </c>
      <c r="B14" s="932"/>
      <c r="C14" s="932"/>
      <c r="D14" s="932"/>
      <c r="E14" s="895" t="s">
        <v>307</v>
      </c>
      <c r="F14" s="931"/>
      <c r="G14" s="931"/>
      <c r="H14" s="931"/>
      <c r="I14" s="856" t="s">
        <v>307</v>
      </c>
      <c r="J14" s="930"/>
      <c r="K14" s="930"/>
      <c r="L14" s="930"/>
      <c r="M14" s="894" t="s">
        <v>307</v>
      </c>
      <c r="N14" s="929"/>
      <c r="O14" s="929"/>
      <c r="P14" s="929"/>
      <c r="R14" s="855" t="s">
        <v>307</v>
      </c>
      <c r="S14" s="896"/>
      <c r="T14" s="896"/>
      <c r="U14" s="896"/>
      <c r="V14" s="783"/>
    </row>
    <row r="15" spans="1:22" ht="19.5" customHeight="1">
      <c r="A15" s="901" t="s">
        <v>306</v>
      </c>
      <c r="B15" s="928">
        <v>431531.51</v>
      </c>
      <c r="C15" s="928">
        <v>260018.55</v>
      </c>
      <c r="D15" s="928">
        <v>171512.95999999999</v>
      </c>
      <c r="E15" s="900" t="s">
        <v>306</v>
      </c>
      <c r="F15" s="927">
        <v>476749</v>
      </c>
      <c r="G15" s="927">
        <v>264844</v>
      </c>
      <c r="H15" s="927">
        <v>211905</v>
      </c>
      <c r="I15" s="899" t="s">
        <v>306</v>
      </c>
      <c r="J15" s="926">
        <v>387080</v>
      </c>
      <c r="K15" s="926">
        <v>232950</v>
      </c>
      <c r="L15" s="926">
        <v>154130</v>
      </c>
      <c r="M15" s="898" t="s">
        <v>306</v>
      </c>
      <c r="N15" s="925">
        <v>275349</v>
      </c>
      <c r="O15" s="925">
        <v>173156</v>
      </c>
      <c r="P15" s="925">
        <v>102193</v>
      </c>
      <c r="R15" s="897" t="s">
        <v>306</v>
      </c>
      <c r="S15" s="869">
        <v>392677</v>
      </c>
      <c r="T15" s="869">
        <v>232742</v>
      </c>
      <c r="U15" s="869">
        <v>159935</v>
      </c>
      <c r="V15" s="783"/>
    </row>
    <row r="16" spans="1:22" ht="19.5" customHeight="1">
      <c r="A16" s="858" t="s">
        <v>305</v>
      </c>
      <c r="B16" s="932"/>
      <c r="C16" s="932"/>
      <c r="D16" s="932"/>
      <c r="E16" s="895" t="s">
        <v>305</v>
      </c>
      <c r="F16" s="931"/>
      <c r="G16" s="931"/>
      <c r="H16" s="931"/>
      <c r="I16" s="856" t="s">
        <v>305</v>
      </c>
      <c r="J16" s="930"/>
      <c r="K16" s="930"/>
      <c r="L16" s="930"/>
      <c r="M16" s="894" t="s">
        <v>305</v>
      </c>
      <c r="N16" s="929"/>
      <c r="O16" s="929"/>
      <c r="P16" s="929"/>
      <c r="R16" s="855" t="s">
        <v>305</v>
      </c>
      <c r="S16" s="896"/>
      <c r="T16" s="896"/>
      <c r="U16" s="896"/>
      <c r="V16" s="783"/>
    </row>
    <row r="17" spans="1:24" ht="19.5" customHeight="1">
      <c r="A17" s="858" t="s">
        <v>304</v>
      </c>
      <c r="B17" s="928">
        <v>179037.4</v>
      </c>
      <c r="C17" s="928">
        <v>128639.26</v>
      </c>
      <c r="D17" s="928">
        <v>50398.14</v>
      </c>
      <c r="E17" s="895" t="s">
        <v>304</v>
      </c>
      <c r="F17" s="927">
        <v>155591</v>
      </c>
      <c r="G17" s="927">
        <v>115669</v>
      </c>
      <c r="H17" s="927">
        <v>39922</v>
      </c>
      <c r="I17" s="856" t="s">
        <v>304</v>
      </c>
      <c r="J17" s="926">
        <v>139510</v>
      </c>
      <c r="K17" s="926">
        <v>105996</v>
      </c>
      <c r="L17" s="926">
        <v>33514</v>
      </c>
      <c r="M17" s="894" t="s">
        <v>304</v>
      </c>
      <c r="N17" s="925">
        <v>140215</v>
      </c>
      <c r="O17" s="925">
        <v>99524</v>
      </c>
      <c r="P17" s="925">
        <v>40691</v>
      </c>
      <c r="R17" s="855" t="s">
        <v>304</v>
      </c>
      <c r="S17" s="869">
        <v>153588</v>
      </c>
      <c r="T17" s="869">
        <v>112457</v>
      </c>
      <c r="U17" s="869">
        <v>41131</v>
      </c>
      <c r="V17" s="783"/>
    </row>
    <row r="18" spans="1:24" ht="19.5" customHeight="1">
      <c r="A18" s="858" t="s">
        <v>303</v>
      </c>
      <c r="B18" s="932"/>
      <c r="C18" s="932"/>
      <c r="D18" s="932"/>
      <c r="E18" s="895" t="s">
        <v>303</v>
      </c>
      <c r="F18" s="931"/>
      <c r="G18" s="931"/>
      <c r="H18" s="931"/>
      <c r="I18" s="856" t="s">
        <v>303</v>
      </c>
      <c r="J18" s="930"/>
      <c r="K18" s="930"/>
      <c r="L18" s="930"/>
      <c r="M18" s="894" t="s">
        <v>303</v>
      </c>
      <c r="N18" s="929"/>
      <c r="O18" s="929"/>
      <c r="P18" s="929"/>
      <c r="R18" s="855" t="s">
        <v>303</v>
      </c>
      <c r="S18" s="896"/>
      <c r="T18" s="896"/>
      <c r="U18" s="896"/>
      <c r="V18" s="783"/>
    </row>
    <row r="19" spans="1:24" ht="19.5" customHeight="1">
      <c r="A19" s="858" t="s">
        <v>302</v>
      </c>
      <c r="B19" s="928">
        <v>108149.58</v>
      </c>
      <c r="C19" s="928">
        <v>61291.87</v>
      </c>
      <c r="D19" s="928">
        <v>46857.71</v>
      </c>
      <c r="E19" s="895" t="s">
        <v>302</v>
      </c>
      <c r="F19" s="927">
        <v>125599</v>
      </c>
      <c r="G19" s="927">
        <v>78100</v>
      </c>
      <c r="H19" s="927">
        <v>47499</v>
      </c>
      <c r="I19" s="856" t="s">
        <v>302</v>
      </c>
      <c r="J19" s="926">
        <v>120836</v>
      </c>
      <c r="K19" s="926">
        <v>67434</v>
      </c>
      <c r="L19" s="926">
        <v>53402</v>
      </c>
      <c r="M19" s="894" t="s">
        <v>302</v>
      </c>
      <c r="N19" s="925">
        <v>153368</v>
      </c>
      <c r="O19" s="925">
        <v>94526</v>
      </c>
      <c r="P19" s="925">
        <v>58842</v>
      </c>
      <c r="R19" s="855" t="s">
        <v>302</v>
      </c>
      <c r="S19" s="869">
        <v>126988</v>
      </c>
      <c r="T19" s="869">
        <v>75338</v>
      </c>
      <c r="U19" s="869">
        <v>51650</v>
      </c>
      <c r="V19" s="783"/>
    </row>
    <row r="20" spans="1:24" ht="19.5" customHeight="1">
      <c r="A20" s="858" t="s">
        <v>301</v>
      </c>
      <c r="B20" s="932"/>
      <c r="C20" s="932"/>
      <c r="D20" s="932"/>
      <c r="E20" s="895" t="s">
        <v>301</v>
      </c>
      <c r="F20" s="931"/>
      <c r="G20" s="931"/>
      <c r="H20" s="931"/>
      <c r="I20" s="856" t="s">
        <v>301</v>
      </c>
      <c r="J20" s="930"/>
      <c r="K20" s="930"/>
      <c r="L20" s="930"/>
      <c r="M20" s="894" t="s">
        <v>301</v>
      </c>
      <c r="N20" s="929"/>
      <c r="O20" s="929"/>
      <c r="P20" s="929"/>
      <c r="R20" s="855" t="s">
        <v>301</v>
      </c>
      <c r="S20" s="896"/>
      <c r="T20" s="896"/>
      <c r="U20" s="896"/>
      <c r="V20" s="783"/>
    </row>
    <row r="21" spans="1:24" ht="19.5" customHeight="1">
      <c r="A21" s="858" t="s">
        <v>300</v>
      </c>
      <c r="B21" s="928">
        <v>193544.82</v>
      </c>
      <c r="C21" s="928">
        <v>110897.77</v>
      </c>
      <c r="D21" s="928">
        <v>82647.039999999994</v>
      </c>
      <c r="E21" s="895" t="s">
        <v>300</v>
      </c>
      <c r="F21" s="927">
        <v>177624</v>
      </c>
      <c r="G21" s="927">
        <v>102486</v>
      </c>
      <c r="H21" s="927">
        <v>75138</v>
      </c>
      <c r="I21" s="856" t="s">
        <v>300</v>
      </c>
      <c r="J21" s="926">
        <v>195836</v>
      </c>
      <c r="K21" s="926">
        <v>114139</v>
      </c>
      <c r="L21" s="926">
        <v>81697</v>
      </c>
      <c r="M21" s="894" t="s">
        <v>300</v>
      </c>
      <c r="N21" s="925">
        <v>245714</v>
      </c>
      <c r="O21" s="925">
        <v>145762</v>
      </c>
      <c r="P21" s="925">
        <v>99952</v>
      </c>
      <c r="R21" s="855" t="s">
        <v>300</v>
      </c>
      <c r="S21" s="869">
        <v>203180</v>
      </c>
      <c r="T21" s="869">
        <v>118321</v>
      </c>
      <c r="U21" s="869">
        <v>84859</v>
      </c>
      <c r="V21" s="783"/>
    </row>
    <row r="22" spans="1:24" ht="19.5" customHeight="1">
      <c r="A22" s="850" t="s">
        <v>299</v>
      </c>
      <c r="B22" s="924" t="s">
        <v>206</v>
      </c>
      <c r="C22" s="924" t="s">
        <v>206</v>
      </c>
      <c r="D22" s="924" t="s">
        <v>206</v>
      </c>
      <c r="E22" s="891" t="s">
        <v>299</v>
      </c>
      <c r="F22" s="923" t="s">
        <v>206</v>
      </c>
      <c r="G22" s="923" t="s">
        <v>206</v>
      </c>
      <c r="H22" s="923" t="s">
        <v>206</v>
      </c>
      <c r="I22" s="848" t="s">
        <v>299</v>
      </c>
      <c r="J22" s="922" t="s">
        <v>206</v>
      </c>
      <c r="K22" s="922" t="s">
        <v>206</v>
      </c>
      <c r="L22" s="922" t="s">
        <v>206</v>
      </c>
      <c r="M22" s="888" t="s">
        <v>299</v>
      </c>
      <c r="N22" s="921" t="s">
        <v>206</v>
      </c>
      <c r="O22" s="921" t="s">
        <v>206</v>
      </c>
      <c r="P22" s="921" t="s">
        <v>206</v>
      </c>
      <c r="R22" s="846" t="s">
        <v>299</v>
      </c>
      <c r="S22" s="886" t="s">
        <v>206</v>
      </c>
      <c r="T22" s="886" t="s">
        <v>206</v>
      </c>
      <c r="U22" s="886" t="s">
        <v>206</v>
      </c>
    </row>
    <row r="23" spans="1:24" ht="21.75" customHeight="1">
      <c r="A23" s="737"/>
      <c r="B23" s="1580" t="s">
        <v>267</v>
      </c>
      <c r="C23" s="1580"/>
      <c r="D23" s="1580"/>
      <c r="E23" s="736"/>
      <c r="F23" s="1582" t="s">
        <v>267</v>
      </c>
      <c r="G23" s="1582"/>
      <c r="H23" s="1582"/>
      <c r="I23" s="735"/>
      <c r="J23" s="1584" t="s">
        <v>267</v>
      </c>
      <c r="K23" s="1584"/>
      <c r="L23" s="1584"/>
      <c r="M23" s="734"/>
      <c r="N23" s="1578" t="s">
        <v>267</v>
      </c>
      <c r="O23" s="1578"/>
      <c r="P23" s="1578"/>
      <c r="S23" s="1575" t="s">
        <v>267</v>
      </c>
      <c r="T23" s="1575"/>
      <c r="U23" s="1575"/>
    </row>
    <row r="24" spans="1:24" s="738" customFormat="1" ht="18" customHeight="1">
      <c r="A24" s="878" t="s">
        <v>266</v>
      </c>
      <c r="B24" s="416">
        <f>B5/$B$5*100</f>
        <v>100</v>
      </c>
      <c r="C24" s="416">
        <f>C5/$C$5*100</f>
        <v>100</v>
      </c>
      <c r="D24" s="416">
        <f>D5/$D$5*100</f>
        <v>100</v>
      </c>
      <c r="E24" s="920" t="s">
        <v>266</v>
      </c>
      <c r="F24" s="408">
        <f>F5/F$5*100</f>
        <v>100</v>
      </c>
      <c r="G24" s="408">
        <f>G5/G$5*100</f>
        <v>100</v>
      </c>
      <c r="H24" s="408">
        <f>H5/H$5*100</f>
        <v>100</v>
      </c>
      <c r="I24" s="876" t="s">
        <v>266</v>
      </c>
      <c r="J24" s="407">
        <f>J5/J$5*100</f>
        <v>100</v>
      </c>
      <c r="K24" s="407">
        <f>K5/K$5*100</f>
        <v>100</v>
      </c>
      <c r="L24" s="407">
        <f>L5/L$5*100</f>
        <v>100</v>
      </c>
      <c r="M24" s="919" t="s">
        <v>266</v>
      </c>
      <c r="N24" s="405">
        <f>N5/N$5*100</f>
        <v>100</v>
      </c>
      <c r="O24" s="405">
        <f>O5/O$5*100</f>
        <v>100</v>
      </c>
      <c r="P24" s="405">
        <f>P5/P$5*100</f>
        <v>100</v>
      </c>
      <c r="R24" s="872" t="s">
        <v>266</v>
      </c>
      <c r="S24" s="413">
        <f>S5/S$5*100</f>
        <v>100</v>
      </c>
      <c r="T24" s="413">
        <f>T5/T$5*100</f>
        <v>100</v>
      </c>
      <c r="U24" s="413">
        <f>U5/U$5*100</f>
        <v>100</v>
      </c>
      <c r="V24" s="918"/>
      <c r="W24" s="918"/>
      <c r="X24" s="918"/>
    </row>
    <row r="25" spans="1:24" s="738" customFormat="1" ht="8.25" customHeight="1">
      <c r="A25" s="917"/>
      <c r="B25" s="916"/>
      <c r="C25" s="916"/>
      <c r="D25" s="916"/>
      <c r="E25" s="915"/>
      <c r="F25" s="914"/>
      <c r="G25" s="914"/>
      <c r="H25" s="914"/>
      <c r="I25" s="913"/>
      <c r="J25" s="912"/>
      <c r="K25" s="912"/>
      <c r="L25" s="912"/>
      <c r="M25" s="911"/>
      <c r="N25" s="910"/>
      <c r="O25" s="910"/>
      <c r="P25" s="910"/>
      <c r="R25" s="909"/>
      <c r="S25" s="908"/>
      <c r="T25" s="908"/>
      <c r="U25" s="908"/>
    </row>
    <row r="26" spans="1:24" ht="20.25" customHeight="1">
      <c r="A26" s="858" t="s">
        <v>314</v>
      </c>
      <c r="B26" s="907"/>
      <c r="C26" s="907"/>
      <c r="D26" s="907"/>
      <c r="E26" s="895" t="s">
        <v>314</v>
      </c>
      <c r="F26" s="906"/>
      <c r="G26" s="906"/>
      <c r="H26" s="906"/>
      <c r="I26" s="856" t="s">
        <v>314</v>
      </c>
      <c r="J26" s="905"/>
      <c r="K26" s="905"/>
      <c r="L26" s="905"/>
      <c r="M26" s="894" t="s">
        <v>314</v>
      </c>
      <c r="N26" s="904"/>
      <c r="O26" s="904"/>
      <c r="P26" s="904"/>
      <c r="R26" s="855" t="s">
        <v>314</v>
      </c>
      <c r="S26" s="903"/>
      <c r="T26" s="903"/>
      <c r="U26" s="903"/>
    </row>
    <row r="27" spans="1:24" ht="20.25" customHeight="1">
      <c r="A27" s="858" t="s">
        <v>313</v>
      </c>
      <c r="B27" s="410">
        <f>B8*100/$B$5</f>
        <v>1.9544192737903896</v>
      </c>
      <c r="C27" s="410">
        <f>C8*100/$C$5</f>
        <v>2.8682367795766965</v>
      </c>
      <c r="D27" s="410">
        <f>D8*100/$D$5</f>
        <v>0.83415065133037958</v>
      </c>
      <c r="E27" s="895" t="s">
        <v>313</v>
      </c>
      <c r="F27" s="408">
        <f t="shared" ref="F27:H28" si="0">F8/F$5*100</f>
        <v>2.6745478331321908</v>
      </c>
      <c r="G27" s="408">
        <f t="shared" si="0"/>
        <v>3.3640522334455367</v>
      </c>
      <c r="H27" s="408">
        <f t="shared" si="0"/>
        <v>1.8619804584862849</v>
      </c>
      <c r="I27" s="856" t="s">
        <v>313</v>
      </c>
      <c r="J27" s="407">
        <f t="shared" ref="J27:L28" si="1">J8/J$5*100</f>
        <v>3.5890053391338737</v>
      </c>
      <c r="K27" s="407">
        <f t="shared" si="1"/>
        <v>4.6239634428875007</v>
      </c>
      <c r="L27" s="407">
        <f t="shared" si="1"/>
        <v>2.3515395289626655</v>
      </c>
      <c r="M27" s="894" t="s">
        <v>313</v>
      </c>
      <c r="N27" s="405">
        <f t="shared" ref="N27:P28" si="2">N8/N$5*100</f>
        <v>2.8957161304631169</v>
      </c>
      <c r="O27" s="405">
        <f t="shared" si="2"/>
        <v>4.0458299784051688</v>
      </c>
      <c r="P27" s="405">
        <f t="shared" si="2"/>
        <v>1.4027364070668664</v>
      </c>
      <c r="R27" s="855" t="s">
        <v>313</v>
      </c>
      <c r="S27" s="893">
        <v>2.8</v>
      </c>
      <c r="T27" s="893">
        <v>3.7</v>
      </c>
      <c r="U27" s="893">
        <v>1.6</v>
      </c>
      <c r="V27" s="893"/>
      <c r="W27" s="893"/>
      <c r="X27" s="893"/>
    </row>
    <row r="28" spans="1:24" ht="20.25" customHeight="1">
      <c r="A28" s="858" t="s">
        <v>312</v>
      </c>
      <c r="B28" s="410">
        <f>B9*100/$B$5</f>
        <v>3.5347702833842907</v>
      </c>
      <c r="C28" s="410">
        <f>C9*100/$C$5</f>
        <v>2.1395621174485466</v>
      </c>
      <c r="D28" s="410">
        <f>D9*100/$D$5</f>
        <v>5.2451844127793112</v>
      </c>
      <c r="E28" s="895" t="s">
        <v>312</v>
      </c>
      <c r="F28" s="408">
        <f t="shared" si="0"/>
        <v>3.6780082694953462</v>
      </c>
      <c r="G28" s="408">
        <f t="shared" si="0"/>
        <v>3.0911260986634765</v>
      </c>
      <c r="H28" s="408">
        <f t="shared" si="0"/>
        <v>4.3696373650640234</v>
      </c>
      <c r="I28" s="856" t="s">
        <v>312</v>
      </c>
      <c r="J28" s="407">
        <f t="shared" si="1"/>
        <v>4.2002768439786431</v>
      </c>
      <c r="K28" s="407">
        <f t="shared" si="1"/>
        <v>2.6893473375969741</v>
      </c>
      <c r="L28" s="407">
        <f t="shared" si="1"/>
        <v>6.006846210356847</v>
      </c>
      <c r="M28" s="894" t="s">
        <v>312</v>
      </c>
      <c r="N28" s="405">
        <f t="shared" si="2"/>
        <v>4.7329803553190581</v>
      </c>
      <c r="O28" s="405">
        <f t="shared" si="2"/>
        <v>3.1983964628861958</v>
      </c>
      <c r="P28" s="405">
        <f t="shared" si="2"/>
        <v>6.7250463054441907</v>
      </c>
      <c r="R28" s="855" t="s">
        <v>312</v>
      </c>
      <c r="S28" s="902">
        <v>4</v>
      </c>
      <c r="T28" s="893">
        <v>2.8</v>
      </c>
      <c r="U28" s="893">
        <v>5.5</v>
      </c>
      <c r="V28" s="893"/>
      <c r="W28" s="893"/>
      <c r="X28" s="893"/>
    </row>
    <row r="29" spans="1:24" ht="20.25" customHeight="1">
      <c r="A29" s="858" t="s">
        <v>311</v>
      </c>
      <c r="B29" s="410"/>
      <c r="C29" s="412"/>
      <c r="D29" s="412"/>
      <c r="E29" s="895" t="s">
        <v>311</v>
      </c>
      <c r="F29" s="408"/>
      <c r="G29" s="408"/>
      <c r="H29" s="408"/>
      <c r="I29" s="856" t="s">
        <v>311</v>
      </c>
      <c r="J29" s="407"/>
      <c r="K29" s="407"/>
      <c r="L29" s="407"/>
      <c r="M29" s="894" t="s">
        <v>311</v>
      </c>
      <c r="N29" s="405"/>
      <c r="O29" s="405"/>
      <c r="P29" s="405"/>
      <c r="R29" s="855" t="s">
        <v>311</v>
      </c>
      <c r="S29" s="896"/>
      <c r="T29" s="896"/>
      <c r="U29" s="896"/>
      <c r="V29" s="896"/>
      <c r="W29" s="896"/>
      <c r="X29" s="896"/>
    </row>
    <row r="30" spans="1:24" ht="20.25" customHeight="1">
      <c r="A30" s="858" t="s">
        <v>310</v>
      </c>
      <c r="B30" s="410">
        <f>B11*100/$B$5</f>
        <v>2.2870787157957593</v>
      </c>
      <c r="C30" s="410">
        <f>C11*100/$C$5</f>
        <v>2.4777834042705846</v>
      </c>
      <c r="D30" s="410">
        <f>D11*100/$D$5</f>
        <v>2.0532897182097165</v>
      </c>
      <c r="E30" s="895" t="s">
        <v>310</v>
      </c>
      <c r="F30" s="408">
        <f t="shared" ref="F30:H32" si="3">F11/F$5*100</f>
        <v>3.052544129561793</v>
      </c>
      <c r="G30" s="408">
        <f t="shared" si="3"/>
        <v>2.4286352471203578</v>
      </c>
      <c r="H30" s="408">
        <f t="shared" si="3"/>
        <v>3.7878084765236206</v>
      </c>
      <c r="I30" s="856" t="s">
        <v>310</v>
      </c>
      <c r="J30" s="407">
        <f t="shared" ref="J30:L32" si="4">J11/J$5*100</f>
        <v>2.7254894206051019</v>
      </c>
      <c r="K30" s="407">
        <f t="shared" si="4"/>
        <v>2.0513989980492608</v>
      </c>
      <c r="L30" s="407">
        <f t="shared" si="4"/>
        <v>3.5314774580448183</v>
      </c>
      <c r="M30" s="894" t="s">
        <v>310</v>
      </c>
      <c r="N30" s="405">
        <f t="shared" ref="N30:P32" si="5">N11/N$5*100</f>
        <v>2.8790823964469703</v>
      </c>
      <c r="O30" s="405">
        <f t="shared" si="5"/>
        <v>2.8548423349730991</v>
      </c>
      <c r="P30" s="405">
        <f t="shared" si="5"/>
        <v>2.9105487772223384</v>
      </c>
      <c r="R30" s="855" t="s">
        <v>310</v>
      </c>
      <c r="S30" s="893">
        <v>2.7</v>
      </c>
      <c r="T30" s="893">
        <v>2.5</v>
      </c>
      <c r="U30" s="893">
        <v>3.1</v>
      </c>
      <c r="V30" s="893"/>
      <c r="W30" s="893"/>
      <c r="X30" s="893"/>
    </row>
    <row r="31" spans="1:24" ht="20.25" customHeight="1">
      <c r="A31" s="858" t="s">
        <v>309</v>
      </c>
      <c r="B31" s="410">
        <f>B12*100/$B$5</f>
        <v>2.4133628443950599</v>
      </c>
      <c r="C31" s="410">
        <f>C12*100/$C$5</f>
        <v>0.96905231042341744</v>
      </c>
      <c r="D31" s="410">
        <f>D12*100/$D$5</f>
        <v>4.1839760341883832</v>
      </c>
      <c r="E31" s="895" t="s">
        <v>309</v>
      </c>
      <c r="F31" s="408">
        <f t="shared" si="3"/>
        <v>2.4261985369354386</v>
      </c>
      <c r="G31" s="408">
        <f t="shared" si="3"/>
        <v>1.0098266986936209</v>
      </c>
      <c r="H31" s="408">
        <f t="shared" si="3"/>
        <v>4.0953648912031184</v>
      </c>
      <c r="I31" s="856" t="s">
        <v>309</v>
      </c>
      <c r="J31" s="407">
        <f t="shared" si="4"/>
        <v>2.5059125964010285</v>
      </c>
      <c r="K31" s="407">
        <f t="shared" si="4"/>
        <v>1.4454061764206043</v>
      </c>
      <c r="L31" s="407">
        <f t="shared" si="4"/>
        <v>3.7739256989925196</v>
      </c>
      <c r="M31" s="894" t="s">
        <v>309</v>
      </c>
      <c r="N31" s="405">
        <f t="shared" si="5"/>
        <v>2.8011368795597122</v>
      </c>
      <c r="O31" s="405">
        <f t="shared" si="5"/>
        <v>1.0322272265579433</v>
      </c>
      <c r="P31" s="405">
        <f t="shared" si="5"/>
        <v>5.0973845503247386</v>
      </c>
      <c r="R31" s="855" t="s">
        <v>309</v>
      </c>
      <c r="S31" s="893">
        <v>2.5</v>
      </c>
      <c r="T31" s="893">
        <v>1.1000000000000001</v>
      </c>
      <c r="U31" s="893">
        <v>4.3</v>
      </c>
      <c r="V31" s="893"/>
      <c r="W31" s="893"/>
      <c r="X31" s="893"/>
    </row>
    <row r="32" spans="1:24" ht="20.25" customHeight="1">
      <c r="A32" s="858" t="s">
        <v>308</v>
      </c>
      <c r="B32" s="410">
        <f>B13*100/$B$5</f>
        <v>20.002650397245468</v>
      </c>
      <c r="C32" s="410">
        <f>C13*100/$C$5</f>
        <v>13.620660903968458</v>
      </c>
      <c r="D32" s="410">
        <f>D13*100/$D$5</f>
        <v>27.826469193576983</v>
      </c>
      <c r="E32" s="895" t="s">
        <v>308</v>
      </c>
      <c r="F32" s="408">
        <f t="shared" si="3"/>
        <v>19.447490761273965</v>
      </c>
      <c r="G32" s="408">
        <f t="shared" si="3"/>
        <v>13.918010816565124</v>
      </c>
      <c r="H32" s="408">
        <f t="shared" si="3"/>
        <v>25.963874122696129</v>
      </c>
      <c r="I32" s="856" t="s">
        <v>308</v>
      </c>
      <c r="J32" s="407">
        <f t="shared" si="4"/>
        <v>20.278742337354164</v>
      </c>
      <c r="K32" s="407">
        <f t="shared" si="4"/>
        <v>13.583273900911749</v>
      </c>
      <c r="L32" s="407">
        <f t="shared" si="4"/>
        <v>28.284296613539933</v>
      </c>
      <c r="M32" s="894" t="s">
        <v>308</v>
      </c>
      <c r="N32" s="405">
        <f t="shared" si="5"/>
        <v>21.229224908172949</v>
      </c>
      <c r="O32" s="405">
        <f t="shared" si="5"/>
        <v>15.894677542798451</v>
      </c>
      <c r="P32" s="405">
        <f t="shared" si="5"/>
        <v>28.154079403449224</v>
      </c>
      <c r="R32" s="855" t="s">
        <v>308</v>
      </c>
      <c r="S32" s="893">
        <v>20.2</v>
      </c>
      <c r="T32" s="893">
        <v>14.2</v>
      </c>
      <c r="U32" s="893">
        <v>27.5</v>
      </c>
      <c r="V32" s="893"/>
      <c r="W32" s="893"/>
      <c r="X32" s="893"/>
    </row>
    <row r="33" spans="1:24" ht="20.25" customHeight="1">
      <c r="A33" s="858" t="s">
        <v>307</v>
      </c>
      <c r="B33" s="412"/>
      <c r="C33" s="412"/>
      <c r="D33" s="412"/>
      <c r="E33" s="895" t="s">
        <v>307</v>
      </c>
      <c r="F33" s="408"/>
      <c r="G33" s="408"/>
      <c r="H33" s="408"/>
      <c r="I33" s="856" t="s">
        <v>307</v>
      </c>
      <c r="J33" s="407"/>
      <c r="K33" s="407"/>
      <c r="L33" s="407"/>
      <c r="M33" s="894" t="s">
        <v>307</v>
      </c>
      <c r="N33" s="405"/>
      <c r="O33" s="405"/>
      <c r="P33" s="405"/>
      <c r="R33" s="855" t="s">
        <v>307</v>
      </c>
      <c r="S33" s="896"/>
      <c r="T33" s="896"/>
      <c r="U33" s="896"/>
      <c r="V33" s="896"/>
      <c r="W33" s="896"/>
      <c r="X33" s="896"/>
    </row>
    <row r="34" spans="1:24" ht="20.25" customHeight="1">
      <c r="A34" s="901" t="s">
        <v>306</v>
      </c>
      <c r="B34" s="410">
        <f>B15*100/$B$5</f>
        <v>33.021420644297372</v>
      </c>
      <c r="C34" s="410">
        <f>C15*100/$C$5</f>
        <v>36.127236217115758</v>
      </c>
      <c r="D34" s="410">
        <f>D15*100/$D$5</f>
        <v>29.213934235528857</v>
      </c>
      <c r="E34" s="900" t="s">
        <v>306</v>
      </c>
      <c r="F34" s="408">
        <f>F15/F$5*100</f>
        <v>35.019307486691901</v>
      </c>
      <c r="G34" s="408">
        <f>G15/G$5*100</f>
        <v>35.961616537422792</v>
      </c>
      <c r="H34" s="408">
        <f>H15/H$5*100</f>
        <v>33.908814803672755</v>
      </c>
      <c r="I34" s="899" t="s">
        <v>306</v>
      </c>
      <c r="J34" s="407">
        <f>J15/J$5*100</f>
        <v>30.617362072374927</v>
      </c>
      <c r="K34" s="407">
        <f>K15/K$5*100</f>
        <v>33.836535905655687</v>
      </c>
      <c r="L34" s="407">
        <f>L15/L$5*100</f>
        <v>26.768300413516666</v>
      </c>
      <c r="M34" s="898" t="s">
        <v>306</v>
      </c>
      <c r="N34" s="405">
        <f>N15/N$5*100</f>
        <v>22.126000133391297</v>
      </c>
      <c r="O34" s="405">
        <f>O15/O$5*100</f>
        <v>24.632902100588097</v>
      </c>
      <c r="P34" s="405">
        <f>P15/P$5*100</f>
        <v>18.871753771377602</v>
      </c>
      <c r="R34" s="897" t="s">
        <v>306</v>
      </c>
      <c r="S34" s="893">
        <v>30.4</v>
      </c>
      <c r="T34" s="893">
        <v>32.700000000000003</v>
      </c>
      <c r="U34" s="893">
        <v>27.4</v>
      </c>
      <c r="V34" s="893"/>
      <c r="W34" s="893"/>
      <c r="X34" s="893"/>
    </row>
    <row r="35" spans="1:24" ht="20.25" customHeight="1">
      <c r="A35" s="858" t="s">
        <v>305</v>
      </c>
      <c r="B35" s="412"/>
      <c r="C35" s="412"/>
      <c r="D35" s="412"/>
      <c r="E35" s="895" t="s">
        <v>305</v>
      </c>
      <c r="F35" s="408"/>
      <c r="G35" s="408"/>
      <c r="H35" s="408"/>
      <c r="I35" s="856" t="s">
        <v>305</v>
      </c>
      <c r="J35" s="407"/>
      <c r="K35" s="407"/>
      <c r="L35" s="407"/>
      <c r="M35" s="894" t="s">
        <v>305</v>
      </c>
      <c r="N35" s="405"/>
      <c r="O35" s="405"/>
      <c r="P35" s="405"/>
      <c r="R35" s="855" t="s">
        <v>305</v>
      </c>
      <c r="S35" s="896"/>
      <c r="T35" s="896"/>
      <c r="U35" s="896"/>
      <c r="V35" s="896"/>
      <c r="W35" s="896"/>
      <c r="X35" s="896"/>
    </row>
    <row r="36" spans="1:24" ht="20.25" customHeight="1">
      <c r="A36" s="858" t="s">
        <v>304</v>
      </c>
      <c r="B36" s="410">
        <f>B17*100/$B$5</f>
        <v>13.700203019847439</v>
      </c>
      <c r="C36" s="410">
        <f>C17*100/$C$5</f>
        <v>17.873266860441191</v>
      </c>
      <c r="D36" s="410">
        <f>D17*100/$D$5</f>
        <v>8.5843539027778206</v>
      </c>
      <c r="E36" s="895" t="s">
        <v>304</v>
      </c>
      <c r="F36" s="408">
        <f>F17/F$5*100</f>
        <v>11.428842160469932</v>
      </c>
      <c r="G36" s="408">
        <f>G17/G$5*100</f>
        <v>15.706016459754258</v>
      </c>
      <c r="H36" s="408">
        <f>H17/H$5*100</f>
        <v>6.3882763719224354</v>
      </c>
      <c r="I36" s="856" t="s">
        <v>304</v>
      </c>
      <c r="J36" s="407">
        <f>J17/J$5*100</f>
        <v>11.035000988728495</v>
      </c>
      <c r="K36" s="407">
        <f>K17/K$5*100</f>
        <v>15.396168533401505</v>
      </c>
      <c r="L36" s="407">
        <f>L17/L$5*100</f>
        <v>5.8204945179951828</v>
      </c>
      <c r="M36" s="894" t="s">
        <v>304</v>
      </c>
      <c r="N36" s="405">
        <f>N17/N$5*100</f>
        <v>11.267145000357585</v>
      </c>
      <c r="O36" s="405">
        <f>O17/O$5*100</f>
        <v>14.158128789409144</v>
      </c>
      <c r="P36" s="405">
        <f>P17/P$5*100</f>
        <v>7.5143163691361048</v>
      </c>
      <c r="R36" s="855" t="s">
        <v>304</v>
      </c>
      <c r="S36" s="893">
        <v>11.9</v>
      </c>
      <c r="T36" s="893">
        <v>15.8</v>
      </c>
      <c r="U36" s="893">
        <v>7.1</v>
      </c>
      <c r="V36" s="893"/>
      <c r="W36" s="893"/>
      <c r="X36" s="893"/>
    </row>
    <row r="37" spans="1:24" ht="20.25" customHeight="1">
      <c r="A37" s="858" t="s">
        <v>303</v>
      </c>
      <c r="B37" s="412"/>
      <c r="C37" s="412"/>
      <c r="D37" s="410" t="s">
        <v>65</v>
      </c>
      <c r="E37" s="895" t="s">
        <v>303</v>
      </c>
      <c r="F37" s="408"/>
      <c r="G37" s="408"/>
      <c r="H37" s="408"/>
      <c r="I37" s="856" t="s">
        <v>303</v>
      </c>
      <c r="J37" s="407"/>
      <c r="K37" s="407"/>
      <c r="L37" s="407"/>
      <c r="M37" s="894" t="s">
        <v>303</v>
      </c>
      <c r="N37" s="405"/>
      <c r="O37" s="405"/>
      <c r="P37" s="405"/>
      <c r="R37" s="855" t="s">
        <v>303</v>
      </c>
      <c r="S37" s="896"/>
      <c r="T37" s="896"/>
      <c r="U37" s="896"/>
      <c r="V37" s="896"/>
      <c r="W37" s="896"/>
      <c r="X37" s="896"/>
    </row>
    <row r="38" spans="1:24" ht="20.25" customHeight="1">
      <c r="A38" s="858" t="s">
        <v>302</v>
      </c>
      <c r="B38" s="410">
        <f>B19*100/$B$5</f>
        <v>8.2757636254281639</v>
      </c>
      <c r="C38" s="410">
        <f>C19*100/$C$5</f>
        <v>8.5159534413169791</v>
      </c>
      <c r="D38" s="410">
        <f>D19*100/$D$5</f>
        <v>7.9813097410684462</v>
      </c>
      <c r="E38" s="895" t="s">
        <v>302</v>
      </c>
      <c r="F38" s="408">
        <f>F19/F$5*100</f>
        <v>9.2257980635953434</v>
      </c>
      <c r="G38" s="408">
        <f>G19/G$5*100</f>
        <v>10.604741853969582</v>
      </c>
      <c r="H38" s="408">
        <f>H19/H$5*100</f>
        <v>7.600739927607429</v>
      </c>
      <c r="I38" s="856" t="s">
        <v>302</v>
      </c>
      <c r="J38" s="407">
        <f>J19/J$5*100</f>
        <v>9.557919715246193</v>
      </c>
      <c r="K38" s="407">
        <f>K19/K$5*100</f>
        <v>9.7949472516075797</v>
      </c>
      <c r="L38" s="407">
        <f>L19/L$5*100</f>
        <v>9.2745135838747608</v>
      </c>
      <c r="M38" s="894" t="s">
        <v>302</v>
      </c>
      <c r="N38" s="405">
        <f>N19/N$5*100</f>
        <v>12.324070138108207</v>
      </c>
      <c r="O38" s="405">
        <f>O19/O$5*100</f>
        <v>13.447121115988994</v>
      </c>
      <c r="P38" s="405">
        <f>P19/P$5*100</f>
        <v>10.866221124885275</v>
      </c>
      <c r="R38" s="855" t="s">
        <v>302</v>
      </c>
      <c r="S38" s="893">
        <v>9.8000000000000007</v>
      </c>
      <c r="T38" s="893">
        <v>10.6</v>
      </c>
      <c r="U38" s="893">
        <v>8.9</v>
      </c>
      <c r="V38" s="893"/>
      <c r="W38" s="893"/>
      <c r="X38" s="893"/>
    </row>
    <row r="39" spans="1:24" ht="20.25" customHeight="1">
      <c r="A39" s="858" t="s">
        <v>301</v>
      </c>
      <c r="B39" s="412"/>
      <c r="C39" s="412"/>
      <c r="D39" s="412"/>
      <c r="E39" s="895" t="s">
        <v>301</v>
      </c>
      <c r="F39" s="408"/>
      <c r="G39" s="408"/>
      <c r="H39" s="408"/>
      <c r="I39" s="856" t="s">
        <v>301</v>
      </c>
      <c r="J39" s="407"/>
      <c r="K39" s="407"/>
      <c r="L39" s="407"/>
      <c r="M39" s="894" t="s">
        <v>301</v>
      </c>
      <c r="N39" s="405"/>
      <c r="O39" s="405"/>
      <c r="P39" s="405"/>
      <c r="R39" s="855" t="s">
        <v>301</v>
      </c>
      <c r="S39" s="896"/>
      <c r="T39" s="896"/>
      <c r="U39" s="896"/>
      <c r="V39" s="896"/>
      <c r="W39" s="896"/>
      <c r="X39" s="896"/>
    </row>
    <row r="40" spans="1:24" ht="20.25" customHeight="1">
      <c r="A40" s="858" t="s">
        <v>300</v>
      </c>
      <c r="B40" s="410">
        <f>B21*100/$B$5</f>
        <v>14.810331961030652</v>
      </c>
      <c r="C40" s="410">
        <f>C21*100/$C$5</f>
        <v>15.408246576028416</v>
      </c>
      <c r="D40" s="410">
        <f>D21*100/$D$5</f>
        <v>14.077333813847785</v>
      </c>
      <c r="E40" s="895" t="s">
        <v>300</v>
      </c>
      <c r="F40" s="408">
        <f>F21/F$5*100</f>
        <v>13.047262758844091</v>
      </c>
      <c r="G40" s="408">
        <f>G21/G$5*100</f>
        <v>13.915974054365257</v>
      </c>
      <c r="H40" s="408">
        <f>H21/H$5*100</f>
        <v>12.023503582824207</v>
      </c>
      <c r="I40" s="856" t="s">
        <v>300</v>
      </c>
      <c r="J40" s="407">
        <f>J21/J$5*100</f>
        <v>15.490290686177577</v>
      </c>
      <c r="K40" s="407">
        <f>K21/K$5*100</f>
        <v>16.578958453469134</v>
      </c>
      <c r="L40" s="407">
        <f>L21/L$5*100</f>
        <v>14.188605974716609</v>
      </c>
      <c r="M40" s="894" t="s">
        <v>300</v>
      </c>
      <c r="N40" s="405">
        <f>N21/N$5*100</f>
        <v>19.744644058181105</v>
      </c>
      <c r="O40" s="405">
        <f>O21/O$5*100</f>
        <v>20.735874448392906</v>
      </c>
      <c r="P40" s="405">
        <f>P21/P$5*100</f>
        <v>18.457913291093657</v>
      </c>
      <c r="R40" s="855" t="s">
        <v>300</v>
      </c>
      <c r="S40" s="893">
        <v>15.7</v>
      </c>
      <c r="T40" s="893">
        <v>16.600000000000001</v>
      </c>
      <c r="U40" s="893">
        <v>14.6</v>
      </c>
      <c r="V40" s="893"/>
      <c r="W40" s="893"/>
      <c r="X40" s="893"/>
    </row>
    <row r="41" spans="1:24" ht="20.25" customHeight="1">
      <c r="A41" s="850" t="s">
        <v>299</v>
      </c>
      <c r="B41" s="892" t="s">
        <v>206</v>
      </c>
      <c r="C41" s="892" t="s">
        <v>206</v>
      </c>
      <c r="D41" s="892" t="s">
        <v>206</v>
      </c>
      <c r="E41" s="891" t="s">
        <v>299</v>
      </c>
      <c r="F41" s="890" t="s">
        <v>206</v>
      </c>
      <c r="G41" s="890" t="s">
        <v>206</v>
      </c>
      <c r="H41" s="890" t="s">
        <v>206</v>
      </c>
      <c r="I41" s="848" t="s">
        <v>299</v>
      </c>
      <c r="J41" s="889" t="s">
        <v>206</v>
      </c>
      <c r="K41" s="889" t="s">
        <v>206</v>
      </c>
      <c r="L41" s="889" t="s">
        <v>206</v>
      </c>
      <c r="M41" s="888" t="s">
        <v>299</v>
      </c>
      <c r="N41" s="887" t="s">
        <v>206</v>
      </c>
      <c r="O41" s="887" t="s">
        <v>206</v>
      </c>
      <c r="P41" s="887" t="s">
        <v>206</v>
      </c>
      <c r="R41" s="846" t="s">
        <v>299</v>
      </c>
      <c r="S41" s="886" t="s">
        <v>206</v>
      </c>
      <c r="T41" s="886" t="s">
        <v>206</v>
      </c>
      <c r="U41" s="886" t="s">
        <v>206</v>
      </c>
    </row>
    <row r="42" spans="1:24" ht="9" customHeight="1">
      <c r="A42" s="885"/>
      <c r="B42" s="885"/>
      <c r="C42" s="885"/>
      <c r="D42" s="885"/>
      <c r="E42" s="884"/>
      <c r="F42" s="884"/>
      <c r="G42" s="884"/>
      <c r="H42" s="884"/>
      <c r="I42" s="883"/>
      <c r="J42" s="883"/>
      <c r="K42" s="883"/>
      <c r="L42" s="883"/>
      <c r="M42" s="882"/>
      <c r="N42" s="882"/>
      <c r="O42" s="882"/>
      <c r="P42" s="882"/>
      <c r="R42" s="881"/>
      <c r="S42" s="880"/>
      <c r="T42" s="880"/>
      <c r="U42" s="880"/>
    </row>
    <row r="43" spans="1:24" ht="6" customHeight="1"/>
    <row r="44" spans="1:24" ht="12.75" customHeight="1"/>
    <row r="45" spans="1:24" ht="12.75" customHeight="1"/>
    <row r="46" spans="1:24" ht="12.75" customHeight="1"/>
    <row r="47" spans="1:24" s="710" customFormat="1" ht="36.6" customHeight="1">
      <c r="B47" s="710">
        <v>4</v>
      </c>
      <c r="F47" s="710">
        <v>3</v>
      </c>
      <c r="J47" s="710">
        <v>2</v>
      </c>
      <c r="N47" s="710">
        <v>1</v>
      </c>
      <c r="R47" s="710">
        <v>2560</v>
      </c>
    </row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10">
    <mergeCell ref="S23:U23"/>
    <mergeCell ref="S4:U4"/>
    <mergeCell ref="N4:P4"/>
    <mergeCell ref="N23:P23"/>
    <mergeCell ref="B4:D4"/>
    <mergeCell ref="B23:D23"/>
    <mergeCell ref="F4:H4"/>
    <mergeCell ref="F23:H23"/>
    <mergeCell ref="J4:L4"/>
    <mergeCell ref="J23:L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W94"/>
  <sheetViews>
    <sheetView topLeftCell="J1" zoomScale="59" zoomScaleNormal="59" workbookViewId="0">
      <selection activeCell="Z2" sqref="Z2:AF8"/>
    </sheetView>
  </sheetViews>
  <sheetFormatPr defaultColWidth="9.125" defaultRowHeight="14.25" customHeight="1"/>
  <cols>
    <col min="1" max="1" width="61.5" style="733" customWidth="1"/>
    <col min="2" max="2" width="12" style="733" customWidth="1"/>
    <col min="3" max="3" width="12.625" style="733" customWidth="1"/>
    <col min="4" max="4" width="11.875" style="783" customWidth="1"/>
    <col min="5" max="5" width="53.75" style="733" customWidth="1"/>
    <col min="6" max="7" width="11.875" style="733" customWidth="1"/>
    <col min="8" max="8" width="11.875" style="783" customWidth="1"/>
    <col min="9" max="9" width="59.25" style="733" customWidth="1"/>
    <col min="10" max="10" width="12" style="733" customWidth="1"/>
    <col min="11" max="11" width="12.625" style="733" customWidth="1"/>
    <col min="12" max="12" width="11.875" style="783" customWidth="1"/>
    <col min="13" max="13" width="78.25" style="733" customWidth="1"/>
    <col min="14" max="14" width="12" style="733" customWidth="1"/>
    <col min="15" max="15" width="12.625" style="733" customWidth="1"/>
    <col min="16" max="16" width="11.875" style="783" customWidth="1"/>
    <col min="17" max="17" width="80.75" style="733" customWidth="1"/>
    <col min="18" max="18" width="12.875" style="733" customWidth="1"/>
    <col min="19" max="19" width="11" style="733" customWidth="1"/>
    <col min="20" max="20" width="11.25" style="733" customWidth="1"/>
    <col min="21" max="16384" width="9.125" style="733"/>
  </cols>
  <sheetData>
    <row r="1" spans="1:21" s="801" customFormat="1" ht="30.75" customHeight="1">
      <c r="A1" s="819" t="s">
        <v>341</v>
      </c>
      <c r="B1" s="818"/>
      <c r="C1" s="818"/>
      <c r="D1" s="818"/>
      <c r="E1" s="817" t="s">
        <v>341</v>
      </c>
      <c r="F1" s="816"/>
      <c r="G1" s="816"/>
      <c r="H1" s="816"/>
      <c r="I1" s="815" t="s">
        <v>341</v>
      </c>
      <c r="J1" s="814"/>
      <c r="K1" s="814"/>
      <c r="L1" s="814"/>
      <c r="M1" s="813" t="s">
        <v>341</v>
      </c>
      <c r="N1" s="812"/>
      <c r="O1" s="812"/>
      <c r="P1" s="812"/>
      <c r="Q1" s="801" t="s">
        <v>341</v>
      </c>
    </row>
    <row r="2" spans="1:21" s="801" customFormat="1" ht="30.75" customHeight="1">
      <c r="A2" s="819"/>
      <c r="B2" s="818" t="s">
        <v>372</v>
      </c>
      <c r="C2" s="818"/>
      <c r="D2" s="818"/>
      <c r="E2" s="817"/>
      <c r="F2" s="816" t="s">
        <v>371</v>
      </c>
      <c r="G2" s="816"/>
      <c r="H2" s="816"/>
      <c r="I2" s="815"/>
      <c r="J2" s="814" t="s">
        <v>370</v>
      </c>
      <c r="K2" s="814"/>
      <c r="L2" s="814"/>
      <c r="M2" s="813"/>
      <c r="N2" s="812" t="s">
        <v>369</v>
      </c>
      <c r="O2" s="812"/>
      <c r="P2" s="812"/>
      <c r="R2" s="801" t="s">
        <v>368</v>
      </c>
    </row>
    <row r="3" spans="1:21" s="738" customFormat="1" ht="23.25" customHeight="1">
      <c r="A3" s="949" t="s">
        <v>14</v>
      </c>
      <c r="B3" s="446" t="s">
        <v>0</v>
      </c>
      <c r="C3" s="446" t="s">
        <v>1</v>
      </c>
      <c r="D3" s="445" t="s">
        <v>2</v>
      </c>
      <c r="E3" s="947" t="s">
        <v>14</v>
      </c>
      <c r="F3" s="444" t="s">
        <v>0</v>
      </c>
      <c r="G3" s="444" t="s">
        <v>1</v>
      </c>
      <c r="H3" s="443" t="s">
        <v>2</v>
      </c>
      <c r="I3" s="945" t="s">
        <v>14</v>
      </c>
      <c r="J3" s="442" t="s">
        <v>0</v>
      </c>
      <c r="K3" s="442" t="s">
        <v>1</v>
      </c>
      <c r="L3" s="441" t="s">
        <v>2</v>
      </c>
      <c r="M3" s="943" t="s">
        <v>14</v>
      </c>
      <c r="N3" s="1023" t="s">
        <v>0</v>
      </c>
      <c r="O3" s="1023" t="s">
        <v>1</v>
      </c>
      <c r="P3" s="1022" t="s">
        <v>2</v>
      </c>
      <c r="Q3" s="941" t="s">
        <v>14</v>
      </c>
      <c r="R3" s="940" t="s">
        <v>0</v>
      </c>
      <c r="S3" s="940" t="s">
        <v>1</v>
      </c>
      <c r="T3" s="940" t="s">
        <v>2</v>
      </c>
    </row>
    <row r="4" spans="1:21" s="738" customFormat="1" ht="21.75" customHeight="1">
      <c r="A4" s="866"/>
      <c r="B4" s="1579" t="s">
        <v>269</v>
      </c>
      <c r="C4" s="1579"/>
      <c r="D4" s="1579"/>
      <c r="E4" s="939"/>
      <c r="F4" s="1581" t="s">
        <v>269</v>
      </c>
      <c r="G4" s="1581"/>
      <c r="H4" s="1581"/>
      <c r="I4" s="865"/>
      <c r="J4" s="1583" t="s">
        <v>269</v>
      </c>
      <c r="K4" s="1583"/>
      <c r="L4" s="1583"/>
      <c r="M4" s="938"/>
      <c r="N4" s="1577" t="s">
        <v>269</v>
      </c>
      <c r="O4" s="1577"/>
      <c r="P4" s="1577"/>
      <c r="Q4" s="864"/>
    </row>
    <row r="5" spans="1:21" s="738" customFormat="1" ht="20.25" customHeight="1">
      <c r="A5" s="878" t="s">
        <v>266</v>
      </c>
      <c r="B5" s="1021">
        <v>1306823</v>
      </c>
      <c r="C5" s="1021">
        <v>719730</v>
      </c>
      <c r="D5" s="1020">
        <v>587093</v>
      </c>
      <c r="E5" s="920" t="s">
        <v>266</v>
      </c>
      <c r="F5" s="1018">
        <v>1361389</v>
      </c>
      <c r="G5" s="1018">
        <v>736463</v>
      </c>
      <c r="H5" s="1018">
        <v>624926</v>
      </c>
      <c r="I5" s="876" t="s">
        <v>266</v>
      </c>
      <c r="J5" s="1017">
        <v>1264250</v>
      </c>
      <c r="K5" s="1017">
        <v>688457.3</v>
      </c>
      <c r="L5" s="1017">
        <v>575792.6</v>
      </c>
      <c r="M5" s="919" t="s">
        <v>266</v>
      </c>
      <c r="N5" s="1016">
        <v>1244459</v>
      </c>
      <c r="O5" s="1016">
        <v>702946</v>
      </c>
      <c r="P5" s="1016">
        <v>541513</v>
      </c>
      <c r="Q5" s="872" t="s">
        <v>266</v>
      </c>
      <c r="R5" s="782">
        <f>SUM(R7:R26)</f>
        <v>1294230</v>
      </c>
      <c r="S5" s="782">
        <f>SUM(S7:S26)</f>
        <v>711899</v>
      </c>
      <c r="T5" s="782">
        <f>SUM(T7:T26)</f>
        <v>582331</v>
      </c>
    </row>
    <row r="6" spans="1:21" s="738" customFormat="1" ht="8.25" customHeight="1">
      <c r="A6" s="878"/>
      <c r="B6" s="1019"/>
      <c r="C6" s="1019"/>
      <c r="D6" s="1019"/>
      <c r="E6" s="920"/>
      <c r="F6" s="1018"/>
      <c r="G6" s="1018"/>
      <c r="H6" s="1018"/>
      <c r="I6" s="876"/>
      <c r="J6" s="1017"/>
      <c r="K6" s="1017"/>
      <c r="L6" s="1017"/>
      <c r="M6" s="919"/>
      <c r="N6" s="1016"/>
      <c r="O6" s="1016"/>
      <c r="P6" s="1016"/>
      <c r="Q6" s="872"/>
    </row>
    <row r="7" spans="1:21" ht="16.5" customHeight="1">
      <c r="A7" s="988" t="s">
        <v>340</v>
      </c>
      <c r="B7" s="1013">
        <v>504903</v>
      </c>
      <c r="C7" s="1013">
        <v>296251</v>
      </c>
      <c r="D7" s="1013">
        <v>208652</v>
      </c>
      <c r="E7" s="987" t="s">
        <v>340</v>
      </c>
      <c r="F7" s="1009">
        <v>546957</v>
      </c>
      <c r="G7" s="1009">
        <v>307776</v>
      </c>
      <c r="H7" s="1011">
        <v>239181</v>
      </c>
      <c r="I7" s="986" t="s">
        <v>340</v>
      </c>
      <c r="J7" s="1008">
        <v>485282</v>
      </c>
      <c r="K7" s="1008">
        <v>292948</v>
      </c>
      <c r="L7" s="1010">
        <v>192334</v>
      </c>
      <c r="M7" s="985" t="s">
        <v>340</v>
      </c>
      <c r="N7" s="1007">
        <v>390218</v>
      </c>
      <c r="O7" s="1007">
        <v>239650</v>
      </c>
      <c r="P7" s="1007">
        <v>150568</v>
      </c>
      <c r="Q7" s="984" t="s">
        <v>340</v>
      </c>
      <c r="R7" s="869">
        <v>481840</v>
      </c>
      <c r="S7" s="869">
        <v>284156</v>
      </c>
      <c r="T7" s="869">
        <v>197684</v>
      </c>
      <c r="U7" s="783"/>
    </row>
    <row r="8" spans="1:21" ht="16.5" customHeight="1">
      <c r="A8" s="988" t="s">
        <v>336</v>
      </c>
      <c r="B8" s="1004">
        <v>0</v>
      </c>
      <c r="C8" s="1004">
        <v>0</v>
      </c>
      <c r="D8" s="1004">
        <v>0</v>
      </c>
      <c r="E8" s="987" t="s">
        <v>336</v>
      </c>
      <c r="F8" s="1009">
        <v>5091</v>
      </c>
      <c r="G8" s="1009">
        <v>4776</v>
      </c>
      <c r="H8" s="1001">
        <v>315</v>
      </c>
      <c r="I8" s="986" t="s">
        <v>336</v>
      </c>
      <c r="J8" s="1008">
        <v>5563</v>
      </c>
      <c r="K8" s="1008">
        <v>4640</v>
      </c>
      <c r="L8" s="1000">
        <v>923</v>
      </c>
      <c r="M8" s="985" t="s">
        <v>336</v>
      </c>
      <c r="N8" s="1007">
        <v>7243</v>
      </c>
      <c r="O8" s="1007">
        <v>7243</v>
      </c>
      <c r="P8" s="1015">
        <v>0</v>
      </c>
      <c r="Q8" s="984" t="s">
        <v>336</v>
      </c>
      <c r="R8" s="869">
        <v>4474</v>
      </c>
      <c r="S8" s="869">
        <v>4165</v>
      </c>
      <c r="T8" s="844">
        <v>309</v>
      </c>
      <c r="U8" s="783"/>
    </row>
    <row r="9" spans="1:21" ht="16.5" customHeight="1">
      <c r="A9" s="988" t="s">
        <v>335</v>
      </c>
      <c r="B9" s="1013">
        <v>235046</v>
      </c>
      <c r="C9" s="1013">
        <v>118791</v>
      </c>
      <c r="D9" s="1013">
        <v>116255</v>
      </c>
      <c r="E9" s="987" t="s">
        <v>335</v>
      </c>
      <c r="F9" s="1009">
        <v>199366</v>
      </c>
      <c r="G9" s="1009">
        <v>97509</v>
      </c>
      <c r="H9" s="1001">
        <v>101857</v>
      </c>
      <c r="I9" s="986" t="s">
        <v>335</v>
      </c>
      <c r="J9" s="1008">
        <v>168471</v>
      </c>
      <c r="K9" s="1008">
        <v>75146</v>
      </c>
      <c r="L9" s="1000">
        <v>93325</v>
      </c>
      <c r="M9" s="985" t="s">
        <v>335</v>
      </c>
      <c r="N9" s="1007">
        <v>210547</v>
      </c>
      <c r="O9" s="1007">
        <v>88893</v>
      </c>
      <c r="P9" s="1007">
        <v>121654</v>
      </c>
      <c r="Q9" s="984" t="s">
        <v>335</v>
      </c>
      <c r="R9" s="869">
        <v>203358</v>
      </c>
      <c r="S9" s="869">
        <v>95085</v>
      </c>
      <c r="T9" s="869">
        <v>108273</v>
      </c>
      <c r="U9" s="783"/>
    </row>
    <row r="10" spans="1:21" ht="16.5" customHeight="1">
      <c r="A10" s="988" t="s">
        <v>334</v>
      </c>
      <c r="B10" s="1013">
        <v>8147</v>
      </c>
      <c r="C10" s="1013">
        <v>8147</v>
      </c>
      <c r="D10" s="1004">
        <v>0</v>
      </c>
      <c r="E10" s="987" t="s">
        <v>334</v>
      </c>
      <c r="F10" s="1009">
        <v>3384</v>
      </c>
      <c r="G10" s="1009">
        <v>3384</v>
      </c>
      <c r="H10" s="1001">
        <v>0</v>
      </c>
      <c r="I10" s="986" t="s">
        <v>334</v>
      </c>
      <c r="J10" s="1008">
        <v>2262</v>
      </c>
      <c r="K10" s="1008">
        <v>2262</v>
      </c>
      <c r="L10" s="1000">
        <v>0</v>
      </c>
      <c r="M10" s="985" t="s">
        <v>334</v>
      </c>
      <c r="N10" s="1007">
        <v>3036</v>
      </c>
      <c r="O10" s="1007">
        <v>2054</v>
      </c>
      <c r="P10" s="1014">
        <v>982</v>
      </c>
      <c r="Q10" s="984" t="s">
        <v>334</v>
      </c>
      <c r="R10" s="869">
        <v>4207</v>
      </c>
      <c r="S10" s="869">
        <v>3962</v>
      </c>
      <c r="T10" s="844">
        <v>245</v>
      </c>
      <c r="U10" s="783"/>
    </row>
    <row r="11" spans="1:21" ht="16.5" customHeight="1">
      <c r="A11" s="988" t="s">
        <v>333</v>
      </c>
      <c r="B11" s="1013">
        <v>3374</v>
      </c>
      <c r="C11" s="1013">
        <v>2977</v>
      </c>
      <c r="D11" s="1004">
        <v>397</v>
      </c>
      <c r="E11" s="987" t="s">
        <v>333</v>
      </c>
      <c r="F11" s="1009">
        <v>9500</v>
      </c>
      <c r="G11" s="1009">
        <v>4546</v>
      </c>
      <c r="H11" s="1001">
        <v>4954</v>
      </c>
      <c r="I11" s="986" t="s">
        <v>333</v>
      </c>
      <c r="J11" s="1008">
        <v>3398</v>
      </c>
      <c r="K11" s="1008">
        <v>980</v>
      </c>
      <c r="L11" s="1000">
        <v>2418</v>
      </c>
      <c r="M11" s="985" t="s">
        <v>333</v>
      </c>
      <c r="N11" s="1007">
        <v>2562</v>
      </c>
      <c r="O11" s="1007">
        <v>2247</v>
      </c>
      <c r="P11" s="1007">
        <v>315</v>
      </c>
      <c r="Q11" s="984" t="s">
        <v>333</v>
      </c>
      <c r="R11" s="869">
        <v>4708</v>
      </c>
      <c r="S11" s="869">
        <v>2687</v>
      </c>
      <c r="T11" s="869">
        <v>2021</v>
      </c>
      <c r="U11" s="783"/>
    </row>
    <row r="12" spans="1:21" ht="16.5" customHeight="1">
      <c r="A12" s="988" t="s">
        <v>332</v>
      </c>
      <c r="B12" s="1013">
        <v>84845</v>
      </c>
      <c r="C12" s="1013">
        <v>73723</v>
      </c>
      <c r="D12" s="1013">
        <v>11122</v>
      </c>
      <c r="E12" s="987" t="s">
        <v>332</v>
      </c>
      <c r="F12" s="1009">
        <v>88293</v>
      </c>
      <c r="G12" s="1009">
        <v>72974</v>
      </c>
      <c r="H12" s="1001">
        <v>15319</v>
      </c>
      <c r="I12" s="986" t="s">
        <v>332</v>
      </c>
      <c r="J12" s="1008">
        <v>77956</v>
      </c>
      <c r="K12" s="1008">
        <v>70812</v>
      </c>
      <c r="L12" s="1000">
        <v>7144</v>
      </c>
      <c r="M12" s="985" t="s">
        <v>332</v>
      </c>
      <c r="N12" s="1007">
        <v>114189</v>
      </c>
      <c r="O12" s="1007">
        <v>93435</v>
      </c>
      <c r="P12" s="1007">
        <v>20754</v>
      </c>
      <c r="Q12" s="984" t="s">
        <v>332</v>
      </c>
      <c r="R12" s="869">
        <v>91321</v>
      </c>
      <c r="S12" s="869">
        <v>77736</v>
      </c>
      <c r="T12" s="869">
        <v>13585</v>
      </c>
      <c r="U12" s="783"/>
    </row>
    <row r="13" spans="1:21" ht="16.5" customHeight="1">
      <c r="A13" s="988" t="s">
        <v>338</v>
      </c>
      <c r="B13" s="1006">
        <v>190490</v>
      </c>
      <c r="C13" s="1006">
        <v>95720</v>
      </c>
      <c r="D13" s="1006">
        <v>94770</v>
      </c>
      <c r="E13" s="987" t="s">
        <v>338</v>
      </c>
      <c r="F13" s="1009">
        <v>200446</v>
      </c>
      <c r="G13" s="1009">
        <v>111545</v>
      </c>
      <c r="H13" s="1011">
        <v>88901</v>
      </c>
      <c r="I13" s="986" t="s">
        <v>338</v>
      </c>
      <c r="J13" s="1008">
        <v>211764</v>
      </c>
      <c r="K13" s="1008">
        <v>106303</v>
      </c>
      <c r="L13" s="1010">
        <v>105461</v>
      </c>
      <c r="M13" s="985" t="s">
        <v>331</v>
      </c>
      <c r="N13" s="1007">
        <v>213889</v>
      </c>
      <c r="O13" s="1007">
        <v>113912</v>
      </c>
      <c r="P13" s="1007">
        <v>99977</v>
      </c>
      <c r="Q13" s="984" t="s">
        <v>331</v>
      </c>
      <c r="R13" s="869">
        <v>204147</v>
      </c>
      <c r="S13" s="869">
        <v>106870</v>
      </c>
      <c r="T13" s="869">
        <v>97277</v>
      </c>
      <c r="U13" s="783"/>
    </row>
    <row r="14" spans="1:21" ht="16.5" customHeight="1">
      <c r="A14" s="988" t="s">
        <v>330</v>
      </c>
      <c r="B14" s="1006">
        <v>25732</v>
      </c>
      <c r="C14" s="1006">
        <v>24323</v>
      </c>
      <c r="D14" s="1006">
        <v>1409</v>
      </c>
      <c r="E14" s="987" t="s">
        <v>330</v>
      </c>
      <c r="F14" s="1009">
        <v>23494</v>
      </c>
      <c r="G14" s="1009">
        <v>20729</v>
      </c>
      <c r="H14" s="1001">
        <v>2765</v>
      </c>
      <c r="I14" s="986" t="s">
        <v>330</v>
      </c>
      <c r="J14" s="1008">
        <v>24327</v>
      </c>
      <c r="K14" s="1008">
        <v>24327</v>
      </c>
      <c r="L14" s="1000">
        <v>0</v>
      </c>
      <c r="M14" s="985" t="s">
        <v>330</v>
      </c>
      <c r="N14" s="1007">
        <v>36768</v>
      </c>
      <c r="O14" s="1007">
        <v>35559</v>
      </c>
      <c r="P14" s="1007">
        <v>1209</v>
      </c>
      <c r="Q14" s="984" t="s">
        <v>330</v>
      </c>
      <c r="R14" s="869">
        <v>27580</v>
      </c>
      <c r="S14" s="869">
        <v>26234</v>
      </c>
      <c r="T14" s="869">
        <v>1346</v>
      </c>
      <c r="U14" s="783"/>
    </row>
    <row r="15" spans="1:21" s="724" customFormat="1" ht="16.5" customHeight="1">
      <c r="A15" s="983" t="s">
        <v>329</v>
      </c>
      <c r="B15" s="1006">
        <v>80775</v>
      </c>
      <c r="C15" s="1006">
        <v>24833</v>
      </c>
      <c r="D15" s="1006">
        <v>55942</v>
      </c>
      <c r="E15" s="982" t="s">
        <v>329</v>
      </c>
      <c r="F15" s="1009">
        <v>96207</v>
      </c>
      <c r="G15" s="1009">
        <v>28210</v>
      </c>
      <c r="H15" s="1001">
        <v>67997</v>
      </c>
      <c r="I15" s="981" t="s">
        <v>329</v>
      </c>
      <c r="J15" s="1008">
        <v>90107</v>
      </c>
      <c r="K15" s="1008">
        <v>23519</v>
      </c>
      <c r="L15" s="1000">
        <v>66588</v>
      </c>
      <c r="M15" s="980" t="s">
        <v>329</v>
      </c>
      <c r="N15" s="1007">
        <v>75162</v>
      </c>
      <c r="O15" s="1007">
        <v>28318</v>
      </c>
      <c r="P15" s="1007">
        <v>46844</v>
      </c>
      <c r="Q15" s="979" t="s">
        <v>329</v>
      </c>
      <c r="R15" s="869">
        <v>85563</v>
      </c>
      <c r="S15" s="869">
        <v>26220</v>
      </c>
      <c r="T15" s="869">
        <v>59343</v>
      </c>
      <c r="U15" s="783"/>
    </row>
    <row r="16" spans="1:21" ht="16.5" customHeight="1">
      <c r="A16" s="973" t="s">
        <v>328</v>
      </c>
      <c r="B16" s="1006">
        <v>3166</v>
      </c>
      <c r="C16" s="1006">
        <v>2596</v>
      </c>
      <c r="D16" s="1012">
        <v>570</v>
      </c>
      <c r="E16" s="972" t="s">
        <v>328</v>
      </c>
      <c r="F16" s="1009">
        <v>2299</v>
      </c>
      <c r="G16" s="1009">
        <v>1628</v>
      </c>
      <c r="H16" s="1001">
        <v>671</v>
      </c>
      <c r="I16" s="971" t="s">
        <v>328</v>
      </c>
      <c r="J16" s="1008">
        <v>1331</v>
      </c>
      <c r="K16" s="1008">
        <v>676</v>
      </c>
      <c r="L16" s="1000">
        <v>655</v>
      </c>
      <c r="M16" s="970" t="s">
        <v>328</v>
      </c>
      <c r="N16" s="1007">
        <v>3544</v>
      </c>
      <c r="O16" s="1007">
        <v>2557</v>
      </c>
      <c r="P16" s="1007">
        <v>987</v>
      </c>
      <c r="Q16" s="968" t="s">
        <v>328</v>
      </c>
      <c r="R16" s="869">
        <v>2585</v>
      </c>
      <c r="S16" s="869">
        <v>1864</v>
      </c>
      <c r="T16" s="844">
        <v>721</v>
      </c>
      <c r="U16" s="783"/>
    </row>
    <row r="17" spans="1:23" ht="16.5" customHeight="1">
      <c r="A17" s="973" t="s">
        <v>327</v>
      </c>
      <c r="B17" s="1006">
        <v>11207</v>
      </c>
      <c r="C17" s="1006">
        <v>4986</v>
      </c>
      <c r="D17" s="1006">
        <v>6221</v>
      </c>
      <c r="E17" s="972" t="s">
        <v>327</v>
      </c>
      <c r="F17" s="1009">
        <v>13538</v>
      </c>
      <c r="G17" s="1009">
        <v>4344</v>
      </c>
      <c r="H17" s="1011">
        <v>9194</v>
      </c>
      <c r="I17" s="971" t="s">
        <v>327</v>
      </c>
      <c r="J17" s="1008">
        <v>8784</v>
      </c>
      <c r="K17" s="1008">
        <v>1260</v>
      </c>
      <c r="L17" s="1010">
        <v>7524</v>
      </c>
      <c r="M17" s="970" t="s">
        <v>327</v>
      </c>
      <c r="N17" s="1007">
        <v>8599</v>
      </c>
      <c r="O17" s="1007">
        <v>1717</v>
      </c>
      <c r="P17" s="1007">
        <v>6882</v>
      </c>
      <c r="Q17" s="968" t="s">
        <v>327</v>
      </c>
      <c r="R17" s="869">
        <v>10532</v>
      </c>
      <c r="S17" s="869">
        <v>3077</v>
      </c>
      <c r="T17" s="869">
        <v>7455</v>
      </c>
      <c r="U17" s="783"/>
    </row>
    <row r="18" spans="1:23" ht="16.5" customHeight="1">
      <c r="A18" s="973" t="s">
        <v>326</v>
      </c>
      <c r="B18" s="1006">
        <v>7695</v>
      </c>
      <c r="C18" s="1006">
        <v>3330</v>
      </c>
      <c r="D18" s="1006">
        <v>4365</v>
      </c>
      <c r="E18" s="972" t="s">
        <v>326</v>
      </c>
      <c r="F18" s="1009">
        <v>5013</v>
      </c>
      <c r="G18" s="1009">
        <v>2331</v>
      </c>
      <c r="H18" s="1001">
        <v>2682</v>
      </c>
      <c r="I18" s="971" t="s">
        <v>326</v>
      </c>
      <c r="J18" s="1008">
        <v>7103</v>
      </c>
      <c r="K18" s="1008">
        <v>5302</v>
      </c>
      <c r="L18" s="1000">
        <v>1801</v>
      </c>
      <c r="M18" s="970" t="s">
        <v>326</v>
      </c>
      <c r="N18" s="1007">
        <v>1816</v>
      </c>
      <c r="O18" s="1007">
        <v>592</v>
      </c>
      <c r="P18" s="1007">
        <v>1224</v>
      </c>
      <c r="Q18" s="968" t="s">
        <v>326</v>
      </c>
      <c r="R18" s="869">
        <v>5407</v>
      </c>
      <c r="S18" s="869">
        <v>2889</v>
      </c>
      <c r="T18" s="869">
        <v>2518</v>
      </c>
      <c r="U18" s="783"/>
    </row>
    <row r="19" spans="1:23" ht="16.5" customHeight="1">
      <c r="A19" s="978" t="s">
        <v>325</v>
      </c>
      <c r="B19" s="1006">
        <v>3825</v>
      </c>
      <c r="C19" s="1006">
        <v>2901</v>
      </c>
      <c r="D19" s="1012">
        <v>924</v>
      </c>
      <c r="E19" s="977" t="s">
        <v>325</v>
      </c>
      <c r="F19" s="1009">
        <v>1725</v>
      </c>
      <c r="G19" s="1009">
        <v>1096</v>
      </c>
      <c r="H19" s="1001">
        <v>629</v>
      </c>
      <c r="I19" s="976" t="s">
        <v>325</v>
      </c>
      <c r="J19" s="1008">
        <v>4378</v>
      </c>
      <c r="K19" s="1008">
        <v>2066</v>
      </c>
      <c r="L19" s="1000">
        <v>2312</v>
      </c>
      <c r="M19" s="975" t="s">
        <v>325</v>
      </c>
      <c r="N19" s="1007">
        <v>4375</v>
      </c>
      <c r="O19" s="1007">
        <v>2366</v>
      </c>
      <c r="P19" s="1007">
        <v>2009</v>
      </c>
      <c r="Q19" s="974" t="s">
        <v>325</v>
      </c>
      <c r="R19" s="869">
        <v>3575</v>
      </c>
      <c r="S19" s="869">
        <v>2107</v>
      </c>
      <c r="T19" s="869">
        <v>1468</v>
      </c>
      <c r="U19" s="783"/>
    </row>
    <row r="20" spans="1:23" ht="16.5" customHeight="1">
      <c r="A20" s="978" t="s">
        <v>324</v>
      </c>
      <c r="B20" s="1006">
        <v>5450</v>
      </c>
      <c r="C20" s="1006">
        <v>1185</v>
      </c>
      <c r="D20" s="1006">
        <v>4265</v>
      </c>
      <c r="E20" s="977" t="s">
        <v>324</v>
      </c>
      <c r="F20" s="1009">
        <v>13958</v>
      </c>
      <c r="G20" s="1009">
        <v>6680</v>
      </c>
      <c r="H20" s="1001">
        <v>7278</v>
      </c>
      <c r="I20" s="976" t="s">
        <v>324</v>
      </c>
      <c r="J20" s="1008">
        <v>11102</v>
      </c>
      <c r="K20" s="1008">
        <v>7716</v>
      </c>
      <c r="L20" s="1000">
        <v>3386</v>
      </c>
      <c r="M20" s="975" t="s">
        <v>324</v>
      </c>
      <c r="N20" s="1007">
        <v>12737</v>
      </c>
      <c r="O20" s="1007">
        <v>7810</v>
      </c>
      <c r="P20" s="1007">
        <v>4927</v>
      </c>
      <c r="Q20" s="974" t="s">
        <v>324</v>
      </c>
      <c r="R20" s="869">
        <v>10812</v>
      </c>
      <c r="S20" s="869">
        <v>5848</v>
      </c>
      <c r="T20" s="869">
        <v>4964</v>
      </c>
      <c r="U20" s="783"/>
    </row>
    <row r="21" spans="1:23" ht="16.5" customHeight="1">
      <c r="A21" s="978" t="s">
        <v>323</v>
      </c>
      <c r="B21" s="1006">
        <v>43022</v>
      </c>
      <c r="C21" s="1006">
        <v>28977</v>
      </c>
      <c r="D21" s="1006">
        <v>14045</v>
      </c>
      <c r="E21" s="977" t="s">
        <v>323</v>
      </c>
      <c r="F21" s="1009">
        <v>58832</v>
      </c>
      <c r="G21" s="1009">
        <v>35192</v>
      </c>
      <c r="H21" s="1001">
        <v>23640</v>
      </c>
      <c r="I21" s="976" t="s">
        <v>323</v>
      </c>
      <c r="J21" s="1008">
        <v>65956</v>
      </c>
      <c r="K21" s="1008">
        <v>37856</v>
      </c>
      <c r="L21" s="1000">
        <v>28100</v>
      </c>
      <c r="M21" s="975" t="s">
        <v>323</v>
      </c>
      <c r="N21" s="1007">
        <v>53958</v>
      </c>
      <c r="O21" s="1007">
        <v>34944</v>
      </c>
      <c r="P21" s="1007">
        <v>19014</v>
      </c>
      <c r="Q21" s="974" t="s">
        <v>323</v>
      </c>
      <c r="R21" s="869">
        <v>55442</v>
      </c>
      <c r="S21" s="869">
        <v>34242</v>
      </c>
      <c r="T21" s="869">
        <v>21200</v>
      </c>
      <c r="U21" s="783"/>
    </row>
    <row r="22" spans="1:23" ht="16.5" customHeight="1">
      <c r="A22" s="978" t="s">
        <v>322</v>
      </c>
      <c r="B22" s="1006">
        <v>37324</v>
      </c>
      <c r="C22" s="1006">
        <v>13332</v>
      </c>
      <c r="D22" s="1006">
        <v>23992</v>
      </c>
      <c r="E22" s="977" t="s">
        <v>322</v>
      </c>
      <c r="F22" s="1009">
        <v>36540</v>
      </c>
      <c r="G22" s="1009">
        <v>14641</v>
      </c>
      <c r="H22" s="1001">
        <v>21899</v>
      </c>
      <c r="I22" s="976" t="s">
        <v>322</v>
      </c>
      <c r="J22" s="1008">
        <v>48348</v>
      </c>
      <c r="K22" s="1008">
        <v>17994</v>
      </c>
      <c r="L22" s="1000">
        <v>30354</v>
      </c>
      <c r="M22" s="975" t="s">
        <v>322</v>
      </c>
      <c r="N22" s="1007">
        <v>49959</v>
      </c>
      <c r="O22" s="1007">
        <v>17935</v>
      </c>
      <c r="P22" s="1007">
        <v>32024</v>
      </c>
      <c r="Q22" s="974" t="s">
        <v>322</v>
      </c>
      <c r="R22" s="869">
        <v>43043</v>
      </c>
      <c r="S22" s="869">
        <v>15976</v>
      </c>
      <c r="T22" s="869">
        <v>27067</v>
      </c>
      <c r="U22" s="783"/>
    </row>
    <row r="23" spans="1:23" ht="16.5" customHeight="1">
      <c r="A23" s="978" t="s">
        <v>321</v>
      </c>
      <c r="B23" s="1006">
        <v>25793</v>
      </c>
      <c r="C23" s="1006">
        <v>2804</v>
      </c>
      <c r="D23" s="1006">
        <v>22989</v>
      </c>
      <c r="E23" s="977" t="s">
        <v>321</v>
      </c>
      <c r="F23" s="1009">
        <v>21529</v>
      </c>
      <c r="G23" s="1009">
        <v>2145</v>
      </c>
      <c r="H23" s="1001">
        <v>19384</v>
      </c>
      <c r="I23" s="976" t="s">
        <v>321</v>
      </c>
      <c r="J23" s="1008">
        <v>19390</v>
      </c>
      <c r="K23" s="1008">
        <v>2831</v>
      </c>
      <c r="L23" s="1000">
        <v>16559</v>
      </c>
      <c r="M23" s="975" t="s">
        <v>321</v>
      </c>
      <c r="N23" s="1007">
        <v>18248</v>
      </c>
      <c r="O23" s="1007">
        <v>5390</v>
      </c>
      <c r="P23" s="1007">
        <v>12858</v>
      </c>
      <c r="Q23" s="974" t="s">
        <v>321</v>
      </c>
      <c r="R23" s="869">
        <v>21240</v>
      </c>
      <c r="S23" s="869">
        <v>3293</v>
      </c>
      <c r="T23" s="869">
        <v>17947</v>
      </c>
      <c r="U23" s="783"/>
    </row>
    <row r="24" spans="1:23" ht="21" customHeight="1">
      <c r="A24" s="978" t="s">
        <v>320</v>
      </c>
      <c r="B24" s="1006">
        <v>7619</v>
      </c>
      <c r="C24" s="1006">
        <v>4952</v>
      </c>
      <c r="D24" s="1006">
        <v>2667</v>
      </c>
      <c r="E24" s="977" t="s">
        <v>320</v>
      </c>
      <c r="F24" s="1009">
        <v>9206</v>
      </c>
      <c r="G24" s="1009">
        <v>6988</v>
      </c>
      <c r="H24" s="1011">
        <v>2218</v>
      </c>
      <c r="I24" s="976" t="s">
        <v>320</v>
      </c>
      <c r="J24" s="1008">
        <v>4577</v>
      </c>
      <c r="K24" s="1008">
        <v>1217</v>
      </c>
      <c r="L24" s="1010">
        <v>3360</v>
      </c>
      <c r="M24" s="975" t="s">
        <v>320</v>
      </c>
      <c r="N24" s="1007">
        <v>3652</v>
      </c>
      <c r="O24" s="1007">
        <v>3512</v>
      </c>
      <c r="P24" s="1007">
        <v>140</v>
      </c>
      <c r="Q24" s="974" t="s">
        <v>320</v>
      </c>
      <c r="R24" s="869">
        <v>6264</v>
      </c>
      <c r="S24" s="869">
        <v>4167</v>
      </c>
      <c r="T24" s="869">
        <v>2097</v>
      </c>
      <c r="U24" s="783"/>
    </row>
    <row r="25" spans="1:23" ht="16.5" customHeight="1">
      <c r="A25" s="978" t="s">
        <v>319</v>
      </c>
      <c r="B25" s="1006">
        <v>23396</v>
      </c>
      <c r="C25" s="1006">
        <v>8473</v>
      </c>
      <c r="D25" s="1006">
        <v>14923</v>
      </c>
      <c r="E25" s="977" t="s">
        <v>319</v>
      </c>
      <c r="F25" s="1009">
        <v>21025</v>
      </c>
      <c r="G25" s="1009">
        <v>9633</v>
      </c>
      <c r="H25" s="1001">
        <v>11392</v>
      </c>
      <c r="I25" s="976" t="s">
        <v>319</v>
      </c>
      <c r="J25" s="1008">
        <v>18827</v>
      </c>
      <c r="K25" s="1008">
        <v>9580</v>
      </c>
      <c r="L25" s="1000">
        <v>9247</v>
      </c>
      <c r="M25" s="975" t="s">
        <v>319</v>
      </c>
      <c r="N25" s="1007">
        <v>27225</v>
      </c>
      <c r="O25" s="1007">
        <v>12080</v>
      </c>
      <c r="P25" s="1007">
        <v>15145</v>
      </c>
      <c r="Q25" s="974" t="s">
        <v>319</v>
      </c>
      <c r="R25" s="869">
        <v>22618</v>
      </c>
      <c r="S25" s="869">
        <v>9941</v>
      </c>
      <c r="T25" s="869">
        <v>12677</v>
      </c>
      <c r="U25" s="783"/>
    </row>
    <row r="26" spans="1:23" ht="16.5" customHeight="1">
      <c r="A26" s="973" t="s">
        <v>318</v>
      </c>
      <c r="B26" s="1006">
        <v>5014</v>
      </c>
      <c r="C26" s="1006">
        <v>1429</v>
      </c>
      <c r="D26" s="1006">
        <v>3585</v>
      </c>
      <c r="E26" s="972" t="s">
        <v>318</v>
      </c>
      <c r="F26" s="1001">
        <v>4986</v>
      </c>
      <c r="G26" s="1001">
        <v>336</v>
      </c>
      <c r="H26" s="1001">
        <v>4650</v>
      </c>
      <c r="I26" s="971" t="s">
        <v>318</v>
      </c>
      <c r="J26" s="1000">
        <v>5324</v>
      </c>
      <c r="K26" s="1000">
        <v>1022</v>
      </c>
      <c r="L26" s="1000">
        <v>4302</v>
      </c>
      <c r="M26" s="970" t="s">
        <v>318</v>
      </c>
      <c r="N26" s="1005">
        <v>6732</v>
      </c>
      <c r="O26" s="1005">
        <v>2732</v>
      </c>
      <c r="P26" s="1005">
        <v>4000</v>
      </c>
      <c r="Q26" s="968" t="s">
        <v>318</v>
      </c>
      <c r="R26" s="869">
        <v>5514</v>
      </c>
      <c r="S26" s="869">
        <v>1380</v>
      </c>
      <c r="T26" s="869">
        <v>4134</v>
      </c>
      <c r="U26" s="783"/>
    </row>
    <row r="27" spans="1:23" ht="16.5" customHeight="1">
      <c r="A27" s="978" t="s">
        <v>317</v>
      </c>
      <c r="B27" s="1004">
        <v>0</v>
      </c>
      <c r="C27" s="1004">
        <v>0</v>
      </c>
      <c r="D27" s="1003">
        <v>0</v>
      </c>
      <c r="E27" s="977" t="s">
        <v>317</v>
      </c>
      <c r="F27" s="439">
        <v>0</v>
      </c>
      <c r="G27" s="439">
        <v>0</v>
      </c>
      <c r="H27" s="1001">
        <v>0</v>
      </c>
      <c r="I27" s="976" t="s">
        <v>317</v>
      </c>
      <c r="J27" s="438">
        <v>0</v>
      </c>
      <c r="K27" s="438">
        <v>0</v>
      </c>
      <c r="L27" s="1000">
        <v>0</v>
      </c>
      <c r="M27" s="975" t="s">
        <v>317</v>
      </c>
      <c r="N27" s="999">
        <v>0</v>
      </c>
      <c r="O27" s="999">
        <v>0</v>
      </c>
      <c r="P27" s="999">
        <v>0</v>
      </c>
      <c r="Q27" s="974" t="s">
        <v>317</v>
      </c>
    </row>
    <row r="28" spans="1:23" s="738" customFormat="1" ht="16.5" hidden="1" customHeight="1">
      <c r="A28" s="978" t="s">
        <v>316</v>
      </c>
      <c r="B28" s="440" t="s">
        <v>204</v>
      </c>
      <c r="C28" s="440" t="s">
        <v>204</v>
      </c>
      <c r="D28" s="1002" t="s">
        <v>204</v>
      </c>
      <c r="E28" s="977" t="s">
        <v>316</v>
      </c>
      <c r="F28" s="439" t="s">
        <v>204</v>
      </c>
      <c r="G28" s="439" t="s">
        <v>204</v>
      </c>
      <c r="H28" s="1001" t="s">
        <v>204</v>
      </c>
      <c r="I28" s="976" t="s">
        <v>316</v>
      </c>
      <c r="J28" s="438" t="s">
        <v>206</v>
      </c>
      <c r="K28" s="438" t="s">
        <v>206</v>
      </c>
      <c r="L28" s="1000" t="s">
        <v>206</v>
      </c>
      <c r="M28" s="975" t="s">
        <v>316</v>
      </c>
      <c r="N28" s="999" t="s">
        <v>206</v>
      </c>
      <c r="O28" s="999" t="s">
        <v>206</v>
      </c>
      <c r="P28" s="999" t="s">
        <v>206</v>
      </c>
      <c r="Q28" s="974" t="s">
        <v>316</v>
      </c>
    </row>
    <row r="29" spans="1:23" s="738" customFormat="1" ht="19.5" customHeight="1">
      <c r="A29" s="998"/>
      <c r="B29" s="997"/>
      <c r="C29" s="997" t="s">
        <v>267</v>
      </c>
      <c r="D29" s="997"/>
      <c r="E29" s="996"/>
      <c r="F29" s="995"/>
      <c r="G29" s="995" t="s">
        <v>267</v>
      </c>
      <c r="H29" s="995"/>
      <c r="I29" s="994"/>
      <c r="J29" s="993"/>
      <c r="K29" s="993" t="s">
        <v>267</v>
      </c>
      <c r="L29" s="993"/>
      <c r="M29" s="992"/>
      <c r="N29" s="991"/>
      <c r="O29" s="991" t="s">
        <v>267</v>
      </c>
      <c r="P29" s="991"/>
      <c r="Q29" s="990"/>
    </row>
    <row r="30" spans="1:23" ht="18" customHeight="1">
      <c r="A30" s="866" t="s">
        <v>266</v>
      </c>
      <c r="B30" s="437">
        <v>100</v>
      </c>
      <c r="C30" s="437">
        <v>100</v>
      </c>
      <c r="D30" s="437">
        <v>100</v>
      </c>
      <c r="E30" s="939" t="s">
        <v>266</v>
      </c>
      <c r="F30" s="436">
        <v>100</v>
      </c>
      <c r="G30" s="436">
        <v>100</v>
      </c>
      <c r="H30" s="436">
        <v>100</v>
      </c>
      <c r="I30" s="865" t="s">
        <v>266</v>
      </c>
      <c r="J30" s="435">
        <v>100</v>
      </c>
      <c r="K30" s="435">
        <v>100</v>
      </c>
      <c r="L30" s="435">
        <v>100</v>
      </c>
      <c r="M30" s="938" t="s">
        <v>266</v>
      </c>
      <c r="N30" s="847">
        <v>100</v>
      </c>
      <c r="O30" s="847">
        <v>100</v>
      </c>
      <c r="P30" s="847">
        <v>100</v>
      </c>
      <c r="Q30" s="864" t="s">
        <v>266</v>
      </c>
      <c r="R30" s="863">
        <v>100</v>
      </c>
      <c r="S30" s="863">
        <v>100</v>
      </c>
      <c r="T30" s="863">
        <v>100</v>
      </c>
      <c r="U30" s="893"/>
      <c r="V30" s="893"/>
      <c r="W30" s="893"/>
    </row>
    <row r="31" spans="1:23" ht="16.5" customHeight="1">
      <c r="A31" s="988" t="s">
        <v>337</v>
      </c>
      <c r="B31" s="434">
        <f>B7*100/$B$5</f>
        <v>38.635913203241756</v>
      </c>
      <c r="C31" s="434">
        <f>C7*100/$C$5</f>
        <v>41.161407750128518</v>
      </c>
      <c r="D31" s="434">
        <f>D7*100/$D$5</f>
        <v>35.539854844121798</v>
      </c>
      <c r="E31" s="987" t="s">
        <v>337</v>
      </c>
      <c r="F31" s="430">
        <f t="shared" ref="F31:F51" si="0">F7*100/$F$5</f>
        <v>40.176393374707743</v>
      </c>
      <c r="G31" s="430">
        <f t="shared" ref="G31:G51" si="1">G7*100/$G$5</f>
        <v>41.791101521732934</v>
      </c>
      <c r="H31" s="430">
        <f t="shared" ref="H31:H51" si="2">H7*100/$H$5</f>
        <v>38.273491581403235</v>
      </c>
      <c r="I31" s="986" t="s">
        <v>337</v>
      </c>
      <c r="J31" s="433">
        <f t="shared" ref="J31:J50" si="3">J7*100/$B$5</f>
        <v>37.134485695461436</v>
      </c>
      <c r="K31" s="433">
        <f t="shared" ref="K31:K49" si="4">K7*100/$C$5</f>
        <v>40.702485654342603</v>
      </c>
      <c r="L31" s="433">
        <f t="shared" ref="L31:L38" si="5">L7*100/$D$5</f>
        <v>32.760397415741629</v>
      </c>
      <c r="M31" s="985" t="s">
        <v>337</v>
      </c>
      <c r="N31" s="969">
        <f t="shared" ref="N31:N51" si="6">N7*100/$N$5</f>
        <v>31.356436813105134</v>
      </c>
      <c r="O31" s="969">
        <f t="shared" ref="O31:O51" si="7">O7*100/$O$5</f>
        <v>34.092234680900098</v>
      </c>
      <c r="P31" s="969">
        <f t="shared" ref="P31:P51" si="8">P7*100/$P$5</f>
        <v>27.805057311643488</v>
      </c>
      <c r="Q31" s="984" t="s">
        <v>337</v>
      </c>
      <c r="R31" s="967">
        <f>R7*100/$R$5</f>
        <v>37.229858680450924</v>
      </c>
      <c r="S31" s="967">
        <f t="shared" ref="S31:S39" si="9">S7*100/$S$5</f>
        <v>39.915212691688005</v>
      </c>
      <c r="T31" s="967">
        <f>T7*100/$T$5+0.01</f>
        <v>33.957016387587124</v>
      </c>
      <c r="U31" s="844"/>
      <c r="V31" s="844"/>
      <c r="W31" s="844"/>
    </row>
    <row r="32" spans="1:23" ht="16.5" customHeight="1">
      <c r="A32" s="988" t="s">
        <v>336</v>
      </c>
      <c r="B32" s="989" t="s">
        <v>204</v>
      </c>
      <c r="C32" s="989" t="s">
        <v>204</v>
      </c>
      <c r="D32" s="989" t="s">
        <v>204</v>
      </c>
      <c r="E32" s="987" t="s">
        <v>336</v>
      </c>
      <c r="F32" s="430">
        <f t="shared" si="0"/>
        <v>0.37395630492093002</v>
      </c>
      <c r="G32" s="430">
        <f t="shared" si="1"/>
        <v>0.64850508443737165</v>
      </c>
      <c r="H32" s="430">
        <f t="shared" si="2"/>
        <v>5.0405968066619088E-2</v>
      </c>
      <c r="I32" s="986" t="s">
        <v>336</v>
      </c>
      <c r="J32" s="433">
        <f t="shared" si="3"/>
        <v>0.42568886528627059</v>
      </c>
      <c r="K32" s="433">
        <f t="shared" si="4"/>
        <v>0.64468620177010827</v>
      </c>
      <c r="L32" s="433">
        <f t="shared" si="5"/>
        <v>0.15721529638404819</v>
      </c>
      <c r="M32" s="985" t="s">
        <v>336</v>
      </c>
      <c r="N32" s="969">
        <f t="shared" si="6"/>
        <v>0.58201997815918405</v>
      </c>
      <c r="O32" s="969">
        <f t="shared" si="7"/>
        <v>1.0303778668631729</v>
      </c>
      <c r="P32" s="969">
        <f t="shared" si="8"/>
        <v>0</v>
      </c>
      <c r="Q32" s="984" t="s">
        <v>336</v>
      </c>
      <c r="R32" s="967">
        <f>R8*100/$R$5  +0.03</f>
        <v>0.3756881697998038</v>
      </c>
      <c r="S32" s="967">
        <f t="shared" si="9"/>
        <v>0.58505490245104996</v>
      </c>
      <c r="T32" s="967">
        <f t="shared" ref="T32:T51" si="10">T8*100/$T$5</f>
        <v>5.3062605288057819E-2</v>
      </c>
      <c r="U32" s="844"/>
      <c r="V32" s="844"/>
      <c r="W32" s="844"/>
    </row>
    <row r="33" spans="1:23" ht="16.5" customHeight="1">
      <c r="A33" s="988" t="s">
        <v>335</v>
      </c>
      <c r="B33" s="434">
        <f>B9*100/$B$5</f>
        <v>17.986062381822176</v>
      </c>
      <c r="C33" s="434">
        <f t="shared" ref="C33:C50" si="11">C9*100/$C$5</f>
        <v>16.504939352257097</v>
      </c>
      <c r="D33" s="434">
        <f>D9*100/$D$5</f>
        <v>19.801803121481605</v>
      </c>
      <c r="E33" s="987" t="s">
        <v>335</v>
      </c>
      <c r="F33" s="430">
        <f t="shared" si="0"/>
        <v>14.644308129417823</v>
      </c>
      <c r="G33" s="430">
        <f t="shared" si="1"/>
        <v>13.240176356449679</v>
      </c>
      <c r="H33" s="430">
        <f t="shared" si="2"/>
        <v>16.299049807497209</v>
      </c>
      <c r="I33" s="986" t="s">
        <v>335</v>
      </c>
      <c r="J33" s="433">
        <f t="shared" si="3"/>
        <v>12.891646382103774</v>
      </c>
      <c r="K33" s="433">
        <f t="shared" si="4"/>
        <v>10.440859766857017</v>
      </c>
      <c r="L33" s="433">
        <f t="shared" si="5"/>
        <v>15.896118672850809</v>
      </c>
      <c r="M33" s="985" t="s">
        <v>335</v>
      </c>
      <c r="N33" s="969">
        <f t="shared" si="6"/>
        <v>16.918757468104616</v>
      </c>
      <c r="O33" s="969">
        <f t="shared" si="7"/>
        <v>12.645779334401221</v>
      </c>
      <c r="P33" s="969">
        <f t="shared" si="8"/>
        <v>22.46557331033604</v>
      </c>
      <c r="Q33" s="984" t="s">
        <v>335</v>
      </c>
      <c r="R33" s="967">
        <f t="shared" ref="R33:R48" si="12">R9*100/$R$5</f>
        <v>15.712663127882989</v>
      </c>
      <c r="S33" s="967">
        <f t="shared" si="9"/>
        <v>13.356529507697019</v>
      </c>
      <c r="T33" s="967">
        <f t="shared" si="10"/>
        <v>18.593033858750434</v>
      </c>
      <c r="U33" s="844"/>
      <c r="V33" s="844"/>
      <c r="W33" s="844"/>
    </row>
    <row r="34" spans="1:23" ht="16.5" customHeight="1">
      <c r="A34" s="988" t="s">
        <v>334</v>
      </c>
      <c r="B34" s="434">
        <f>B10*100/$B$5</f>
        <v>0.62342031017207378</v>
      </c>
      <c r="C34" s="434">
        <f t="shared" si="11"/>
        <v>1.131952259875231</v>
      </c>
      <c r="D34" s="434" t="s">
        <v>206</v>
      </c>
      <c r="E34" s="987" t="s">
        <v>334</v>
      </c>
      <c r="F34" s="430">
        <f t="shared" si="0"/>
        <v>0.24856965936995232</v>
      </c>
      <c r="G34" s="430">
        <f t="shared" si="1"/>
        <v>0.45949355228979594</v>
      </c>
      <c r="H34" s="430">
        <f t="shared" si="2"/>
        <v>0</v>
      </c>
      <c r="I34" s="986" t="s">
        <v>334</v>
      </c>
      <c r="J34" s="433">
        <f t="shared" si="3"/>
        <v>0.17309153573207695</v>
      </c>
      <c r="K34" s="433">
        <f t="shared" si="4"/>
        <v>0.31428452336292778</v>
      </c>
      <c r="L34" s="433">
        <f t="shared" si="5"/>
        <v>0</v>
      </c>
      <c r="M34" s="985" t="s">
        <v>334</v>
      </c>
      <c r="N34" s="969">
        <f t="shared" si="6"/>
        <v>0.24396143223681938</v>
      </c>
      <c r="O34" s="969">
        <f t="shared" si="7"/>
        <v>0.29219883177370665</v>
      </c>
      <c r="P34" s="969">
        <f t="shared" si="8"/>
        <v>0.18134375352022944</v>
      </c>
      <c r="Q34" s="984" t="s">
        <v>334</v>
      </c>
      <c r="R34" s="967">
        <f t="shared" si="12"/>
        <v>0.32505814267943101</v>
      </c>
      <c r="S34" s="967">
        <f t="shared" si="9"/>
        <v>0.55653962149125091</v>
      </c>
      <c r="T34" s="967">
        <f t="shared" si="10"/>
        <v>4.2072292218686622E-2</v>
      </c>
      <c r="U34" s="844"/>
      <c r="V34" s="844"/>
      <c r="W34" s="844"/>
    </row>
    <row r="35" spans="1:23" ht="16.5" customHeight="1">
      <c r="A35" s="988" t="s">
        <v>333</v>
      </c>
      <c r="B35" s="434">
        <f>B11*100/$B$5-0.03</f>
        <v>0.22818339591513156</v>
      </c>
      <c r="C35" s="434">
        <f t="shared" si="11"/>
        <v>0.4136273324718992</v>
      </c>
      <c r="D35" s="434">
        <f>D11*100/$D$5</f>
        <v>6.7621313829325166E-2</v>
      </c>
      <c r="E35" s="987" t="s">
        <v>333</v>
      </c>
      <c r="F35" s="430">
        <f t="shared" si="0"/>
        <v>0.69781671513432242</v>
      </c>
      <c r="G35" s="430">
        <f t="shared" si="1"/>
        <v>0.61727473070609118</v>
      </c>
      <c r="H35" s="430">
        <f t="shared" si="2"/>
        <v>0.79273385968898713</v>
      </c>
      <c r="I35" s="986" t="s">
        <v>333</v>
      </c>
      <c r="J35" s="433">
        <f t="shared" si="3"/>
        <v>0.26001991088311116</v>
      </c>
      <c r="K35" s="433">
        <f t="shared" si="4"/>
        <v>0.13616217192558319</v>
      </c>
      <c r="L35" s="433">
        <f t="shared" si="5"/>
        <v>0.41185979052722482</v>
      </c>
      <c r="M35" s="985" t="s">
        <v>333</v>
      </c>
      <c r="N35" s="969">
        <f t="shared" si="6"/>
        <v>0.20587259202593255</v>
      </c>
      <c r="O35" s="969">
        <f t="shared" si="7"/>
        <v>0.31965471031914255</v>
      </c>
      <c r="P35" s="969">
        <f t="shared" si="8"/>
        <v>5.8170348634289479E-2</v>
      </c>
      <c r="Q35" s="984" t="s">
        <v>333</v>
      </c>
      <c r="R35" s="967">
        <f t="shared" si="12"/>
        <v>0.36376841828732143</v>
      </c>
      <c r="S35" s="967">
        <f t="shared" si="9"/>
        <v>0.37744118196541926</v>
      </c>
      <c r="T35" s="967">
        <f t="shared" si="10"/>
        <v>0.34705347989373742</v>
      </c>
      <c r="U35" s="844"/>
      <c r="V35" s="844"/>
      <c r="W35" s="844"/>
    </row>
    <row r="36" spans="1:23" ht="16.5" customHeight="1">
      <c r="A36" s="988" t="s">
        <v>332</v>
      </c>
      <c r="B36" s="434">
        <f t="shared" ref="B36:B45" si="13">B12*100/$B$5</f>
        <v>6.4924630190928685</v>
      </c>
      <c r="C36" s="434">
        <f t="shared" si="11"/>
        <v>10.243146735581398</v>
      </c>
      <c r="D36" s="434">
        <f>D12*100/$D$5</f>
        <v>1.8944187718129837</v>
      </c>
      <c r="E36" s="987" t="s">
        <v>332</v>
      </c>
      <c r="F36" s="430">
        <f t="shared" si="0"/>
        <v>6.485508550458392</v>
      </c>
      <c r="G36" s="430">
        <f t="shared" si="1"/>
        <v>9.9087123182020012</v>
      </c>
      <c r="H36" s="430">
        <f t="shared" si="2"/>
        <v>2.45133023750012</v>
      </c>
      <c r="I36" s="986" t="s">
        <v>332</v>
      </c>
      <c r="J36" s="433">
        <f t="shared" si="3"/>
        <v>5.9653067018257255</v>
      </c>
      <c r="K36" s="433">
        <f t="shared" si="4"/>
        <v>9.8386895085657127</v>
      </c>
      <c r="L36" s="433">
        <f t="shared" si="5"/>
        <v>1.2168429873972266</v>
      </c>
      <c r="M36" s="985" t="s">
        <v>332</v>
      </c>
      <c r="N36" s="969">
        <f t="shared" si="6"/>
        <v>9.1757944616897777</v>
      </c>
      <c r="O36" s="969">
        <f t="shared" si="7"/>
        <v>13.291917160066349</v>
      </c>
      <c r="P36" s="969">
        <f t="shared" si="8"/>
        <v>3.832594970019187</v>
      </c>
      <c r="Q36" s="984" t="s">
        <v>332</v>
      </c>
      <c r="R36" s="967">
        <f t="shared" si="12"/>
        <v>7.0560101373017163</v>
      </c>
      <c r="S36" s="967">
        <f t="shared" si="9"/>
        <v>10.919526505866703</v>
      </c>
      <c r="T36" s="967">
        <f t="shared" si="10"/>
        <v>2.3328656726157462</v>
      </c>
      <c r="U36" s="844"/>
      <c r="V36" s="844"/>
      <c r="W36" s="844"/>
    </row>
    <row r="37" spans="1:23" ht="16.5" customHeight="1">
      <c r="A37" s="988" t="s">
        <v>374</v>
      </c>
      <c r="B37" s="434">
        <f t="shared" si="13"/>
        <v>14.576572343768055</v>
      </c>
      <c r="C37" s="434">
        <f t="shared" si="11"/>
        <v>13.299431731343699</v>
      </c>
      <c r="D37" s="434">
        <f>D13*100/$D$5</f>
        <v>16.142246628728326</v>
      </c>
      <c r="E37" s="987" t="s">
        <v>374</v>
      </c>
      <c r="F37" s="430">
        <f t="shared" si="0"/>
        <v>14.723638871769936</v>
      </c>
      <c r="G37" s="430">
        <f t="shared" si="1"/>
        <v>15.146042638937734</v>
      </c>
      <c r="H37" s="430">
        <f t="shared" si="2"/>
        <v>14.225844339969852</v>
      </c>
      <c r="I37" s="986" t="s">
        <v>374</v>
      </c>
      <c r="J37" s="433">
        <f t="shared" si="3"/>
        <v>16.204489819967968</v>
      </c>
      <c r="K37" s="433">
        <f t="shared" si="4"/>
        <v>14.769844247148237</v>
      </c>
      <c r="L37" s="433">
        <f t="shared" si="5"/>
        <v>17.963252840691339</v>
      </c>
      <c r="M37" s="985" t="s">
        <v>331</v>
      </c>
      <c r="N37" s="969">
        <f t="shared" si="6"/>
        <v>17.187307898452261</v>
      </c>
      <c r="O37" s="969">
        <f t="shared" si="7"/>
        <v>16.204943196205683</v>
      </c>
      <c r="P37" s="969">
        <f t="shared" si="8"/>
        <v>18.462529985429711</v>
      </c>
      <c r="Q37" s="984" t="s">
        <v>331</v>
      </c>
      <c r="R37" s="967">
        <f t="shared" si="12"/>
        <v>15.773626017013978</v>
      </c>
      <c r="S37" s="967">
        <f t="shared" si="9"/>
        <v>15.011960966373039</v>
      </c>
      <c r="T37" s="967">
        <f t="shared" si="10"/>
        <v>16.704760694519095</v>
      </c>
      <c r="U37" s="844"/>
      <c r="V37" s="844"/>
      <c r="W37" s="844"/>
    </row>
    <row r="38" spans="1:23" s="724" customFormat="1" ht="16.5" customHeight="1">
      <c r="A38" s="983" t="s">
        <v>330</v>
      </c>
      <c r="B38" s="434">
        <f t="shared" si="13"/>
        <v>1.9690501315021238</v>
      </c>
      <c r="C38" s="434">
        <f t="shared" si="11"/>
        <v>3.3794617425979188</v>
      </c>
      <c r="D38" s="434">
        <f>D14*100/$D$5+0.02</f>
        <v>0.25999604832624473</v>
      </c>
      <c r="E38" s="982" t="s">
        <v>330</v>
      </c>
      <c r="F38" s="430">
        <f t="shared" si="0"/>
        <v>1.7257374637227125</v>
      </c>
      <c r="G38" s="430">
        <f t="shared" si="1"/>
        <v>2.8146695760683156</v>
      </c>
      <c r="H38" s="430">
        <f t="shared" si="2"/>
        <v>0.4424523863625453</v>
      </c>
      <c r="I38" s="981" t="s">
        <v>330</v>
      </c>
      <c r="J38" s="433">
        <f t="shared" si="3"/>
        <v>1.8615374844183183</v>
      </c>
      <c r="K38" s="433">
        <f t="shared" si="4"/>
        <v>3.380017506564962</v>
      </c>
      <c r="L38" s="433">
        <f t="shared" si="5"/>
        <v>0</v>
      </c>
      <c r="M38" s="980" t="s">
        <v>330</v>
      </c>
      <c r="N38" s="969">
        <f t="shared" si="6"/>
        <v>2.9545368710419546</v>
      </c>
      <c r="O38" s="969">
        <f t="shared" si="7"/>
        <v>5.058567798948995</v>
      </c>
      <c r="P38" s="969">
        <f t="shared" si="8"/>
        <v>0.22326333809160628</v>
      </c>
      <c r="Q38" s="979" t="s">
        <v>330</v>
      </c>
      <c r="R38" s="967">
        <f t="shared" si="12"/>
        <v>2.1309968089134079</v>
      </c>
      <c r="S38" s="967">
        <f t="shared" si="9"/>
        <v>3.6850733039377777</v>
      </c>
      <c r="T38" s="967">
        <f t="shared" si="10"/>
        <v>0.23114002174021303</v>
      </c>
      <c r="U38" s="844"/>
      <c r="V38" s="844"/>
      <c r="W38" s="844"/>
    </row>
    <row r="39" spans="1:23" ht="16.5" customHeight="1">
      <c r="A39" s="973" t="s">
        <v>329</v>
      </c>
      <c r="B39" s="434">
        <f t="shared" si="13"/>
        <v>6.1810206891063286</v>
      </c>
      <c r="C39" s="434">
        <f t="shared" si="11"/>
        <v>3.450321648395926</v>
      </c>
      <c r="D39" s="434">
        <f t="shared" ref="D39:D50" si="14">D15*100/$D$5</f>
        <v>9.5286436731488884</v>
      </c>
      <c r="E39" s="972" t="s">
        <v>329</v>
      </c>
      <c r="F39" s="430">
        <f t="shared" si="0"/>
        <v>7.0668266013608161</v>
      </c>
      <c r="G39" s="430">
        <f t="shared" si="1"/>
        <v>3.8304707772148769</v>
      </c>
      <c r="H39" s="430">
        <f t="shared" si="2"/>
        <v>10.880808287701264</v>
      </c>
      <c r="I39" s="971" t="s">
        <v>329</v>
      </c>
      <c r="J39" s="433">
        <f t="shared" si="3"/>
        <v>6.8951189258223948</v>
      </c>
      <c r="K39" s="433">
        <f t="shared" si="4"/>
        <v>3.2677531852222361</v>
      </c>
      <c r="L39" s="433">
        <f>L15*100/$D$5-0.05</f>
        <v>11.291985000672806</v>
      </c>
      <c r="M39" s="970" t="s">
        <v>329</v>
      </c>
      <c r="N39" s="969">
        <f t="shared" si="6"/>
        <v>6.0397329281237875</v>
      </c>
      <c r="O39" s="969">
        <f t="shared" si="7"/>
        <v>4.0284744489619397</v>
      </c>
      <c r="P39" s="969">
        <f t="shared" si="8"/>
        <v>8.650577179125893</v>
      </c>
      <c r="Q39" s="968" t="s">
        <v>329</v>
      </c>
      <c r="R39" s="967">
        <f t="shared" si="12"/>
        <v>6.6111123988780971</v>
      </c>
      <c r="S39" s="967">
        <f t="shared" si="9"/>
        <v>3.6831067328371021</v>
      </c>
      <c r="T39" s="967">
        <f t="shared" si="10"/>
        <v>10.190596069932736</v>
      </c>
      <c r="U39" s="844"/>
      <c r="V39" s="844"/>
      <c r="W39" s="844"/>
    </row>
    <row r="40" spans="1:23" ht="16.5" customHeight="1">
      <c r="A40" s="973" t="s">
        <v>328</v>
      </c>
      <c r="B40" s="434">
        <f t="shared" si="13"/>
        <v>0.24226693285930842</v>
      </c>
      <c r="C40" s="434">
        <f t="shared" si="11"/>
        <v>0.36069081461103469</v>
      </c>
      <c r="D40" s="434">
        <f t="shared" si="14"/>
        <v>9.7088536228502123E-2</v>
      </c>
      <c r="E40" s="972" t="s">
        <v>328</v>
      </c>
      <c r="F40" s="430">
        <f t="shared" si="0"/>
        <v>0.16887164506250602</v>
      </c>
      <c r="G40" s="430">
        <f t="shared" si="1"/>
        <v>0.22105659075880255</v>
      </c>
      <c r="H40" s="430">
        <f t="shared" si="2"/>
        <v>0.10737271292921081</v>
      </c>
      <c r="I40" s="971" t="s">
        <v>328</v>
      </c>
      <c r="J40" s="433">
        <f t="shared" si="3"/>
        <v>0.10185005926586845</v>
      </c>
      <c r="K40" s="433">
        <f t="shared" si="4"/>
        <v>9.3924110430300245E-2</v>
      </c>
      <c r="L40" s="433">
        <f t="shared" ref="L40:L49" si="15">L16*100/$D$5</f>
        <v>0.11156665128012086</v>
      </c>
      <c r="M40" s="970" t="s">
        <v>328</v>
      </c>
      <c r="N40" s="969">
        <f t="shared" si="6"/>
        <v>0.28478238334890904</v>
      </c>
      <c r="O40" s="969">
        <f t="shared" si="7"/>
        <v>0.36375482611751114</v>
      </c>
      <c r="P40" s="969">
        <f t="shared" si="8"/>
        <v>0.18226709238744038</v>
      </c>
      <c r="Q40" s="968" t="s">
        <v>328</v>
      </c>
      <c r="R40" s="967">
        <f t="shared" si="12"/>
        <v>0.19973265957364611</v>
      </c>
      <c r="S40" s="967">
        <f>S16*100/$S$5-0.03</f>
        <v>0.23183489511854913</v>
      </c>
      <c r="T40" s="967">
        <f t="shared" si="10"/>
        <v>0.12381274567213492</v>
      </c>
      <c r="U40" s="844"/>
      <c r="V40" s="844"/>
      <c r="W40" s="844"/>
    </row>
    <row r="41" spans="1:23" ht="16.5" customHeight="1">
      <c r="A41" s="973" t="s">
        <v>327</v>
      </c>
      <c r="B41" s="434">
        <f t="shared" si="13"/>
        <v>0.85757596858947238</v>
      </c>
      <c r="C41" s="434">
        <f t="shared" si="11"/>
        <v>0.69275978491934476</v>
      </c>
      <c r="D41" s="434">
        <f t="shared" si="14"/>
        <v>1.0596276910131786</v>
      </c>
      <c r="E41" s="972" t="s">
        <v>327</v>
      </c>
      <c r="F41" s="430">
        <f t="shared" si="0"/>
        <v>0.99442554626194279</v>
      </c>
      <c r="G41" s="430">
        <f t="shared" si="1"/>
        <v>0.58984633308122747</v>
      </c>
      <c r="H41" s="430">
        <f t="shared" si="2"/>
        <v>1.4712141917603043</v>
      </c>
      <c r="I41" s="971" t="s">
        <v>327</v>
      </c>
      <c r="J41" s="433">
        <f t="shared" si="3"/>
        <v>0.67216447828053227</v>
      </c>
      <c r="K41" s="433">
        <f t="shared" si="4"/>
        <v>0.17506564961860699</v>
      </c>
      <c r="L41" s="433">
        <f t="shared" si="15"/>
        <v>1.2815686782162281</v>
      </c>
      <c r="M41" s="970" t="s">
        <v>327</v>
      </c>
      <c r="N41" s="969">
        <f t="shared" si="6"/>
        <v>0.69098298939539193</v>
      </c>
      <c r="O41" s="969">
        <f t="shared" si="7"/>
        <v>0.24425773814773824</v>
      </c>
      <c r="P41" s="969">
        <f t="shared" si="8"/>
        <v>1.2708836168291435</v>
      </c>
      <c r="Q41" s="968" t="s">
        <v>327</v>
      </c>
      <c r="R41" s="967">
        <f t="shared" si="12"/>
        <v>0.81376571397665021</v>
      </c>
      <c r="S41" s="967">
        <f t="shared" ref="S41:S51" si="16">S17*100/$S$5</f>
        <v>0.43222423405567362</v>
      </c>
      <c r="T41" s="967">
        <f t="shared" si="10"/>
        <v>1.2801997489400359</v>
      </c>
      <c r="U41" s="844"/>
      <c r="V41" s="844"/>
      <c r="W41" s="844"/>
    </row>
    <row r="42" spans="1:23" ht="16.5" customHeight="1">
      <c r="A42" s="978" t="s">
        <v>326</v>
      </c>
      <c r="B42" s="434">
        <f t="shared" si="13"/>
        <v>0.58883261160845812</v>
      </c>
      <c r="C42" s="434">
        <f t="shared" si="11"/>
        <v>0.46267350256346129</v>
      </c>
      <c r="D42" s="434">
        <f t="shared" si="14"/>
        <v>0.74349379059195053</v>
      </c>
      <c r="E42" s="977" t="s">
        <v>326</v>
      </c>
      <c r="F42" s="430">
        <f t="shared" si="0"/>
        <v>0.3682268624177219</v>
      </c>
      <c r="G42" s="430">
        <f t="shared" si="1"/>
        <v>0.31651284585919454</v>
      </c>
      <c r="H42" s="430">
        <f t="shared" si="2"/>
        <v>0.42917081382435679</v>
      </c>
      <c r="I42" s="976" t="s">
        <v>326</v>
      </c>
      <c r="J42" s="433">
        <f t="shared" si="3"/>
        <v>0.5435319090649614</v>
      </c>
      <c r="K42" s="433">
        <f t="shared" si="4"/>
        <v>0.73666513831575731</v>
      </c>
      <c r="L42" s="433">
        <f t="shared" si="15"/>
        <v>0.30676570832900407</v>
      </c>
      <c r="M42" s="975" t="s">
        <v>326</v>
      </c>
      <c r="N42" s="969">
        <f t="shared" si="6"/>
        <v>0.14592686460542292</v>
      </c>
      <c r="O42" s="969">
        <f t="shared" si="7"/>
        <v>8.4216995331078057E-2</v>
      </c>
      <c r="P42" s="969">
        <f t="shared" si="8"/>
        <v>0.22603335469323912</v>
      </c>
      <c r="Q42" s="974" t="s">
        <v>326</v>
      </c>
      <c r="R42" s="967">
        <f t="shared" si="12"/>
        <v>0.41777736569234214</v>
      </c>
      <c r="S42" s="967">
        <f t="shared" si="16"/>
        <v>0.40581599356088432</v>
      </c>
      <c r="T42" s="967">
        <f t="shared" si="10"/>
        <v>0.43240012982307313</v>
      </c>
      <c r="U42" s="844"/>
      <c r="V42" s="844"/>
      <c r="W42" s="844"/>
    </row>
    <row r="43" spans="1:23" ht="16.5" customHeight="1">
      <c r="A43" s="978" t="s">
        <v>325</v>
      </c>
      <c r="B43" s="434">
        <f t="shared" si="13"/>
        <v>0.29269457302174817</v>
      </c>
      <c r="C43" s="434">
        <f t="shared" si="11"/>
        <v>0.40306781709807843</v>
      </c>
      <c r="D43" s="434">
        <f t="shared" si="14"/>
        <v>0.15738562714936136</v>
      </c>
      <c r="E43" s="977" t="s">
        <v>325</v>
      </c>
      <c r="F43" s="430">
        <f t="shared" si="0"/>
        <v>0.1267088245901796</v>
      </c>
      <c r="G43" s="430">
        <f t="shared" si="1"/>
        <v>0.14881942473688428</v>
      </c>
      <c r="H43" s="430">
        <f t="shared" si="2"/>
        <v>0.10065191718699494</v>
      </c>
      <c r="I43" s="976" t="s">
        <v>325</v>
      </c>
      <c r="J43" s="433">
        <f t="shared" si="3"/>
        <v>0.33501093874227805</v>
      </c>
      <c r="K43" s="433">
        <f t="shared" si="4"/>
        <v>0.28705208897781115</v>
      </c>
      <c r="L43" s="433">
        <f t="shared" si="15"/>
        <v>0.39380472940402966</v>
      </c>
      <c r="M43" s="975" t="s">
        <v>325</v>
      </c>
      <c r="N43" s="969">
        <f t="shared" si="6"/>
        <v>0.35155838802242578</v>
      </c>
      <c r="O43" s="969">
        <f t="shared" si="7"/>
        <v>0.33658346444819376</v>
      </c>
      <c r="P43" s="969">
        <f t="shared" si="8"/>
        <v>0.37099755684535735</v>
      </c>
      <c r="Q43" s="974" t="s">
        <v>325</v>
      </c>
      <c r="R43" s="967">
        <f t="shared" si="12"/>
        <v>0.27622601855929779</v>
      </c>
      <c r="S43" s="967">
        <f t="shared" si="16"/>
        <v>0.29596895065170764</v>
      </c>
      <c r="T43" s="967">
        <f t="shared" si="10"/>
        <v>0.25209030602870192</v>
      </c>
      <c r="U43" s="844"/>
      <c r="V43" s="844"/>
      <c r="W43" s="844"/>
    </row>
    <row r="44" spans="1:23" ht="16.5" customHeight="1">
      <c r="A44" s="978" t="s">
        <v>324</v>
      </c>
      <c r="B44" s="434">
        <f t="shared" si="13"/>
        <v>0.41704194064536665</v>
      </c>
      <c r="C44" s="434">
        <f t="shared" si="11"/>
        <v>0.16464507523654703</v>
      </c>
      <c r="D44" s="434">
        <f t="shared" si="14"/>
        <v>0.72646071406063439</v>
      </c>
      <c r="E44" s="977" t="s">
        <v>324</v>
      </c>
      <c r="F44" s="430">
        <f t="shared" si="0"/>
        <v>1.0252763905099864</v>
      </c>
      <c r="G44" s="430">
        <f t="shared" si="1"/>
        <v>0.90703809967371074</v>
      </c>
      <c r="H44" s="430">
        <f t="shared" si="2"/>
        <v>1.1646178907582658</v>
      </c>
      <c r="I44" s="976" t="s">
        <v>324</v>
      </c>
      <c r="J44" s="433">
        <f t="shared" si="3"/>
        <v>0.84954121560456164</v>
      </c>
      <c r="K44" s="433">
        <f t="shared" si="4"/>
        <v>1.0720686924263265</v>
      </c>
      <c r="L44" s="433">
        <f t="shared" si="15"/>
        <v>0.57673997135036525</v>
      </c>
      <c r="M44" s="975" t="s">
        <v>324</v>
      </c>
      <c r="N44" s="969">
        <f t="shared" si="6"/>
        <v>1.0234969573123742</v>
      </c>
      <c r="O44" s="969">
        <f t="shared" si="7"/>
        <v>1.1110384012427696</v>
      </c>
      <c r="P44" s="969">
        <f t="shared" si="8"/>
        <v>0.90985811974966435</v>
      </c>
      <c r="Q44" s="974" t="s">
        <v>324</v>
      </c>
      <c r="R44" s="967">
        <f t="shared" si="12"/>
        <v>0.83540019934632948</v>
      </c>
      <c r="S44" s="967">
        <f t="shared" si="16"/>
        <v>0.82146484262514763</v>
      </c>
      <c r="T44" s="967">
        <f t="shared" si="10"/>
        <v>0.85243615744310364</v>
      </c>
      <c r="U44" s="844"/>
      <c r="V44" s="844"/>
      <c r="W44" s="844"/>
    </row>
    <row r="45" spans="1:23" ht="16.5" customHeight="1">
      <c r="A45" s="978" t="s">
        <v>323</v>
      </c>
      <c r="B45" s="434">
        <f t="shared" si="13"/>
        <v>3.2921061230174247</v>
      </c>
      <c r="C45" s="434">
        <f t="shared" si="11"/>
        <v>4.0260931182526782</v>
      </c>
      <c r="D45" s="434">
        <f t="shared" si="14"/>
        <v>2.3922955988233552</v>
      </c>
      <c r="E45" s="977" t="s">
        <v>323</v>
      </c>
      <c r="F45" s="430">
        <f t="shared" si="0"/>
        <v>4.3214687352402583</v>
      </c>
      <c r="G45" s="430">
        <f t="shared" si="1"/>
        <v>4.7785156891792253</v>
      </c>
      <c r="H45" s="430">
        <f t="shared" si="2"/>
        <v>3.7828478891900801</v>
      </c>
      <c r="I45" s="976" t="s">
        <v>323</v>
      </c>
      <c r="J45" s="433">
        <f t="shared" si="3"/>
        <v>5.0470492178359274</v>
      </c>
      <c r="K45" s="433">
        <f t="shared" si="4"/>
        <v>5.2597501840968137</v>
      </c>
      <c r="L45" s="433">
        <f t="shared" si="15"/>
        <v>4.7862945052998418</v>
      </c>
      <c r="M45" s="975" t="s">
        <v>323</v>
      </c>
      <c r="N45" s="969">
        <f t="shared" si="6"/>
        <v>4.3358600002089265</v>
      </c>
      <c r="O45" s="969">
        <f t="shared" si="7"/>
        <v>4.9710788595425539</v>
      </c>
      <c r="P45" s="969">
        <f t="shared" si="8"/>
        <v>3.5112730442297786</v>
      </c>
      <c r="Q45" s="974" t="s">
        <v>323</v>
      </c>
      <c r="R45" s="967">
        <f t="shared" si="12"/>
        <v>4.28378263523485</v>
      </c>
      <c r="S45" s="967">
        <f t="shared" si="16"/>
        <v>4.8099519735243339</v>
      </c>
      <c r="T45" s="967">
        <f t="shared" si="10"/>
        <v>3.6405412042292098</v>
      </c>
      <c r="U45" s="844"/>
      <c r="V45" s="844"/>
      <c r="W45" s="844"/>
    </row>
    <row r="46" spans="1:23" ht="16.5" customHeight="1">
      <c r="A46" s="978" t="s">
        <v>322</v>
      </c>
      <c r="B46" s="434">
        <f>B22*100/$B$5-0.03</f>
        <v>2.826086861036269</v>
      </c>
      <c r="C46" s="434">
        <f t="shared" si="11"/>
        <v>1.8523613021549747</v>
      </c>
      <c r="D46" s="434">
        <f t="shared" si="14"/>
        <v>4.0865757213933742</v>
      </c>
      <c r="E46" s="977" t="s">
        <v>322</v>
      </c>
      <c r="F46" s="430">
        <f t="shared" si="0"/>
        <v>2.6840234495798043</v>
      </c>
      <c r="G46" s="430">
        <f t="shared" si="1"/>
        <v>1.9880156912159879</v>
      </c>
      <c r="H46" s="430">
        <f t="shared" si="2"/>
        <v>3.5042549037806077</v>
      </c>
      <c r="I46" s="976" t="s">
        <v>322</v>
      </c>
      <c r="J46" s="433">
        <f t="shared" si="3"/>
        <v>3.6996594029948966</v>
      </c>
      <c r="K46" s="433">
        <f t="shared" si="4"/>
        <v>2.5001042057438205</v>
      </c>
      <c r="L46" s="433">
        <f t="shared" si="15"/>
        <v>5.1702200503157076</v>
      </c>
      <c r="M46" s="975" t="s">
        <v>322</v>
      </c>
      <c r="N46" s="969">
        <f t="shared" si="6"/>
        <v>4.0145155445056844</v>
      </c>
      <c r="O46" s="969">
        <f t="shared" si="7"/>
        <v>2.5514050865927111</v>
      </c>
      <c r="P46" s="969">
        <f t="shared" si="8"/>
        <v>5.9138007767126552</v>
      </c>
      <c r="Q46" s="974" t="s">
        <v>322</v>
      </c>
      <c r="R46" s="967">
        <f t="shared" si="12"/>
        <v>3.3257612634539457</v>
      </c>
      <c r="S46" s="967">
        <f t="shared" si="16"/>
        <v>2.2441385645997536</v>
      </c>
      <c r="T46" s="967">
        <f t="shared" si="10"/>
        <v>4.6480438101354729</v>
      </c>
      <c r="U46" s="844"/>
      <c r="V46" s="844"/>
      <c r="W46" s="844"/>
    </row>
    <row r="47" spans="1:23" ht="16.5" customHeight="1">
      <c r="A47" s="978" t="s">
        <v>321</v>
      </c>
      <c r="B47" s="434">
        <f>B23*100/$B$5</f>
        <v>1.9737179403790719</v>
      </c>
      <c r="C47" s="434">
        <f t="shared" si="11"/>
        <v>0.3895905408972809</v>
      </c>
      <c r="D47" s="434">
        <f t="shared" si="14"/>
        <v>3.9157339637842727</v>
      </c>
      <c r="E47" s="977" t="s">
        <v>321</v>
      </c>
      <c r="F47" s="430">
        <f t="shared" si="0"/>
        <v>1.5813995852765081</v>
      </c>
      <c r="G47" s="430">
        <f t="shared" si="1"/>
        <v>0.29125699458085469</v>
      </c>
      <c r="H47" s="430">
        <f t="shared" si="2"/>
        <v>3.1018072539788712</v>
      </c>
      <c r="I47" s="976" t="s">
        <v>321</v>
      </c>
      <c r="J47" s="433">
        <f t="shared" si="3"/>
        <v>1.4837510512135155</v>
      </c>
      <c r="K47" s="433">
        <f t="shared" si="4"/>
        <v>0.3933419476748225</v>
      </c>
      <c r="L47" s="433">
        <f t="shared" si="15"/>
        <v>2.8205071428206434</v>
      </c>
      <c r="M47" s="975" t="s">
        <v>321</v>
      </c>
      <c r="N47" s="969">
        <f t="shared" si="6"/>
        <v>1.4663399919161659</v>
      </c>
      <c r="O47" s="969">
        <f t="shared" si="7"/>
        <v>0.76677298113937631</v>
      </c>
      <c r="P47" s="969">
        <f t="shared" si="8"/>
        <v>2.374458230919664</v>
      </c>
      <c r="Q47" s="974" t="s">
        <v>321</v>
      </c>
      <c r="R47" s="967">
        <f t="shared" si="12"/>
        <v>1.6411302473285274</v>
      </c>
      <c r="S47" s="967">
        <f t="shared" si="16"/>
        <v>0.46256561675181451</v>
      </c>
      <c r="T47" s="967">
        <f t="shared" si="10"/>
        <v>3.0819241977500766</v>
      </c>
      <c r="U47" s="844"/>
      <c r="V47" s="844"/>
      <c r="W47" s="844"/>
    </row>
    <row r="48" spans="1:23" ht="16.5" customHeight="1">
      <c r="A48" s="978" t="s">
        <v>320</v>
      </c>
      <c r="B48" s="434">
        <f>B24*100/$B$5</f>
        <v>0.58301698087652265</v>
      </c>
      <c r="C48" s="434">
        <f t="shared" si="11"/>
        <v>0.68803579119947755</v>
      </c>
      <c r="D48" s="434">
        <f t="shared" si="14"/>
        <v>0.45427215109020208</v>
      </c>
      <c r="E48" s="977" t="s">
        <v>320</v>
      </c>
      <c r="F48" s="430">
        <f t="shared" si="0"/>
        <v>0.6762211241606918</v>
      </c>
      <c r="G48" s="430">
        <f t="shared" si="1"/>
        <v>0.94885961684429498</v>
      </c>
      <c r="H48" s="430">
        <f t="shared" si="2"/>
        <v>0.35492202276749568</v>
      </c>
      <c r="I48" s="976" t="s">
        <v>320</v>
      </c>
      <c r="J48" s="433">
        <f t="shared" si="3"/>
        <v>0.35023870868510887</v>
      </c>
      <c r="K48" s="433">
        <f t="shared" si="4"/>
        <v>0.1690911869728926</v>
      </c>
      <c r="L48" s="433">
        <f t="shared" si="15"/>
        <v>0.57231137145222311</v>
      </c>
      <c r="M48" s="975" t="s">
        <v>320</v>
      </c>
      <c r="N48" s="969">
        <f t="shared" si="6"/>
        <v>0.29346085327037691</v>
      </c>
      <c r="O48" s="969">
        <f t="shared" si="7"/>
        <v>0.49961163446409823</v>
      </c>
      <c r="P48" s="969">
        <f t="shared" si="8"/>
        <v>2.5853488281906437E-2</v>
      </c>
      <c r="Q48" s="974" t="s">
        <v>320</v>
      </c>
      <c r="R48" s="967">
        <f t="shared" si="12"/>
        <v>0.48399434412739623</v>
      </c>
      <c r="S48" s="967">
        <f t="shared" si="16"/>
        <v>0.58533584117971793</v>
      </c>
      <c r="T48" s="967">
        <f t="shared" si="10"/>
        <v>0.36010447666361572</v>
      </c>
      <c r="U48" s="844"/>
      <c r="V48" s="844"/>
      <c r="W48" s="844"/>
    </row>
    <row r="49" spans="1:23" s="724" customFormat="1" ht="16.5" customHeight="1">
      <c r="A49" s="973" t="s">
        <v>319</v>
      </c>
      <c r="B49" s="434">
        <f>B25*100/$B$5</f>
        <v>1.7902960079521097</v>
      </c>
      <c r="C49" s="434">
        <f t="shared" si="11"/>
        <v>1.1772470231892516</v>
      </c>
      <c r="D49" s="434">
        <f t="shared" si="14"/>
        <v>2.5418460107683112</v>
      </c>
      <c r="E49" s="972" t="s">
        <v>319</v>
      </c>
      <c r="F49" s="430">
        <f t="shared" si="0"/>
        <v>1.5443785721788557</v>
      </c>
      <c r="G49" s="430">
        <f t="shared" si="1"/>
        <v>1.3080086847540202</v>
      </c>
      <c r="H49" s="430">
        <f t="shared" si="2"/>
        <v>1.8229358356029355</v>
      </c>
      <c r="I49" s="971" t="s">
        <v>319</v>
      </c>
      <c r="J49" s="433">
        <f t="shared" si="3"/>
        <v>1.4406694709229941</v>
      </c>
      <c r="K49" s="433">
        <f t="shared" si="4"/>
        <v>1.3310547010684561</v>
      </c>
      <c r="L49" s="433">
        <f t="shared" si="15"/>
        <v>1.5750485868508055</v>
      </c>
      <c r="M49" s="970" t="s">
        <v>319</v>
      </c>
      <c r="N49" s="969">
        <f t="shared" si="6"/>
        <v>2.1876976260366954</v>
      </c>
      <c r="O49" s="969">
        <f t="shared" si="7"/>
        <v>1.718481931755782</v>
      </c>
      <c r="P49" s="969">
        <f t="shared" si="8"/>
        <v>2.79679342878195</v>
      </c>
      <c r="Q49" s="968" t="s">
        <v>319</v>
      </c>
      <c r="R49" s="967">
        <f>R25*100/$R$5  +0.03</f>
        <v>1.7776028217550204</v>
      </c>
      <c r="S49" s="967">
        <f t="shared" si="16"/>
        <v>1.3964059508441506</v>
      </c>
      <c r="T49" s="967">
        <f t="shared" si="10"/>
        <v>2.1769406059440422</v>
      </c>
      <c r="U49" s="844"/>
      <c r="V49" s="844"/>
      <c r="W49" s="844"/>
    </row>
    <row r="50" spans="1:23" s="724" customFormat="1" ht="16.5" customHeight="1">
      <c r="A50" s="973" t="s">
        <v>318</v>
      </c>
      <c r="B50" s="434">
        <f>B26*100/$B$5</f>
        <v>0.38367858539373734</v>
      </c>
      <c r="C50" s="434">
        <f t="shared" si="11"/>
        <v>0.19854667722618205</v>
      </c>
      <c r="D50" s="434">
        <f t="shared" si="14"/>
        <v>0.61063579364768439</v>
      </c>
      <c r="E50" s="972" t="s">
        <v>318</v>
      </c>
      <c r="F50" s="430">
        <f t="shared" si="0"/>
        <v>0.36624359385891908</v>
      </c>
      <c r="G50" s="430">
        <f t="shared" si="1"/>
        <v>4.5623473277001017E-2</v>
      </c>
      <c r="H50" s="430">
        <f t="shared" si="2"/>
        <v>0.74408810003104364</v>
      </c>
      <c r="I50" s="971" t="s">
        <v>318</v>
      </c>
      <c r="J50" s="433">
        <f t="shared" si="3"/>
        <v>0.40740023706347378</v>
      </c>
      <c r="K50" s="433">
        <f>K26*100/$C$5+0.05</f>
        <v>0.19199769357953678</v>
      </c>
      <c r="L50" s="433">
        <f>L26*100/$D$5+0.05</f>
        <v>0.78276295237722138</v>
      </c>
      <c r="M50" s="970" t="s">
        <v>318</v>
      </c>
      <c r="N50" s="969">
        <f t="shared" si="6"/>
        <v>0.54095795843816474</v>
      </c>
      <c r="O50" s="969">
        <f t="shared" si="7"/>
        <v>0.38865005277788051</v>
      </c>
      <c r="P50" s="969">
        <f t="shared" si="8"/>
        <v>0.73867109376875528</v>
      </c>
      <c r="Q50" s="968" t="s">
        <v>318</v>
      </c>
      <c r="R50" s="967">
        <f>R26*100/$R$5</f>
        <v>0.42604482974432673</v>
      </c>
      <c r="S50" s="967">
        <f t="shared" si="16"/>
        <v>0.19384772278090009</v>
      </c>
      <c r="T50" s="967">
        <f t="shared" si="10"/>
        <v>0.70990553482469587</v>
      </c>
      <c r="U50" s="844"/>
      <c r="V50" s="844"/>
      <c r="W50" s="844"/>
    </row>
    <row r="51" spans="1:23" s="724" customFormat="1" ht="16.5" customHeight="1">
      <c r="A51" s="973" t="s">
        <v>317</v>
      </c>
      <c r="B51" s="432">
        <v>0</v>
      </c>
      <c r="C51" s="431">
        <v>0</v>
      </c>
      <c r="D51" s="431">
        <v>0</v>
      </c>
      <c r="E51" s="972" t="s">
        <v>317</v>
      </c>
      <c r="F51" s="430">
        <f t="shared" si="0"/>
        <v>0</v>
      </c>
      <c r="G51" s="430">
        <f t="shared" si="1"/>
        <v>0</v>
      </c>
      <c r="H51" s="430">
        <f t="shared" si="2"/>
        <v>0</v>
      </c>
      <c r="I51" s="971" t="s">
        <v>317</v>
      </c>
      <c r="J51" s="429">
        <v>0</v>
      </c>
      <c r="K51" s="428">
        <v>0</v>
      </c>
      <c r="L51" s="428">
        <v>0</v>
      </c>
      <c r="M51" s="970" t="s">
        <v>317</v>
      </c>
      <c r="N51" s="969">
        <f t="shared" si="6"/>
        <v>0</v>
      </c>
      <c r="O51" s="969">
        <f t="shared" si="7"/>
        <v>0</v>
      </c>
      <c r="P51" s="969">
        <f t="shared" si="8"/>
        <v>0</v>
      </c>
      <c r="Q51" s="968" t="s">
        <v>317</v>
      </c>
      <c r="R51" s="967">
        <f>R27*100/$R$5</f>
        <v>0</v>
      </c>
      <c r="S51" s="967">
        <f t="shared" si="16"/>
        <v>0</v>
      </c>
      <c r="T51" s="967">
        <f t="shared" si="10"/>
        <v>0</v>
      </c>
      <c r="U51" s="844"/>
      <c r="V51" s="844"/>
      <c r="W51" s="844"/>
    </row>
    <row r="52" spans="1:23" ht="14.25" customHeight="1">
      <c r="A52" s="885"/>
      <c r="B52" s="966"/>
      <c r="C52" s="965"/>
      <c r="D52" s="965"/>
      <c r="E52" s="884"/>
      <c r="F52" s="964"/>
      <c r="G52" s="963"/>
      <c r="H52" s="963"/>
      <c r="I52" s="883"/>
      <c r="J52" s="962"/>
      <c r="K52" s="961"/>
      <c r="L52" s="961"/>
      <c r="M52" s="882"/>
      <c r="N52" s="960"/>
      <c r="O52" s="960"/>
      <c r="P52" s="960"/>
      <c r="Q52" s="880"/>
      <c r="R52" s="880"/>
      <c r="S52" s="880"/>
      <c r="T52" s="880"/>
    </row>
    <row r="53" spans="1:23" ht="14.25" customHeight="1">
      <c r="A53" s="737"/>
      <c r="B53" s="737"/>
      <c r="C53" s="959"/>
      <c r="D53" s="959"/>
      <c r="E53" s="736"/>
      <c r="F53" s="736"/>
      <c r="G53" s="958"/>
      <c r="H53" s="958"/>
      <c r="I53" s="735"/>
      <c r="J53" s="735"/>
      <c r="K53" s="957"/>
      <c r="L53" s="957"/>
      <c r="M53" s="734"/>
      <c r="N53" s="734"/>
      <c r="O53" s="734"/>
      <c r="P53" s="950"/>
      <c r="Q53" s="826" t="s">
        <v>251</v>
      </c>
    </row>
    <row r="54" spans="1:23" ht="14.25" customHeight="1">
      <c r="A54" s="832" t="s">
        <v>251</v>
      </c>
      <c r="B54" s="737"/>
      <c r="C54" s="737"/>
      <c r="D54" s="956"/>
      <c r="E54" s="955" t="s">
        <v>251</v>
      </c>
      <c r="F54" s="736"/>
      <c r="G54" s="736"/>
      <c r="H54" s="954"/>
      <c r="I54" s="953" t="s">
        <v>251</v>
      </c>
      <c r="J54" s="735"/>
      <c r="K54" s="735"/>
      <c r="L54" s="952"/>
      <c r="M54" s="951" t="s">
        <v>251</v>
      </c>
      <c r="N54" s="734"/>
      <c r="O54" s="734"/>
      <c r="P54" s="950"/>
    </row>
    <row r="57" spans="1:23" ht="14.25" customHeight="1">
      <c r="M57" s="733">
        <v>1</v>
      </c>
      <c r="Q57" s="733">
        <v>1</v>
      </c>
    </row>
    <row r="58" spans="1:23" s="710" customFormat="1" ht="36.6" customHeight="1">
      <c r="B58" s="710">
        <v>4</v>
      </c>
      <c r="F58" s="710">
        <v>3</v>
      </c>
      <c r="J58" s="710">
        <v>2</v>
      </c>
      <c r="N58" s="710">
        <v>1</v>
      </c>
      <c r="R58" s="710">
        <v>2560</v>
      </c>
    </row>
    <row r="75" spans="2:15" s="733" customFormat="1" ht="14.25" customHeight="1">
      <c r="B75" s="903"/>
      <c r="C75" s="903"/>
      <c r="F75" s="903"/>
      <c r="G75" s="903"/>
      <c r="J75" s="903"/>
      <c r="K75" s="903"/>
      <c r="N75" s="903"/>
      <c r="O75" s="903"/>
    </row>
    <row r="76" spans="2:15" s="733" customFormat="1" ht="14.25" customHeight="1">
      <c r="B76" s="903"/>
      <c r="C76" s="903"/>
      <c r="F76" s="903"/>
      <c r="G76" s="903"/>
      <c r="J76" s="903"/>
      <c r="K76" s="903"/>
      <c r="N76" s="903"/>
      <c r="O76" s="903"/>
    </row>
    <row r="77" spans="2:15" s="733" customFormat="1" ht="14.25" customHeight="1">
      <c r="B77" s="903"/>
      <c r="C77" s="903"/>
      <c r="F77" s="903"/>
      <c r="G77" s="903"/>
      <c r="J77" s="903"/>
      <c r="K77" s="903"/>
      <c r="N77" s="903"/>
      <c r="O77" s="903"/>
    </row>
    <row r="78" spans="2:15" s="733" customFormat="1" ht="14.25" customHeight="1">
      <c r="B78" s="903"/>
      <c r="C78" s="903"/>
      <c r="F78" s="903"/>
      <c r="G78" s="903"/>
      <c r="J78" s="903"/>
      <c r="K78" s="903"/>
      <c r="N78" s="903"/>
      <c r="O78" s="903"/>
    </row>
    <row r="79" spans="2:15" s="733" customFormat="1" ht="14.25" customHeight="1">
      <c r="B79" s="903"/>
      <c r="C79" s="903"/>
      <c r="F79" s="903"/>
      <c r="G79" s="903"/>
      <c r="J79" s="903"/>
      <c r="K79" s="903"/>
      <c r="N79" s="903"/>
      <c r="O79" s="903"/>
    </row>
    <row r="80" spans="2:15" s="733" customFormat="1" ht="14.25" customHeight="1">
      <c r="B80" s="903"/>
      <c r="C80" s="903"/>
      <c r="F80" s="903"/>
      <c r="G80" s="903"/>
      <c r="J80" s="903"/>
      <c r="K80" s="903"/>
      <c r="N80" s="903"/>
      <c r="O80" s="903"/>
    </row>
    <row r="81" spans="2:15" s="733" customFormat="1" ht="14.25" customHeight="1">
      <c r="B81" s="903"/>
      <c r="C81" s="903"/>
      <c r="F81" s="903"/>
      <c r="G81" s="903"/>
      <c r="J81" s="903"/>
      <c r="K81" s="903"/>
      <c r="N81" s="903"/>
      <c r="O81" s="903"/>
    </row>
    <row r="82" spans="2:15" s="733" customFormat="1" ht="14.25" customHeight="1">
      <c r="B82" s="903"/>
      <c r="C82" s="903"/>
      <c r="F82" s="903"/>
      <c r="G82" s="903"/>
      <c r="J82" s="903"/>
      <c r="K82" s="903"/>
      <c r="N82" s="903"/>
      <c r="O82" s="903"/>
    </row>
    <row r="83" spans="2:15" s="733" customFormat="1" ht="14.25" customHeight="1">
      <c r="B83" s="903"/>
      <c r="C83" s="903"/>
      <c r="F83" s="903"/>
      <c r="G83" s="903"/>
      <c r="J83" s="903"/>
      <c r="K83" s="903"/>
      <c r="N83" s="903"/>
      <c r="O83" s="903"/>
    </row>
    <row r="84" spans="2:15" s="733" customFormat="1" ht="14.25" customHeight="1">
      <c r="B84" s="903"/>
      <c r="C84" s="903"/>
      <c r="F84" s="903"/>
      <c r="G84" s="903"/>
      <c r="J84" s="903"/>
      <c r="K84" s="903"/>
      <c r="N84" s="903"/>
      <c r="O84" s="903"/>
    </row>
    <row r="85" spans="2:15" s="733" customFormat="1" ht="14.25" customHeight="1">
      <c r="B85" s="903"/>
      <c r="C85" s="903"/>
      <c r="F85" s="903"/>
      <c r="G85" s="903"/>
      <c r="J85" s="903"/>
      <c r="K85" s="903"/>
      <c r="N85" s="903"/>
      <c r="O85" s="903"/>
    </row>
    <row r="86" spans="2:15" s="733" customFormat="1" ht="14.25" customHeight="1">
      <c r="B86" s="903"/>
      <c r="C86" s="903"/>
      <c r="F86" s="903"/>
      <c r="G86" s="903"/>
      <c r="J86" s="903"/>
      <c r="K86" s="903"/>
      <c r="N86" s="903"/>
      <c r="O86" s="903"/>
    </row>
    <row r="87" spans="2:15" s="733" customFormat="1" ht="14.25" customHeight="1">
      <c r="B87" s="903"/>
      <c r="C87" s="903"/>
      <c r="F87" s="903"/>
      <c r="G87" s="903"/>
      <c r="J87" s="903"/>
      <c r="K87" s="903"/>
      <c r="N87" s="903"/>
      <c r="O87" s="903"/>
    </row>
    <row r="88" spans="2:15" s="733" customFormat="1" ht="14.25" customHeight="1">
      <c r="B88" s="903"/>
      <c r="C88" s="903"/>
      <c r="F88" s="903"/>
      <c r="G88" s="903"/>
      <c r="J88" s="903"/>
      <c r="K88" s="903"/>
      <c r="N88" s="903"/>
      <c r="O88" s="903"/>
    </row>
    <row r="89" spans="2:15" s="733" customFormat="1" ht="14.25" customHeight="1">
      <c r="B89" s="903"/>
      <c r="C89" s="903"/>
      <c r="F89" s="903"/>
      <c r="G89" s="903"/>
      <c r="J89" s="903"/>
      <c r="K89" s="903"/>
      <c r="N89" s="903"/>
      <c r="O89" s="903"/>
    </row>
    <row r="90" spans="2:15" s="733" customFormat="1" ht="14.25" customHeight="1">
      <c r="B90" s="903"/>
      <c r="C90" s="903"/>
      <c r="F90" s="903"/>
      <c r="G90" s="903"/>
      <c r="J90" s="903"/>
      <c r="K90" s="903"/>
      <c r="N90" s="903"/>
      <c r="O90" s="903"/>
    </row>
    <row r="91" spans="2:15" s="733" customFormat="1" ht="14.25" customHeight="1">
      <c r="B91" s="903"/>
      <c r="C91" s="903"/>
      <c r="F91" s="903"/>
      <c r="G91" s="903"/>
      <c r="J91" s="903"/>
      <c r="K91" s="903"/>
      <c r="N91" s="903"/>
      <c r="O91" s="903"/>
    </row>
    <row r="92" spans="2:15" s="733" customFormat="1" ht="14.25" customHeight="1">
      <c r="B92" s="903"/>
      <c r="C92" s="903"/>
      <c r="F92" s="903"/>
      <c r="G92" s="903"/>
      <c r="J92" s="903"/>
      <c r="K92" s="903"/>
      <c r="N92" s="903"/>
      <c r="O92" s="903"/>
    </row>
    <row r="93" spans="2:15" s="733" customFormat="1" ht="14.25" customHeight="1">
      <c r="B93" s="903"/>
      <c r="C93" s="903"/>
      <c r="F93" s="903"/>
      <c r="G93" s="903"/>
      <c r="J93" s="903"/>
      <c r="K93" s="903"/>
      <c r="N93" s="903"/>
      <c r="O93" s="903"/>
    </row>
    <row r="94" spans="2:15" s="733" customFormat="1" ht="14.25" customHeight="1">
      <c r="B94" s="903"/>
      <c r="C94" s="903"/>
      <c r="F94" s="903"/>
      <c r="G94" s="903"/>
      <c r="J94" s="903"/>
      <c r="K94" s="903"/>
      <c r="N94" s="903"/>
      <c r="O94" s="903"/>
    </row>
  </sheetData>
  <sheetProtection selectLockedCells="1" selectUnlockedCells="1"/>
  <mergeCells count="4">
    <mergeCell ref="B4:D4"/>
    <mergeCell ref="F4:H4"/>
    <mergeCell ref="J4:L4"/>
    <mergeCell ref="N4:P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Y30"/>
  <sheetViews>
    <sheetView zoomScale="69" zoomScaleNormal="69" workbookViewId="0">
      <selection activeCell="Z2" sqref="Z2:AF8"/>
    </sheetView>
  </sheetViews>
  <sheetFormatPr defaultColWidth="9.125" defaultRowHeight="30.75" customHeight="1"/>
  <cols>
    <col min="1" max="1" width="31.75" style="711" customWidth="1"/>
    <col min="2" max="3" width="17.875" style="711" customWidth="1"/>
    <col min="4" max="4" width="18" style="711" customWidth="1"/>
    <col min="5" max="5" width="35.625" style="711" customWidth="1"/>
    <col min="6" max="6" width="15.75" style="711" customWidth="1"/>
    <col min="7" max="8" width="9.125" style="711"/>
    <col min="9" max="9" width="31.75" style="711" customWidth="1"/>
    <col min="10" max="11" width="17.875" style="711" customWidth="1"/>
    <col min="12" max="12" width="18" style="711" customWidth="1"/>
    <col min="13" max="13" width="31.75" style="711" customWidth="1"/>
    <col min="14" max="15" width="17.875" style="711" customWidth="1"/>
    <col min="16" max="16" width="18" style="711" customWidth="1"/>
    <col min="17" max="17" width="31.75" style="711" customWidth="1"/>
    <col min="18" max="20" width="13.875" style="711" customWidth="1"/>
    <col min="21" max="22" width="10" style="711" bestFit="1" customWidth="1"/>
    <col min="23" max="16384" width="9.125" style="711"/>
  </cols>
  <sheetData>
    <row r="1" spans="1:25" s="801" customFormat="1" ht="30.75" customHeight="1">
      <c r="A1" s="819" t="s">
        <v>348</v>
      </c>
      <c r="B1" s="818"/>
      <c r="C1" s="818"/>
      <c r="D1" s="818"/>
      <c r="E1" s="817" t="s">
        <v>348</v>
      </c>
      <c r="F1" s="816"/>
      <c r="G1" s="816"/>
      <c r="H1" s="816"/>
      <c r="I1" s="815" t="s">
        <v>348</v>
      </c>
      <c r="J1" s="814"/>
      <c r="K1" s="814"/>
      <c r="L1" s="814"/>
      <c r="M1" s="813" t="s">
        <v>348</v>
      </c>
      <c r="N1" s="812"/>
      <c r="O1" s="812"/>
      <c r="P1" s="812"/>
      <c r="Q1" s="801" t="s">
        <v>348</v>
      </c>
    </row>
    <row r="2" spans="1:25" s="801" customFormat="1" ht="30.75" customHeight="1">
      <c r="A2" s="819"/>
      <c r="B2" s="818" t="s">
        <v>372</v>
      </c>
      <c r="C2" s="818"/>
      <c r="D2" s="818"/>
      <c r="E2" s="817"/>
      <c r="F2" s="816" t="s">
        <v>371</v>
      </c>
      <c r="G2" s="816"/>
      <c r="H2" s="816"/>
      <c r="I2" s="815"/>
      <c r="J2" s="814" t="s">
        <v>370</v>
      </c>
      <c r="K2" s="814"/>
      <c r="L2" s="814"/>
      <c r="M2" s="813"/>
      <c r="N2" s="812" t="s">
        <v>369</v>
      </c>
      <c r="O2" s="812"/>
      <c r="P2" s="812"/>
      <c r="R2" s="801" t="s">
        <v>368</v>
      </c>
    </row>
    <row r="3" spans="1:25" s="820" customFormat="1" ht="30.75" customHeight="1">
      <c r="A3" s="949" t="s">
        <v>48</v>
      </c>
      <c r="B3" s="948" t="s">
        <v>0</v>
      </c>
      <c r="C3" s="948" t="s">
        <v>1</v>
      </c>
      <c r="D3" s="948" t="s">
        <v>2</v>
      </c>
      <c r="E3" s="947" t="s">
        <v>48</v>
      </c>
      <c r="F3" s="946" t="s">
        <v>0</v>
      </c>
      <c r="G3" s="946" t="s">
        <v>1</v>
      </c>
      <c r="H3" s="946" t="s">
        <v>2</v>
      </c>
      <c r="I3" s="945" t="s">
        <v>48</v>
      </c>
      <c r="J3" s="944" t="s">
        <v>0</v>
      </c>
      <c r="K3" s="944" t="s">
        <v>1</v>
      </c>
      <c r="L3" s="944" t="s">
        <v>2</v>
      </c>
      <c r="M3" s="943" t="s">
        <v>48</v>
      </c>
      <c r="N3" s="942" t="s">
        <v>0</v>
      </c>
      <c r="O3" s="942" t="s">
        <v>1</v>
      </c>
      <c r="P3" s="942" t="s">
        <v>2</v>
      </c>
      <c r="Q3" s="941" t="s">
        <v>48</v>
      </c>
      <c r="R3" s="940" t="s">
        <v>0</v>
      </c>
      <c r="S3" s="940" t="s">
        <v>1</v>
      </c>
      <c r="T3" s="940" t="s">
        <v>2</v>
      </c>
    </row>
    <row r="4" spans="1:25" s="820" customFormat="1" ht="30.75" customHeight="1">
      <c r="A4" s="866"/>
      <c r="B4" s="1579" t="s">
        <v>269</v>
      </c>
      <c r="C4" s="1579"/>
      <c r="D4" s="1579"/>
      <c r="E4" s="939"/>
      <c r="F4" s="1581" t="s">
        <v>269</v>
      </c>
      <c r="G4" s="1581"/>
      <c r="H4" s="1581"/>
      <c r="I4" s="865"/>
      <c r="J4" s="1583" t="s">
        <v>269</v>
      </c>
      <c r="K4" s="1583"/>
      <c r="L4" s="1583"/>
      <c r="M4" s="938"/>
      <c r="N4" s="1577" t="s">
        <v>269</v>
      </c>
      <c r="O4" s="1577"/>
      <c r="P4" s="1577"/>
      <c r="Q4" s="864"/>
      <c r="R4" s="1576" t="s">
        <v>269</v>
      </c>
      <c r="S4" s="1576"/>
      <c r="T4" s="1576"/>
    </row>
    <row r="5" spans="1:25" s="738" customFormat="1" ht="24.9" customHeight="1">
      <c r="A5" s="878" t="s">
        <v>266</v>
      </c>
      <c r="B5" s="1058">
        <v>1306823</v>
      </c>
      <c r="C5" s="1058">
        <v>719730</v>
      </c>
      <c r="D5" s="1058">
        <v>587093</v>
      </c>
      <c r="E5" s="920" t="s">
        <v>266</v>
      </c>
      <c r="F5" s="1057">
        <v>1361389</v>
      </c>
      <c r="G5" s="1057">
        <v>736463</v>
      </c>
      <c r="H5" s="1057">
        <v>624926</v>
      </c>
      <c r="I5" s="876" t="s">
        <v>266</v>
      </c>
      <c r="J5" s="1056">
        <v>1264250</v>
      </c>
      <c r="K5" s="1056">
        <v>688457.3</v>
      </c>
      <c r="L5" s="1056">
        <v>575792.6</v>
      </c>
      <c r="M5" s="919" t="s">
        <v>266</v>
      </c>
      <c r="N5" s="1055">
        <v>1244459</v>
      </c>
      <c r="O5" s="1055">
        <v>702946</v>
      </c>
      <c r="P5" s="1055">
        <v>541513</v>
      </c>
      <c r="Q5" s="872" t="s">
        <v>266</v>
      </c>
      <c r="R5" s="869">
        <v>1294230</v>
      </c>
      <c r="S5" s="869">
        <v>711899</v>
      </c>
      <c r="T5" s="869">
        <v>582331</v>
      </c>
      <c r="U5" s="782"/>
      <c r="V5" s="782"/>
      <c r="W5" s="782"/>
      <c r="X5" s="782"/>
      <c r="Y5" s="782"/>
    </row>
    <row r="6" spans="1:25" s="738" customFormat="1" ht="7.95" customHeight="1">
      <c r="A6" s="878"/>
      <c r="B6" s="1054"/>
      <c r="C6" s="1054"/>
      <c r="D6" s="1054"/>
      <c r="E6" s="920"/>
      <c r="F6" s="1053"/>
      <c r="G6" s="1053"/>
      <c r="H6" s="1053"/>
      <c r="I6" s="876"/>
      <c r="J6" s="1052"/>
      <c r="K6" s="1052"/>
      <c r="L6" s="1052"/>
      <c r="M6" s="919"/>
      <c r="N6" s="1051"/>
      <c r="O6" s="1051"/>
      <c r="P6" s="1051"/>
      <c r="Q6" s="872"/>
      <c r="R6" s="896"/>
      <c r="S6" s="896"/>
      <c r="T6" s="896"/>
    </row>
    <row r="7" spans="1:25" s="733" customFormat="1" ht="24.9" customHeight="1">
      <c r="A7" s="1040" t="s">
        <v>347</v>
      </c>
      <c r="B7" s="1050">
        <v>16876</v>
      </c>
      <c r="C7" s="1050">
        <v>14165</v>
      </c>
      <c r="D7" s="1050">
        <v>2711</v>
      </c>
      <c r="E7" s="1039" t="s">
        <v>347</v>
      </c>
      <c r="F7" s="1049">
        <v>33573</v>
      </c>
      <c r="G7" s="1049">
        <v>30693</v>
      </c>
      <c r="H7" s="1049">
        <v>2880</v>
      </c>
      <c r="I7" s="1038" t="s">
        <v>347</v>
      </c>
      <c r="J7" s="1048">
        <v>32943</v>
      </c>
      <c r="K7" s="1048">
        <v>22205</v>
      </c>
      <c r="L7" s="1048">
        <v>10738</v>
      </c>
      <c r="M7" s="1037" t="s">
        <v>347</v>
      </c>
      <c r="N7" s="1043">
        <v>26585</v>
      </c>
      <c r="O7" s="1043">
        <v>21988</v>
      </c>
      <c r="P7" s="1043">
        <v>4597</v>
      </c>
      <c r="Q7" s="1036" t="s">
        <v>347</v>
      </c>
      <c r="R7" s="869">
        <v>27494</v>
      </c>
      <c r="S7" s="869">
        <v>22263</v>
      </c>
      <c r="T7" s="869">
        <v>5231</v>
      </c>
      <c r="U7" s="782"/>
    </row>
    <row r="8" spans="1:25" s="733" customFormat="1" ht="24.9" customHeight="1">
      <c r="A8" s="1040" t="s">
        <v>346</v>
      </c>
      <c r="B8" s="1050">
        <v>118240</v>
      </c>
      <c r="C8" s="1050">
        <v>53775</v>
      </c>
      <c r="D8" s="1050">
        <v>64465</v>
      </c>
      <c r="E8" s="1039" t="s">
        <v>346</v>
      </c>
      <c r="F8" s="1049">
        <v>116476</v>
      </c>
      <c r="G8" s="1049">
        <v>53271</v>
      </c>
      <c r="H8" s="1049">
        <v>63205</v>
      </c>
      <c r="I8" s="1038" t="s">
        <v>346</v>
      </c>
      <c r="J8" s="1048">
        <v>128812</v>
      </c>
      <c r="K8" s="1048">
        <v>57770</v>
      </c>
      <c r="L8" s="1048">
        <v>71042</v>
      </c>
      <c r="M8" s="1037" t="s">
        <v>346</v>
      </c>
      <c r="N8" s="1043">
        <v>122210</v>
      </c>
      <c r="O8" s="1043">
        <v>59680</v>
      </c>
      <c r="P8" s="1043">
        <v>62530</v>
      </c>
      <c r="Q8" s="1036" t="s">
        <v>346</v>
      </c>
      <c r="R8" s="869">
        <v>121435</v>
      </c>
      <c r="S8" s="869">
        <v>56124</v>
      </c>
      <c r="T8" s="869">
        <v>65311</v>
      </c>
      <c r="U8" s="782"/>
    </row>
    <row r="9" spans="1:25" s="733" customFormat="1" ht="24.9" customHeight="1">
      <c r="A9" s="1040" t="s">
        <v>345</v>
      </c>
      <c r="B9" s="1050">
        <v>503009</v>
      </c>
      <c r="C9" s="1050">
        <v>281845</v>
      </c>
      <c r="D9" s="1050">
        <v>221164</v>
      </c>
      <c r="E9" s="1039" t="s">
        <v>345</v>
      </c>
      <c r="F9" s="1049">
        <v>538144</v>
      </c>
      <c r="G9" s="1049">
        <v>303632</v>
      </c>
      <c r="H9" s="1049">
        <v>234512</v>
      </c>
      <c r="I9" s="1038" t="s">
        <v>345</v>
      </c>
      <c r="J9" s="1048">
        <v>504414</v>
      </c>
      <c r="K9" s="1048">
        <v>279650</v>
      </c>
      <c r="L9" s="1048">
        <v>224764</v>
      </c>
      <c r="M9" s="1037" t="s">
        <v>345</v>
      </c>
      <c r="N9" s="1043">
        <v>546961</v>
      </c>
      <c r="O9" s="1043">
        <v>312266</v>
      </c>
      <c r="P9" s="1043">
        <v>234695</v>
      </c>
      <c r="Q9" s="1036" t="s">
        <v>345</v>
      </c>
      <c r="R9" s="869">
        <v>523132</v>
      </c>
      <c r="S9" s="869">
        <v>294348</v>
      </c>
      <c r="T9" s="869">
        <v>228784</v>
      </c>
      <c r="U9" s="782"/>
    </row>
    <row r="10" spans="1:25" s="733" customFormat="1" ht="24.9" customHeight="1">
      <c r="A10" s="1040" t="s">
        <v>344</v>
      </c>
      <c r="B10" s="1050">
        <v>442459</v>
      </c>
      <c r="C10" s="1050">
        <v>252460</v>
      </c>
      <c r="D10" s="1050">
        <v>189999</v>
      </c>
      <c r="E10" s="1039" t="s">
        <v>344</v>
      </c>
      <c r="F10" s="1049">
        <v>435780</v>
      </c>
      <c r="G10" s="1049">
        <v>248159</v>
      </c>
      <c r="H10" s="1049">
        <v>187621</v>
      </c>
      <c r="I10" s="1038" t="s">
        <v>344</v>
      </c>
      <c r="J10" s="1048">
        <v>398461</v>
      </c>
      <c r="K10" s="1048">
        <v>246318</v>
      </c>
      <c r="L10" s="1048">
        <v>152143</v>
      </c>
      <c r="M10" s="1037" t="s">
        <v>344</v>
      </c>
      <c r="N10" s="1043">
        <v>386425</v>
      </c>
      <c r="O10" s="1043">
        <v>227270</v>
      </c>
      <c r="P10" s="1043">
        <v>159155</v>
      </c>
      <c r="Q10" s="1036" t="s">
        <v>344</v>
      </c>
      <c r="R10" s="869">
        <v>415781</v>
      </c>
      <c r="S10" s="869">
        <v>243552</v>
      </c>
      <c r="T10" s="869">
        <v>172229</v>
      </c>
      <c r="U10" s="782"/>
    </row>
    <row r="11" spans="1:25" ht="24.9" customHeight="1">
      <c r="A11" s="1040" t="s">
        <v>343</v>
      </c>
      <c r="B11" s="1050">
        <v>226239</v>
      </c>
      <c r="C11" s="1050">
        <v>117485</v>
      </c>
      <c r="D11" s="1050">
        <v>108754</v>
      </c>
      <c r="E11" s="1039" t="s">
        <v>343</v>
      </c>
      <c r="F11" s="1049">
        <v>235607</v>
      </c>
      <c r="G11" s="1049">
        <v>100708</v>
      </c>
      <c r="H11" s="1049">
        <v>134899</v>
      </c>
      <c r="I11" s="1038" t="s">
        <v>343</v>
      </c>
      <c r="J11" s="1048">
        <v>199620</v>
      </c>
      <c r="K11" s="1048">
        <v>82514</v>
      </c>
      <c r="L11" s="1048">
        <v>117106</v>
      </c>
      <c r="M11" s="1037" t="s">
        <v>343</v>
      </c>
      <c r="N11" s="1043">
        <v>161058</v>
      </c>
      <c r="O11" s="1043">
        <v>80522</v>
      </c>
      <c r="P11" s="1043">
        <v>80536</v>
      </c>
      <c r="Q11" s="1036" t="s">
        <v>343</v>
      </c>
      <c r="R11" s="869">
        <v>205631</v>
      </c>
      <c r="S11" s="869">
        <v>95307</v>
      </c>
      <c r="T11" s="869">
        <v>110324</v>
      </c>
      <c r="U11" s="782"/>
    </row>
    <row r="12" spans="1:25" ht="24.9" customHeight="1">
      <c r="A12" s="862" t="s">
        <v>342</v>
      </c>
      <c r="B12" s="1047">
        <v>0</v>
      </c>
      <c r="C12" s="1047">
        <v>0</v>
      </c>
      <c r="D12" s="1047">
        <v>0</v>
      </c>
      <c r="E12" s="1034" t="s">
        <v>342</v>
      </c>
      <c r="F12" s="1045">
        <v>1809</v>
      </c>
      <c r="G12" s="1046">
        <v>0</v>
      </c>
      <c r="H12" s="1045">
        <v>1809</v>
      </c>
      <c r="I12" s="860" t="s">
        <v>342</v>
      </c>
      <c r="J12" s="1044">
        <v>0</v>
      </c>
      <c r="K12" s="1044">
        <v>0</v>
      </c>
      <c r="L12" s="1044">
        <v>0</v>
      </c>
      <c r="M12" s="1033" t="s">
        <v>342</v>
      </c>
      <c r="N12" s="1043">
        <v>1220</v>
      </c>
      <c r="O12" s="1043">
        <v>1220</v>
      </c>
      <c r="P12" s="1042">
        <v>0</v>
      </c>
      <c r="Q12" s="859" t="s">
        <v>342</v>
      </c>
      <c r="R12" s="844">
        <v>757</v>
      </c>
      <c r="S12" s="844">
        <v>305</v>
      </c>
      <c r="T12" s="844">
        <v>452</v>
      </c>
      <c r="U12" s="782"/>
    </row>
    <row r="13" spans="1:25" ht="24.9" customHeight="1">
      <c r="A13" s="838"/>
      <c r="B13" s="1568" t="s">
        <v>267</v>
      </c>
      <c r="C13" s="1568"/>
      <c r="D13" s="1568"/>
      <c r="E13" s="837"/>
      <c r="F13" s="1587" t="s">
        <v>267</v>
      </c>
      <c r="G13" s="1587"/>
      <c r="H13" s="1587"/>
      <c r="I13" s="835"/>
      <c r="J13" s="1570" t="s">
        <v>267</v>
      </c>
      <c r="K13" s="1570"/>
      <c r="L13" s="1570"/>
      <c r="M13" s="1041"/>
      <c r="N13" s="1586" t="s">
        <v>267</v>
      </c>
      <c r="O13" s="1586"/>
      <c r="P13" s="1586"/>
      <c r="R13" s="1585" t="s">
        <v>267</v>
      </c>
      <c r="S13" s="1585"/>
      <c r="T13" s="1585"/>
    </row>
    <row r="14" spans="1:25" s="738" customFormat="1" ht="24.9" customHeight="1">
      <c r="A14" s="878" t="s">
        <v>266</v>
      </c>
      <c r="B14" s="457">
        <f>B5/B$5*100</f>
        <v>100</v>
      </c>
      <c r="C14" s="457">
        <f>C5/C$5*100</f>
        <v>100</v>
      </c>
      <c r="D14" s="457">
        <f>D5/D$5*100</f>
        <v>100</v>
      </c>
      <c r="E14" s="920" t="s">
        <v>266</v>
      </c>
      <c r="F14" s="451">
        <f>F5/F$5*100</f>
        <v>100</v>
      </c>
      <c r="G14" s="451">
        <f>G5/G$5*100</f>
        <v>100</v>
      </c>
      <c r="H14" s="451">
        <f>H5/H$5*100</f>
        <v>100</v>
      </c>
      <c r="I14" s="876" t="s">
        <v>266</v>
      </c>
      <c r="J14" s="450">
        <f>J5/J$5*100</f>
        <v>100</v>
      </c>
      <c r="K14" s="450">
        <f>K5/K$5*100</f>
        <v>100</v>
      </c>
      <c r="L14" s="450">
        <f>L5/L$5*100</f>
        <v>100</v>
      </c>
      <c r="M14" s="919" t="s">
        <v>266</v>
      </c>
      <c r="N14" s="448">
        <f>N5/N$5*100</f>
        <v>100</v>
      </c>
      <c r="O14" s="448">
        <f>O5/O$5*100</f>
        <v>100</v>
      </c>
      <c r="P14" s="448">
        <f>P5/P$5*100</f>
        <v>100</v>
      </c>
      <c r="Q14" s="872" t="s">
        <v>266</v>
      </c>
      <c r="R14" s="447">
        <f t="shared" ref="R14:T17" si="0">R5/R$5*100</f>
        <v>100</v>
      </c>
      <c r="S14" s="447">
        <f t="shared" si="0"/>
        <v>100</v>
      </c>
      <c r="T14" s="447">
        <f t="shared" si="0"/>
        <v>100</v>
      </c>
      <c r="V14" s="902"/>
      <c r="W14" s="902"/>
      <c r="X14" s="902"/>
    </row>
    <row r="15" spans="1:25" s="738" customFormat="1" ht="6" customHeight="1">
      <c r="A15" s="878"/>
      <c r="B15" s="456"/>
      <c r="C15" s="456"/>
      <c r="D15" s="456"/>
      <c r="E15" s="920"/>
      <c r="F15" s="455"/>
      <c r="G15" s="455"/>
      <c r="H15" s="455"/>
      <c r="I15" s="876"/>
      <c r="J15" s="454"/>
      <c r="K15" s="454"/>
      <c r="L15" s="454"/>
      <c r="M15" s="919"/>
      <c r="N15" s="847"/>
      <c r="O15" s="847"/>
      <c r="P15" s="847"/>
      <c r="Q15" s="872"/>
      <c r="R15" s="447">
        <f t="shared" si="0"/>
        <v>0</v>
      </c>
      <c r="S15" s="447">
        <f t="shared" si="0"/>
        <v>0</v>
      </c>
      <c r="T15" s="447">
        <f t="shared" si="0"/>
        <v>0</v>
      </c>
      <c r="V15" s="893"/>
      <c r="W15" s="893"/>
      <c r="X15" s="893"/>
    </row>
    <row r="16" spans="1:25" s="733" customFormat="1" ht="24.9" customHeight="1">
      <c r="A16" s="1040" t="s">
        <v>347</v>
      </c>
      <c r="B16" s="453">
        <f>B7*100/$B$5</f>
        <v>1.2913761083176527</v>
      </c>
      <c r="C16" s="453">
        <f>C7*100/$C$5</f>
        <v>1.9680991482917205</v>
      </c>
      <c r="D16" s="453">
        <f>D7*100/$D$5-0.05</f>
        <v>0.4117667047639812</v>
      </c>
      <c r="E16" s="1039" t="s">
        <v>347</v>
      </c>
      <c r="F16" s="451">
        <f t="shared" ref="F16:H21" si="1">F7/F$5*100</f>
        <v>2.4660842712846955</v>
      </c>
      <c r="G16" s="451">
        <f t="shared" si="1"/>
        <v>4.167622813366048</v>
      </c>
      <c r="H16" s="451">
        <f t="shared" si="1"/>
        <v>0.46085456518051737</v>
      </c>
      <c r="I16" s="1038" t="s">
        <v>347</v>
      </c>
      <c r="J16" s="450">
        <f t="shared" ref="J16:L21" si="2">J7/J$5*100</f>
        <v>2.6057346252719005</v>
      </c>
      <c r="K16" s="450">
        <f t="shared" si="2"/>
        <v>3.2253271190529897</v>
      </c>
      <c r="L16" s="450">
        <f t="shared" si="2"/>
        <v>1.8649076073572326</v>
      </c>
      <c r="M16" s="1037" t="s">
        <v>347</v>
      </c>
      <c r="N16" s="448">
        <f t="shared" ref="N16:P21" si="3">N7/N$5*100</f>
        <v>2.1362696561317005</v>
      </c>
      <c r="O16" s="448">
        <f t="shared" si="3"/>
        <v>3.1279785360468662</v>
      </c>
      <c r="P16" s="448">
        <f t="shared" si="3"/>
        <v>0.84891775451374196</v>
      </c>
      <c r="Q16" s="1036" t="s">
        <v>347</v>
      </c>
      <c r="R16" s="447">
        <f t="shared" si="0"/>
        <v>2.1243519312641497</v>
      </c>
      <c r="S16" s="447">
        <f t="shared" si="0"/>
        <v>3.1272694581675213</v>
      </c>
      <c r="T16" s="447">
        <f t="shared" si="0"/>
        <v>0.8982863697793867</v>
      </c>
      <c r="V16" s="893"/>
      <c r="W16" s="893"/>
      <c r="X16" s="893"/>
    </row>
    <row r="17" spans="1:24" s="733" customFormat="1" ht="24.9" customHeight="1">
      <c r="A17" s="1040" t="s">
        <v>346</v>
      </c>
      <c r="B17" s="453">
        <f>B8*100/$B$5</f>
        <v>9.0478970755794776</v>
      </c>
      <c r="C17" s="453">
        <f>C8*100/$C$5</f>
        <v>7.471551831936976</v>
      </c>
      <c r="D17" s="453">
        <f>D8*100/$D$5</f>
        <v>10.980372785912964</v>
      </c>
      <c r="E17" s="1039" t="s">
        <v>346</v>
      </c>
      <c r="F17" s="451">
        <f t="shared" si="1"/>
        <v>8.5556736538931943</v>
      </c>
      <c r="G17" s="451">
        <f t="shared" si="1"/>
        <v>7.2333572766045267</v>
      </c>
      <c r="H17" s="451">
        <f t="shared" si="1"/>
        <v>10.11399749730368</v>
      </c>
      <c r="I17" s="1038" t="s">
        <v>346</v>
      </c>
      <c r="J17" s="450">
        <f t="shared" si="2"/>
        <v>10.188807593434843</v>
      </c>
      <c r="K17" s="450">
        <f t="shared" si="2"/>
        <v>8.3912248443004387</v>
      </c>
      <c r="L17" s="450">
        <f t="shared" si="2"/>
        <v>12.338123136698874</v>
      </c>
      <c r="M17" s="1037" t="s">
        <v>346</v>
      </c>
      <c r="N17" s="448">
        <f t="shared" si="3"/>
        <v>9.8203315657647217</v>
      </c>
      <c r="O17" s="448">
        <f t="shared" si="3"/>
        <v>8.4899835833762474</v>
      </c>
      <c r="P17" s="448">
        <f t="shared" si="3"/>
        <v>11.547275873340068</v>
      </c>
      <c r="Q17" s="1036" t="s">
        <v>346</v>
      </c>
      <c r="R17" s="447">
        <f t="shared" si="0"/>
        <v>9.3827990388107221</v>
      </c>
      <c r="S17" s="447">
        <f t="shared" si="0"/>
        <v>7.8837026038806064</v>
      </c>
      <c r="T17" s="447">
        <f t="shared" si="0"/>
        <v>11.2154427636516</v>
      </c>
      <c r="V17" s="893"/>
      <c r="W17" s="893"/>
      <c r="X17" s="893"/>
    </row>
    <row r="18" spans="1:24" s="733" customFormat="1" ht="24.9" customHeight="1">
      <c r="A18" s="1040" t="s">
        <v>345</v>
      </c>
      <c r="B18" s="453">
        <f>B9*100/$B$5</f>
        <v>38.490981563685366</v>
      </c>
      <c r="C18" s="453">
        <f>C9*100/$C$5-0.03</f>
        <v>39.129823822822445</v>
      </c>
      <c r="D18" s="453">
        <f>D9*100/$D$5</f>
        <v>37.671033379720079</v>
      </c>
      <c r="E18" s="1039" t="s">
        <v>345</v>
      </c>
      <c r="F18" s="451">
        <f t="shared" si="1"/>
        <v>39.529039826236293</v>
      </c>
      <c r="G18" s="451">
        <f t="shared" si="1"/>
        <v>41.228412017983253</v>
      </c>
      <c r="H18" s="451">
        <f t="shared" si="1"/>
        <v>37.526363121393572</v>
      </c>
      <c r="I18" s="1038" t="s">
        <v>345</v>
      </c>
      <c r="J18" s="450">
        <f t="shared" si="2"/>
        <v>39.898279612418428</v>
      </c>
      <c r="K18" s="450">
        <f t="shared" si="2"/>
        <v>40.61980314538026</v>
      </c>
      <c r="L18" s="450">
        <f t="shared" si="2"/>
        <v>39.035583298569662</v>
      </c>
      <c r="M18" s="1037" t="s">
        <v>345</v>
      </c>
      <c r="N18" s="448">
        <f t="shared" si="3"/>
        <v>43.951709136259211</v>
      </c>
      <c r="O18" s="448">
        <f t="shared" si="3"/>
        <v>44.422473419010849</v>
      </c>
      <c r="P18" s="448">
        <f t="shared" si="3"/>
        <v>43.340603088014504</v>
      </c>
      <c r="Q18" s="1036" t="s">
        <v>345</v>
      </c>
      <c r="R18" s="447">
        <f>R9/R$5*100</f>
        <v>40.420327144325199</v>
      </c>
      <c r="S18" s="447">
        <f>S9/S$5*100+0.03</f>
        <v>41.376876452979985</v>
      </c>
      <c r="T18" s="447">
        <f>T9/T$5*100</f>
        <v>39.287621644734692</v>
      </c>
      <c r="V18" s="893"/>
      <c r="W18" s="893"/>
      <c r="X18" s="893"/>
    </row>
    <row r="19" spans="1:24" s="733" customFormat="1" ht="24.9" customHeight="1">
      <c r="A19" s="1040" t="s">
        <v>344</v>
      </c>
      <c r="B19" s="453">
        <f>B10*100/$B$5</f>
        <v>33.857607342386842</v>
      </c>
      <c r="C19" s="453">
        <f>C10*100/$C$5</f>
        <v>35.077042779931361</v>
      </c>
      <c r="D19" s="453">
        <f>D10*100/$D$5-0.03</f>
        <v>32.332675078735392</v>
      </c>
      <c r="E19" s="1039" t="s">
        <v>344</v>
      </c>
      <c r="F19" s="451">
        <f t="shared" si="1"/>
        <v>32.00995453907737</v>
      </c>
      <c r="G19" s="451">
        <f t="shared" si="1"/>
        <v>33.696058050438374</v>
      </c>
      <c r="H19" s="451">
        <f t="shared" si="1"/>
        <v>30.022914713102033</v>
      </c>
      <c r="I19" s="1038" t="s">
        <v>344</v>
      </c>
      <c r="J19" s="450">
        <f t="shared" si="2"/>
        <v>31.517579592643859</v>
      </c>
      <c r="K19" s="450">
        <f t="shared" si="2"/>
        <v>35.778253785674138</v>
      </c>
      <c r="L19" s="450">
        <f t="shared" si="2"/>
        <v>26.42322947533539</v>
      </c>
      <c r="M19" s="1037" t="s">
        <v>344</v>
      </c>
      <c r="N19" s="448">
        <f t="shared" si="3"/>
        <v>31.051645735215061</v>
      </c>
      <c r="O19" s="448">
        <f t="shared" si="3"/>
        <v>32.331075217726543</v>
      </c>
      <c r="P19" s="448">
        <f t="shared" si="3"/>
        <v>29.390799482191564</v>
      </c>
      <c r="Q19" s="1036" t="s">
        <v>344</v>
      </c>
      <c r="R19" s="447">
        <f>R10/R$5*100</f>
        <v>32.125742719609342</v>
      </c>
      <c r="S19" s="447">
        <f>S10/S$5*100</f>
        <v>34.211594622270859</v>
      </c>
      <c r="T19" s="447">
        <f>T10/T$5*100</f>
        <v>29.575791087886444</v>
      </c>
      <c r="V19" s="893"/>
      <c r="W19" s="893"/>
      <c r="X19" s="893"/>
    </row>
    <row r="20" spans="1:24" ht="24.9" customHeight="1">
      <c r="A20" s="1040" t="s">
        <v>343</v>
      </c>
      <c r="B20" s="453">
        <f>B11*100/$B$5</f>
        <v>17.31213791003066</v>
      </c>
      <c r="C20" s="453">
        <f>C11*100/$C$5</f>
        <v>16.323482417017491</v>
      </c>
      <c r="D20" s="453">
        <f>D11*100/$D$5</f>
        <v>18.524152050867581</v>
      </c>
      <c r="E20" s="1039" t="s">
        <v>343</v>
      </c>
      <c r="F20" s="451">
        <f t="shared" si="1"/>
        <v>17.306368716068661</v>
      </c>
      <c r="G20" s="451">
        <f t="shared" si="1"/>
        <v>13.674549841607794</v>
      </c>
      <c r="H20" s="451">
        <f t="shared" si="1"/>
        <v>21.586395829266188</v>
      </c>
      <c r="I20" s="1038" t="s">
        <v>343</v>
      </c>
      <c r="J20" s="450">
        <f t="shared" si="2"/>
        <v>15.789598576230969</v>
      </c>
      <c r="K20" s="450">
        <f t="shared" si="2"/>
        <v>11.985347529904903</v>
      </c>
      <c r="L20" s="450">
        <f t="shared" si="2"/>
        <v>20.338225951497119</v>
      </c>
      <c r="M20" s="1037" t="s">
        <v>343</v>
      </c>
      <c r="N20" s="448">
        <f t="shared" si="3"/>
        <v>12.942009338997909</v>
      </c>
      <c r="O20" s="448">
        <f t="shared" si="3"/>
        <v>11.454933949407209</v>
      </c>
      <c r="P20" s="448">
        <f t="shared" si="3"/>
        <v>14.87240380194012</v>
      </c>
      <c r="Q20" s="1036" t="s">
        <v>343</v>
      </c>
      <c r="R20" s="447">
        <f>R11/R$5*100</f>
        <v>15.888288789473279</v>
      </c>
      <c r="S20" s="447">
        <f>S11/S$5*100</f>
        <v>13.387713706579163</v>
      </c>
      <c r="T20" s="447">
        <f>T11/T$5*100</f>
        <v>18.945239047895441</v>
      </c>
      <c r="V20" s="893"/>
      <c r="W20" s="893"/>
      <c r="X20" s="893"/>
    </row>
    <row r="21" spans="1:24" ht="24.9" customHeight="1">
      <c r="A21" s="862" t="s">
        <v>342</v>
      </c>
      <c r="B21" s="1035" t="s">
        <v>206</v>
      </c>
      <c r="C21" s="1035" t="s">
        <v>206</v>
      </c>
      <c r="D21" s="1035" t="s">
        <v>206</v>
      </c>
      <c r="E21" s="1034" t="s">
        <v>342</v>
      </c>
      <c r="F21" s="451">
        <f t="shared" si="1"/>
        <v>0.13287899343978835</v>
      </c>
      <c r="G21" s="451">
        <f t="shared" si="1"/>
        <v>0</v>
      </c>
      <c r="H21" s="451">
        <f t="shared" si="1"/>
        <v>0.28947427375401247</v>
      </c>
      <c r="I21" s="860" t="s">
        <v>342</v>
      </c>
      <c r="J21" s="450">
        <f t="shared" si="2"/>
        <v>0</v>
      </c>
      <c r="K21" s="450">
        <f t="shared" si="2"/>
        <v>0</v>
      </c>
      <c r="L21" s="450">
        <f t="shared" si="2"/>
        <v>0</v>
      </c>
      <c r="M21" s="1033" t="s">
        <v>342</v>
      </c>
      <c r="N21" s="448">
        <f t="shared" si="3"/>
        <v>9.8034567631396452E-2</v>
      </c>
      <c r="O21" s="448">
        <f t="shared" si="3"/>
        <v>0.17355529443228926</v>
      </c>
      <c r="P21" s="448">
        <f t="shared" si="3"/>
        <v>0</v>
      </c>
      <c r="Q21" s="859" t="s">
        <v>342</v>
      </c>
      <c r="R21" s="447">
        <f>R12/R$5*100</f>
        <v>5.8490376517311454E-2</v>
      </c>
      <c r="S21" s="447">
        <f>S12/S$5*100</f>
        <v>4.2843156121865601E-2</v>
      </c>
      <c r="T21" s="447">
        <f>T12/T$5*100</f>
        <v>7.7619086052434103E-2</v>
      </c>
      <c r="V21" s="893"/>
      <c r="W21" s="893"/>
      <c r="X21" s="893"/>
    </row>
    <row r="22" spans="1:24" ht="18.75" customHeight="1">
      <c r="A22" s="1032"/>
      <c r="B22" s="1031"/>
      <c r="C22" s="1031"/>
      <c r="D22" s="1031"/>
      <c r="E22" s="1030"/>
      <c r="F22" s="1029"/>
      <c r="G22" s="1029"/>
      <c r="H22" s="1029"/>
      <c r="I22" s="1028"/>
      <c r="J22" s="1027"/>
      <c r="K22" s="1027"/>
      <c r="L22" s="1027"/>
      <c r="M22" s="1026"/>
      <c r="N22" s="1025"/>
      <c r="O22" s="1025"/>
      <c r="P22" s="1025"/>
      <c r="Q22" s="1024"/>
      <c r="R22" s="713"/>
      <c r="S22" s="713"/>
      <c r="T22" s="713"/>
    </row>
    <row r="23" spans="1:24" ht="30.75" customHeight="1">
      <c r="Q23" s="826" t="s">
        <v>251</v>
      </c>
    </row>
    <row r="24" spans="1:24" ht="30.75" customHeight="1">
      <c r="B24" s="821"/>
      <c r="C24" s="821"/>
      <c r="D24" s="821"/>
      <c r="F24" s="821"/>
      <c r="G24" s="821"/>
      <c r="H24" s="821"/>
      <c r="J24" s="821"/>
      <c r="K24" s="821"/>
      <c r="L24" s="821"/>
      <c r="N24" s="821"/>
      <c r="O24" s="821"/>
      <c r="P24" s="821"/>
    </row>
    <row r="25" spans="1:24" s="710" customFormat="1" ht="36.6" customHeight="1">
      <c r="B25" s="710">
        <v>4</v>
      </c>
      <c r="F25" s="710">
        <v>3</v>
      </c>
      <c r="J25" s="710">
        <v>2</v>
      </c>
      <c r="N25" s="710">
        <v>1</v>
      </c>
      <c r="R25" s="710">
        <v>2560</v>
      </c>
    </row>
    <row r="26" spans="1:24" ht="30.75" customHeight="1">
      <c r="B26" s="821"/>
      <c r="C26" s="821"/>
      <c r="D26" s="821"/>
      <c r="F26" s="821"/>
      <c r="G26" s="821"/>
      <c r="H26" s="821"/>
      <c r="J26" s="821"/>
      <c r="K26" s="821"/>
      <c r="L26" s="821"/>
      <c r="N26" s="821"/>
      <c r="O26" s="821"/>
      <c r="P26" s="821"/>
    </row>
    <row r="27" spans="1:24" ht="30.75" customHeight="1">
      <c r="B27" s="821"/>
      <c r="C27" s="821"/>
      <c r="D27" s="821"/>
      <c r="F27" s="821"/>
      <c r="G27" s="821"/>
      <c r="H27" s="821"/>
      <c r="J27" s="821"/>
      <c r="K27" s="821"/>
      <c r="L27" s="821"/>
      <c r="N27" s="821"/>
      <c r="O27" s="821"/>
      <c r="P27" s="821"/>
    </row>
    <row r="28" spans="1:24" ht="30.75" customHeight="1">
      <c r="B28" s="821"/>
      <c r="C28" s="821"/>
      <c r="D28" s="821"/>
      <c r="F28" s="821"/>
      <c r="G28" s="821"/>
      <c r="H28" s="821"/>
      <c r="J28" s="821"/>
      <c r="K28" s="821"/>
      <c r="L28" s="821"/>
      <c r="N28" s="821"/>
      <c r="O28" s="821"/>
      <c r="P28" s="821"/>
    </row>
    <row r="29" spans="1:24" ht="30.75" customHeight="1">
      <c r="B29" s="821"/>
      <c r="C29" s="821"/>
      <c r="D29" s="821"/>
      <c r="F29" s="821"/>
      <c r="G29" s="821"/>
      <c r="H29" s="821"/>
      <c r="J29" s="821"/>
      <c r="K29" s="821"/>
      <c r="L29" s="821"/>
      <c r="N29" s="821"/>
      <c r="O29" s="821"/>
      <c r="P29" s="821"/>
    </row>
    <row r="30" spans="1:24" ht="30.75" customHeight="1">
      <c r="B30" s="821"/>
      <c r="C30" s="821"/>
      <c r="D30" s="821"/>
      <c r="F30" s="821"/>
      <c r="G30" s="821"/>
      <c r="H30" s="821"/>
      <c r="J30" s="821"/>
      <c r="K30" s="821"/>
      <c r="L30" s="821"/>
      <c r="N30" s="821"/>
      <c r="O30" s="821"/>
      <c r="P30" s="821"/>
    </row>
  </sheetData>
  <sheetProtection selectLockedCells="1" selectUnlockedCells="1"/>
  <mergeCells count="10">
    <mergeCell ref="R4:T4"/>
    <mergeCell ref="R13:T13"/>
    <mergeCell ref="N4:P4"/>
    <mergeCell ref="N13:P13"/>
    <mergeCell ref="B4:D4"/>
    <mergeCell ref="B13:D13"/>
    <mergeCell ref="F4:H4"/>
    <mergeCell ref="F13:H13"/>
    <mergeCell ref="J4:L4"/>
    <mergeCell ref="J13:L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65535"/>
  <sheetViews>
    <sheetView zoomScale="66" zoomScaleNormal="66" workbookViewId="0">
      <selection activeCell="Z2" sqref="Z2:AF8"/>
    </sheetView>
  </sheetViews>
  <sheetFormatPr defaultColWidth="9.125" defaultRowHeight="17.25" customHeight="1"/>
  <cols>
    <col min="1" max="1" width="32.625" style="711" customWidth="1"/>
    <col min="2" max="4" width="17.875" style="711" customWidth="1"/>
    <col min="5" max="5" width="18.375" style="711" customWidth="1"/>
    <col min="6" max="8" width="18.125" style="711" customWidth="1"/>
    <col min="9" max="9" width="24.625" style="711" customWidth="1"/>
    <col min="10" max="12" width="17.875" style="711" customWidth="1"/>
    <col min="13" max="13" width="32.625" style="711" customWidth="1"/>
    <col min="14" max="16" width="17.875" style="711" customWidth="1"/>
    <col min="17" max="17" width="32.625" style="711" customWidth="1"/>
    <col min="18" max="20" width="11.375" style="711" customWidth="1"/>
    <col min="21" max="21" width="9.125" style="711"/>
    <col min="22" max="22" width="10.375" style="711" bestFit="1" customWidth="1"/>
    <col min="23" max="24" width="9.125" style="711"/>
    <col min="25" max="25" width="10.375" style="711" bestFit="1" customWidth="1"/>
    <col min="26" max="16384" width="9.125" style="711"/>
  </cols>
  <sheetData>
    <row r="1" spans="1:25" s="801" customFormat="1" ht="30.75" customHeight="1">
      <c r="A1" s="819" t="s">
        <v>359</v>
      </c>
      <c r="B1" s="818"/>
      <c r="C1" s="818"/>
      <c r="D1" s="818"/>
      <c r="E1" s="817" t="s">
        <v>359</v>
      </c>
      <c r="F1" s="816"/>
      <c r="G1" s="816"/>
      <c r="H1" s="816"/>
      <c r="I1" s="815" t="s">
        <v>359</v>
      </c>
      <c r="J1" s="814"/>
      <c r="K1" s="814"/>
      <c r="L1" s="814"/>
      <c r="M1" s="813" t="s">
        <v>359</v>
      </c>
      <c r="N1" s="812"/>
      <c r="O1" s="812"/>
      <c r="P1" s="812"/>
      <c r="Q1" s="801" t="s">
        <v>359</v>
      </c>
    </row>
    <row r="2" spans="1:25" s="801" customFormat="1" ht="30.75" customHeight="1">
      <c r="A2" s="819"/>
      <c r="B2" s="818" t="s">
        <v>372</v>
      </c>
      <c r="C2" s="818"/>
      <c r="D2" s="818"/>
      <c r="E2" s="817"/>
      <c r="F2" s="816" t="s">
        <v>371</v>
      </c>
      <c r="G2" s="816"/>
      <c r="H2" s="816"/>
      <c r="I2" s="815"/>
      <c r="J2" s="814" t="s">
        <v>370</v>
      </c>
      <c r="K2" s="814"/>
      <c r="L2" s="814"/>
      <c r="M2" s="813"/>
      <c r="N2" s="812" t="s">
        <v>369</v>
      </c>
      <c r="O2" s="812"/>
      <c r="P2" s="812"/>
      <c r="R2" s="801" t="s">
        <v>368</v>
      </c>
    </row>
    <row r="3" spans="1:25" s="820" customFormat="1" ht="30.75" customHeight="1">
      <c r="A3" s="949" t="s">
        <v>358</v>
      </c>
      <c r="B3" s="948" t="s">
        <v>0</v>
      </c>
      <c r="C3" s="948" t="s">
        <v>1</v>
      </c>
      <c r="D3" s="948" t="s">
        <v>2</v>
      </c>
      <c r="E3" s="947" t="s">
        <v>358</v>
      </c>
      <c r="F3" s="946" t="s">
        <v>0</v>
      </c>
      <c r="G3" s="946" t="s">
        <v>1</v>
      </c>
      <c r="H3" s="946" t="s">
        <v>2</v>
      </c>
      <c r="I3" s="945" t="s">
        <v>358</v>
      </c>
      <c r="J3" s="944" t="s">
        <v>0</v>
      </c>
      <c r="K3" s="944" t="s">
        <v>1</v>
      </c>
      <c r="L3" s="944" t="s">
        <v>2</v>
      </c>
      <c r="M3" s="943" t="s">
        <v>358</v>
      </c>
      <c r="N3" s="942" t="s">
        <v>0</v>
      </c>
      <c r="O3" s="942" t="s">
        <v>1</v>
      </c>
      <c r="P3" s="942" t="s">
        <v>2</v>
      </c>
      <c r="Q3" s="941" t="s">
        <v>358</v>
      </c>
      <c r="R3" s="940" t="s">
        <v>0</v>
      </c>
      <c r="S3" s="940" t="s">
        <v>1</v>
      </c>
      <c r="T3" s="940" t="s">
        <v>2</v>
      </c>
    </row>
    <row r="4" spans="1:25" s="820" customFormat="1" ht="30.75" customHeight="1">
      <c r="A4" s="866"/>
      <c r="B4" s="1579" t="s">
        <v>269</v>
      </c>
      <c r="C4" s="1579"/>
      <c r="D4" s="1579"/>
      <c r="E4" s="939"/>
      <c r="F4" s="1581" t="s">
        <v>269</v>
      </c>
      <c r="G4" s="1581"/>
      <c r="H4" s="1581"/>
      <c r="I4" s="865"/>
      <c r="J4" s="1583" t="s">
        <v>269</v>
      </c>
      <c r="K4" s="1583"/>
      <c r="L4" s="1583"/>
      <c r="M4" s="938"/>
      <c r="N4" s="1577" t="s">
        <v>269</v>
      </c>
      <c r="O4" s="1577"/>
      <c r="P4" s="1577"/>
      <c r="Q4" s="864"/>
      <c r="R4" s="1576" t="s">
        <v>269</v>
      </c>
      <c r="S4" s="1576"/>
      <c r="T4" s="1576"/>
      <c r="V4" s="823"/>
      <c r="W4" s="823"/>
      <c r="X4" s="823"/>
    </row>
    <row r="5" spans="1:25" s="738" customFormat="1" ht="30.75" customHeight="1">
      <c r="A5" s="878" t="s">
        <v>266</v>
      </c>
      <c r="B5" s="1081">
        <v>1306823</v>
      </c>
      <c r="C5" s="1081">
        <v>719730</v>
      </c>
      <c r="D5" s="1081">
        <v>587093</v>
      </c>
      <c r="E5" s="920" t="s">
        <v>266</v>
      </c>
      <c r="F5" s="471">
        <v>1361389</v>
      </c>
      <c r="G5" s="471">
        <v>736463</v>
      </c>
      <c r="H5" s="471">
        <v>624926</v>
      </c>
      <c r="I5" s="876" t="s">
        <v>266</v>
      </c>
      <c r="J5" s="469">
        <v>1264250</v>
      </c>
      <c r="K5" s="469">
        <v>688457</v>
      </c>
      <c r="L5" s="469">
        <v>575793</v>
      </c>
      <c r="M5" s="919" t="s">
        <v>266</v>
      </c>
      <c r="N5" s="875">
        <v>1244459</v>
      </c>
      <c r="O5" s="875">
        <v>702946</v>
      </c>
      <c r="P5" s="875">
        <v>541513</v>
      </c>
      <c r="Q5" s="872" t="s">
        <v>266</v>
      </c>
      <c r="R5" s="869">
        <v>1294230</v>
      </c>
      <c r="S5" s="869">
        <v>711899</v>
      </c>
      <c r="T5" s="869">
        <v>582331</v>
      </c>
      <c r="V5" s="869"/>
      <c r="W5" s="869"/>
      <c r="X5" s="869"/>
      <c r="Y5" s="782"/>
    </row>
    <row r="6" spans="1:25" s="738" customFormat="1" ht="7.2" customHeight="1">
      <c r="A6" s="878"/>
      <c r="B6" s="1080"/>
      <c r="C6" s="1080"/>
      <c r="D6" s="1080"/>
      <c r="E6" s="920"/>
      <c r="F6" s="468"/>
      <c r="G6" s="472"/>
      <c r="H6" s="471"/>
      <c r="I6" s="876"/>
      <c r="J6" s="467"/>
      <c r="K6" s="470"/>
      <c r="L6" s="469"/>
      <c r="M6" s="919"/>
      <c r="N6" s="870"/>
      <c r="O6" s="1079"/>
      <c r="P6" s="875"/>
      <c r="Q6" s="872"/>
      <c r="R6" s="896"/>
      <c r="S6" s="896"/>
      <c r="T6" s="896"/>
      <c r="V6" s="896"/>
      <c r="W6" s="896"/>
      <c r="X6" s="896"/>
      <c r="Y6" s="782"/>
    </row>
    <row r="7" spans="1:25" s="733" customFormat="1" ht="30.75" customHeight="1">
      <c r="A7" s="1071" t="s">
        <v>357</v>
      </c>
      <c r="B7" s="1077">
        <v>5849</v>
      </c>
      <c r="C7" s="1077">
        <v>3424</v>
      </c>
      <c r="D7" s="1078">
        <v>2424.8000000000002</v>
      </c>
      <c r="E7" s="1070" t="s">
        <v>357</v>
      </c>
      <c r="F7" s="468">
        <v>1433</v>
      </c>
      <c r="G7" s="468">
        <v>479</v>
      </c>
      <c r="H7" s="468">
        <v>954</v>
      </c>
      <c r="I7" s="1069" t="s">
        <v>357</v>
      </c>
      <c r="J7" s="467">
        <v>31608</v>
      </c>
      <c r="K7" s="467">
        <v>18225</v>
      </c>
      <c r="L7" s="467">
        <v>13383</v>
      </c>
      <c r="M7" s="1068" t="s">
        <v>357</v>
      </c>
      <c r="N7" s="870">
        <v>36245</v>
      </c>
      <c r="O7" s="870">
        <v>25162</v>
      </c>
      <c r="P7" s="870">
        <v>11083</v>
      </c>
      <c r="Q7" s="1067" t="s">
        <v>357</v>
      </c>
      <c r="R7" s="869">
        <v>18784</v>
      </c>
      <c r="S7" s="869">
        <v>11823</v>
      </c>
      <c r="T7" s="869">
        <v>6961</v>
      </c>
      <c r="V7" s="869"/>
      <c r="W7" s="869"/>
      <c r="X7" s="869"/>
      <c r="Y7" s="782"/>
    </row>
    <row r="8" spans="1:25" s="733" customFormat="1" ht="30.75" customHeight="1">
      <c r="A8" s="1071" t="s">
        <v>356</v>
      </c>
      <c r="B8" s="1078">
        <v>275</v>
      </c>
      <c r="C8" s="1078">
        <v>275</v>
      </c>
      <c r="D8" s="1078">
        <v>0</v>
      </c>
      <c r="E8" s="1070" t="s">
        <v>356</v>
      </c>
      <c r="F8" s="468">
        <v>3158</v>
      </c>
      <c r="G8" s="468">
        <v>2692</v>
      </c>
      <c r="H8" s="468">
        <v>466</v>
      </c>
      <c r="I8" s="1069" t="s">
        <v>356</v>
      </c>
      <c r="J8" s="467">
        <v>4630</v>
      </c>
      <c r="K8" s="467">
        <v>3316</v>
      </c>
      <c r="L8" s="467">
        <v>1314</v>
      </c>
      <c r="M8" s="1068" t="s">
        <v>356</v>
      </c>
      <c r="N8" s="870">
        <v>10045</v>
      </c>
      <c r="O8" s="870">
        <v>8489</v>
      </c>
      <c r="P8" s="870">
        <v>1556</v>
      </c>
      <c r="Q8" s="1067" t="s">
        <v>356</v>
      </c>
      <c r="R8" s="869">
        <v>4527</v>
      </c>
      <c r="S8" s="869">
        <v>3693</v>
      </c>
      <c r="T8" s="844">
        <v>834</v>
      </c>
      <c r="V8" s="869"/>
      <c r="W8" s="869"/>
      <c r="X8" s="844"/>
      <c r="Y8" s="782"/>
    </row>
    <row r="9" spans="1:25" s="733" customFormat="1" ht="30.75" customHeight="1">
      <c r="A9" s="1076" t="s">
        <v>355</v>
      </c>
      <c r="B9" s="1077">
        <v>31201</v>
      </c>
      <c r="C9" s="1077">
        <v>23208</v>
      </c>
      <c r="D9" s="1077">
        <v>7993</v>
      </c>
      <c r="E9" s="1075" t="s">
        <v>355</v>
      </c>
      <c r="F9" s="468">
        <v>41573</v>
      </c>
      <c r="G9" s="468">
        <v>23081</v>
      </c>
      <c r="H9" s="468">
        <v>18492</v>
      </c>
      <c r="I9" s="1074" t="s">
        <v>355</v>
      </c>
      <c r="J9" s="467">
        <v>54940</v>
      </c>
      <c r="K9" s="467">
        <v>32434</v>
      </c>
      <c r="L9" s="467">
        <v>22506</v>
      </c>
      <c r="M9" s="1073" t="s">
        <v>355</v>
      </c>
      <c r="N9" s="870">
        <v>42929</v>
      </c>
      <c r="O9" s="870">
        <v>22485</v>
      </c>
      <c r="P9" s="870">
        <v>20444</v>
      </c>
      <c r="Q9" s="1072" t="s">
        <v>355</v>
      </c>
      <c r="R9" s="869">
        <v>42661</v>
      </c>
      <c r="S9" s="869">
        <v>25302</v>
      </c>
      <c r="T9" s="869">
        <v>17359</v>
      </c>
      <c r="V9" s="869"/>
      <c r="W9" s="869"/>
      <c r="X9" s="869"/>
      <c r="Y9" s="782"/>
    </row>
    <row r="10" spans="1:25" s="733" customFormat="1" ht="30.75" customHeight="1">
      <c r="A10" s="1071" t="s">
        <v>354</v>
      </c>
      <c r="B10" s="1077">
        <v>48466</v>
      </c>
      <c r="C10" s="1077">
        <v>32916</v>
      </c>
      <c r="D10" s="1077">
        <v>15550</v>
      </c>
      <c r="E10" s="1070" t="s">
        <v>354</v>
      </c>
      <c r="F10" s="468">
        <v>71220</v>
      </c>
      <c r="G10" s="468">
        <v>43647</v>
      </c>
      <c r="H10" s="468">
        <v>27573</v>
      </c>
      <c r="I10" s="1069" t="s">
        <v>354</v>
      </c>
      <c r="J10" s="467">
        <v>106873</v>
      </c>
      <c r="K10" s="467">
        <v>66683</v>
      </c>
      <c r="L10" s="467">
        <v>40190</v>
      </c>
      <c r="M10" s="1068" t="s">
        <v>354</v>
      </c>
      <c r="N10" s="870">
        <v>134880</v>
      </c>
      <c r="O10" s="870">
        <v>70582</v>
      </c>
      <c r="P10" s="870">
        <v>64298</v>
      </c>
      <c r="Q10" s="1067" t="s">
        <v>354</v>
      </c>
      <c r="R10" s="869">
        <v>90360</v>
      </c>
      <c r="S10" s="869">
        <v>53457</v>
      </c>
      <c r="T10" s="869">
        <v>36903</v>
      </c>
      <c r="V10" s="869"/>
      <c r="W10" s="869"/>
      <c r="X10" s="869"/>
      <c r="Y10" s="782"/>
    </row>
    <row r="11" spans="1:25" s="733" customFormat="1" ht="30.75" customHeight="1">
      <c r="A11" s="1071" t="s">
        <v>353</v>
      </c>
      <c r="B11" s="1077">
        <v>63174</v>
      </c>
      <c r="C11" s="1077">
        <v>33557</v>
      </c>
      <c r="D11" s="1077">
        <v>29617</v>
      </c>
      <c r="E11" s="1070" t="s">
        <v>353</v>
      </c>
      <c r="F11" s="468">
        <v>115966</v>
      </c>
      <c r="G11" s="468">
        <v>62339</v>
      </c>
      <c r="H11" s="468">
        <v>53627</v>
      </c>
      <c r="I11" s="1069" t="s">
        <v>353</v>
      </c>
      <c r="J11" s="467">
        <v>67936</v>
      </c>
      <c r="K11" s="467">
        <v>42753</v>
      </c>
      <c r="L11" s="467">
        <v>25183</v>
      </c>
      <c r="M11" s="1068" t="s">
        <v>353</v>
      </c>
      <c r="N11" s="870">
        <v>96859</v>
      </c>
      <c r="O11" s="870">
        <v>59967</v>
      </c>
      <c r="P11" s="870">
        <v>36892</v>
      </c>
      <c r="Q11" s="1067" t="s">
        <v>353</v>
      </c>
      <c r="R11" s="869">
        <v>85984</v>
      </c>
      <c r="S11" s="869">
        <v>49654</v>
      </c>
      <c r="T11" s="869">
        <v>36330</v>
      </c>
      <c r="V11" s="869"/>
      <c r="W11" s="869"/>
      <c r="X11" s="869"/>
      <c r="Y11" s="782"/>
    </row>
    <row r="12" spans="1:25" ht="30.75" customHeight="1">
      <c r="A12" s="1071" t="s">
        <v>352</v>
      </c>
      <c r="B12" s="1077">
        <v>174361</v>
      </c>
      <c r="C12" s="1077">
        <v>90923</v>
      </c>
      <c r="D12" s="1077">
        <v>83438</v>
      </c>
      <c r="E12" s="1070" t="s">
        <v>352</v>
      </c>
      <c r="F12" s="468">
        <v>200473</v>
      </c>
      <c r="G12" s="468">
        <v>103402</v>
      </c>
      <c r="H12" s="468">
        <v>97071</v>
      </c>
      <c r="I12" s="1069" t="s">
        <v>352</v>
      </c>
      <c r="J12" s="467">
        <v>168725</v>
      </c>
      <c r="K12" s="467">
        <v>78635</v>
      </c>
      <c r="L12" s="467">
        <v>90090</v>
      </c>
      <c r="M12" s="1068" t="s">
        <v>352</v>
      </c>
      <c r="N12" s="870">
        <v>134734</v>
      </c>
      <c r="O12" s="870">
        <v>73197</v>
      </c>
      <c r="P12" s="870">
        <v>61537</v>
      </c>
      <c r="Q12" s="1067" t="s">
        <v>352</v>
      </c>
      <c r="R12" s="869">
        <v>169573</v>
      </c>
      <c r="S12" s="869">
        <v>86539</v>
      </c>
      <c r="T12" s="869">
        <v>83034</v>
      </c>
      <c r="V12" s="869"/>
      <c r="W12" s="869"/>
      <c r="X12" s="869"/>
      <c r="Y12" s="782"/>
    </row>
    <row r="13" spans="1:25" ht="30.75" customHeight="1">
      <c r="A13" s="1071" t="s">
        <v>351</v>
      </c>
      <c r="B13" s="1077">
        <v>698203</v>
      </c>
      <c r="C13" s="1077">
        <v>394758</v>
      </c>
      <c r="D13" s="1077">
        <v>303445</v>
      </c>
      <c r="E13" s="1070" t="s">
        <v>351</v>
      </c>
      <c r="F13" s="468">
        <v>696493</v>
      </c>
      <c r="G13" s="468">
        <v>384458</v>
      </c>
      <c r="H13" s="468">
        <v>312035</v>
      </c>
      <c r="I13" s="1069" t="s">
        <v>351</v>
      </c>
      <c r="J13" s="467">
        <v>600712</v>
      </c>
      <c r="K13" s="467">
        <v>329060</v>
      </c>
      <c r="L13" s="467">
        <v>271652</v>
      </c>
      <c r="M13" s="1068" t="s">
        <v>351</v>
      </c>
      <c r="N13" s="870">
        <v>532256</v>
      </c>
      <c r="O13" s="870">
        <v>323847</v>
      </c>
      <c r="P13" s="870">
        <v>208409</v>
      </c>
      <c r="Q13" s="1067" t="s">
        <v>351</v>
      </c>
      <c r="R13" s="869">
        <v>631916</v>
      </c>
      <c r="S13" s="869">
        <v>358031</v>
      </c>
      <c r="T13" s="869">
        <v>273885</v>
      </c>
      <c r="V13" s="869"/>
      <c r="W13" s="869"/>
      <c r="X13" s="869"/>
      <c r="Y13" s="782"/>
    </row>
    <row r="14" spans="1:25" ht="30.75" customHeight="1">
      <c r="A14" s="1066" t="s">
        <v>350</v>
      </c>
      <c r="B14" s="1077">
        <v>285294</v>
      </c>
      <c r="C14" s="1077">
        <v>140669</v>
      </c>
      <c r="D14" s="1077">
        <v>144625</v>
      </c>
      <c r="E14" s="1065" t="s">
        <v>350</v>
      </c>
      <c r="F14" s="468">
        <v>231073</v>
      </c>
      <c r="G14" s="468">
        <v>116365</v>
      </c>
      <c r="H14" s="468">
        <v>114708</v>
      </c>
      <c r="I14" s="1064" t="s">
        <v>350</v>
      </c>
      <c r="J14" s="467">
        <v>228826</v>
      </c>
      <c r="K14" s="467">
        <v>117351</v>
      </c>
      <c r="L14" s="467">
        <v>111475</v>
      </c>
      <c r="M14" s="1063" t="s">
        <v>350</v>
      </c>
      <c r="N14" s="870">
        <v>256511</v>
      </c>
      <c r="O14" s="870">
        <v>119217</v>
      </c>
      <c r="P14" s="870">
        <v>137294</v>
      </c>
      <c r="Q14" s="1062" t="s">
        <v>350</v>
      </c>
      <c r="R14" s="869">
        <v>250425</v>
      </c>
      <c r="S14" s="869">
        <v>123400</v>
      </c>
      <c r="T14" s="869">
        <v>127025</v>
      </c>
      <c r="V14" s="869"/>
      <c r="W14" s="869"/>
      <c r="X14" s="869"/>
      <c r="Y14" s="782"/>
    </row>
    <row r="15" spans="1:25" ht="25.5" customHeight="1">
      <c r="A15" s="838"/>
      <c r="B15" s="1593" t="s">
        <v>267</v>
      </c>
      <c r="C15" s="1593"/>
      <c r="D15" s="1593"/>
      <c r="E15" s="837"/>
      <c r="F15" s="1587"/>
      <c r="G15" s="1587"/>
      <c r="H15" s="1587"/>
      <c r="I15" s="835"/>
      <c r="J15" s="1570"/>
      <c r="K15" s="1570"/>
      <c r="L15" s="1570"/>
      <c r="M15" s="1041"/>
      <c r="N15" s="1586"/>
      <c r="O15" s="1586"/>
      <c r="P15" s="1586"/>
    </row>
    <row r="16" spans="1:25" s="738" customFormat="1" ht="30.75" customHeight="1">
      <c r="A16" s="878" t="s">
        <v>266</v>
      </c>
      <c r="B16" s="466">
        <f>B5/$B$5*100</f>
        <v>100</v>
      </c>
      <c r="C16" s="466">
        <f>C5/$C$5*100</f>
        <v>100</v>
      </c>
      <c r="D16" s="466">
        <f>D5/$D$5*100</f>
        <v>100</v>
      </c>
      <c r="E16" s="920" t="s">
        <v>266</v>
      </c>
      <c r="F16" s="465">
        <f>F5*100/$F$5</f>
        <v>100</v>
      </c>
      <c r="G16" s="465">
        <f>G5*100/$G$5</f>
        <v>100</v>
      </c>
      <c r="H16" s="465">
        <f>H5*100/$H$5</f>
        <v>100</v>
      </c>
      <c r="I16" s="876" t="s">
        <v>266</v>
      </c>
      <c r="J16" s="464">
        <f>J5*100/$J$5</f>
        <v>100</v>
      </c>
      <c r="K16" s="464">
        <f>K5*100/$K$5</f>
        <v>100</v>
      </c>
      <c r="L16" s="464">
        <f>L5*100/$L$5</f>
        <v>100</v>
      </c>
      <c r="M16" s="919" t="s">
        <v>266</v>
      </c>
      <c r="N16" s="969">
        <f>N5*100/$N$5</f>
        <v>100</v>
      </c>
      <c r="O16" s="969">
        <f>O5*100/$O$5</f>
        <v>100</v>
      </c>
      <c r="P16" s="969">
        <f>P5*100/$P$5</f>
        <v>100</v>
      </c>
      <c r="Q16" s="872" t="s">
        <v>266</v>
      </c>
      <c r="R16" s="967">
        <f>R5*100/$R$5</f>
        <v>100</v>
      </c>
      <c r="S16" s="967">
        <f>S5*100/$S$5</f>
        <v>100</v>
      </c>
      <c r="T16" s="967">
        <f>T5*100/$T$5</f>
        <v>100</v>
      </c>
    </row>
    <row r="17" spans="1:20" s="738" customFormat="1" ht="6" customHeight="1">
      <c r="A17" s="878"/>
      <c r="B17" s="466"/>
      <c r="C17" s="466"/>
      <c r="D17" s="466"/>
      <c r="E17" s="920"/>
      <c r="F17" s="465"/>
      <c r="G17" s="465"/>
      <c r="H17" s="465"/>
      <c r="I17" s="876"/>
      <c r="J17" s="464"/>
      <c r="K17" s="464"/>
      <c r="L17" s="464"/>
      <c r="M17" s="919"/>
      <c r="N17" s="847"/>
      <c r="O17" s="847"/>
      <c r="P17" s="847"/>
      <c r="Q17" s="872"/>
    </row>
    <row r="18" spans="1:20" s="733" customFormat="1" ht="30.75" customHeight="1">
      <c r="A18" s="1071" t="s">
        <v>357</v>
      </c>
      <c r="B18" s="463">
        <f>B7*100/$B$5+0.01</f>
        <v>0.45757400198802745</v>
      </c>
      <c r="C18" s="463">
        <f t="shared" ref="C18:C23" si="0">C7*100/$C$5</f>
        <v>0.47573395578897643</v>
      </c>
      <c r="D18" s="463">
        <f>D7*100/$D$5</f>
        <v>0.41301803973135437</v>
      </c>
      <c r="E18" s="1070" t="s">
        <v>357</v>
      </c>
      <c r="F18" s="462">
        <f t="shared" ref="F18:F25" si="1">F7*100/$F$5</f>
        <v>0.10526014239868252</v>
      </c>
      <c r="G18" s="462">
        <f t="shared" ref="G18:G25" si="2">G7*100/$G$5</f>
        <v>6.5040606249057997E-2</v>
      </c>
      <c r="H18" s="462">
        <f t="shared" ref="H18:H25" si="3">H7*100/$H$5</f>
        <v>0.15265807471604639</v>
      </c>
      <c r="I18" s="1069" t="s">
        <v>357</v>
      </c>
      <c r="J18" s="461">
        <f t="shared" ref="J18:J25" si="4">J7*100/$J$5</f>
        <v>2.5001384219893219</v>
      </c>
      <c r="K18" s="461">
        <f t="shared" ref="K18:K25" si="5">K7*100/$K$5</f>
        <v>2.6472241548854902</v>
      </c>
      <c r="L18" s="461">
        <f t="shared" ref="L18:L25" si="6">L7*100/$L$5</f>
        <v>2.3242727855323007</v>
      </c>
      <c r="M18" s="1068" t="s">
        <v>357</v>
      </c>
      <c r="N18" s="969">
        <f t="shared" ref="N18:N25" si="7">N7*100/$N$5</f>
        <v>2.9125105768852166</v>
      </c>
      <c r="O18" s="969">
        <f t="shared" ref="O18:O25" si="8">O7*100/$O$5</f>
        <v>3.5795068184469363</v>
      </c>
      <c r="P18" s="969">
        <f t="shared" ref="P18:P25" si="9">P7*100/$P$5</f>
        <v>2.0466729330597788</v>
      </c>
      <c r="Q18" s="1067" t="s">
        <v>357</v>
      </c>
      <c r="R18" s="967">
        <f t="shared" ref="R18:R25" si="10">R7*100/$R$5</f>
        <v>1.4513649042287693</v>
      </c>
      <c r="S18" s="967">
        <f t="shared" ref="S18:S25" si="11">S7*100/$S$5</f>
        <v>1.6607692945207115</v>
      </c>
      <c r="T18" s="967">
        <f t="shared" ref="T18:T25" si="12">T7*100/$T$5</f>
        <v>1.1953682699358268</v>
      </c>
    </row>
    <row r="19" spans="1:20" s="733" customFormat="1" ht="30.75" customHeight="1">
      <c r="A19" s="1071" t="s">
        <v>356</v>
      </c>
      <c r="B19" s="463">
        <f>B8*100/$B$5</f>
        <v>2.1043400674766208E-2</v>
      </c>
      <c r="C19" s="463">
        <f t="shared" si="0"/>
        <v>3.8208772734219777E-2</v>
      </c>
      <c r="D19" s="463">
        <f>0</f>
        <v>0</v>
      </c>
      <c r="E19" s="1070" t="s">
        <v>356</v>
      </c>
      <c r="F19" s="462">
        <f t="shared" si="1"/>
        <v>0.2319689669888621</v>
      </c>
      <c r="G19" s="462">
        <f t="shared" si="2"/>
        <v>0.3655309228026391</v>
      </c>
      <c r="H19" s="462">
        <f t="shared" si="3"/>
        <v>7.4568828949347604E-2</v>
      </c>
      <c r="I19" s="1069" t="s">
        <v>356</v>
      </c>
      <c r="J19" s="461">
        <f t="shared" si="4"/>
        <v>0.36622503460549732</v>
      </c>
      <c r="K19" s="461">
        <f t="shared" si="5"/>
        <v>0.4816568064526906</v>
      </c>
      <c r="L19" s="461">
        <f t="shared" si="6"/>
        <v>0.22820701189489973</v>
      </c>
      <c r="M19" s="1068" t="s">
        <v>356</v>
      </c>
      <c r="N19" s="969">
        <f t="shared" si="7"/>
        <v>0.80717805889948968</v>
      </c>
      <c r="O19" s="969">
        <f t="shared" si="8"/>
        <v>1.2076318806850028</v>
      </c>
      <c r="P19" s="969">
        <f t="shared" si="9"/>
        <v>0.28734305547604583</v>
      </c>
      <c r="Q19" s="1067" t="s">
        <v>356</v>
      </c>
      <c r="R19" s="967">
        <f t="shared" si="10"/>
        <v>0.3497832688162073</v>
      </c>
      <c r="S19" s="967">
        <f t="shared" si="11"/>
        <v>0.51875336248540871</v>
      </c>
      <c r="T19" s="967">
        <f t="shared" si="12"/>
        <v>0.14321751718524345</v>
      </c>
    </row>
    <row r="20" spans="1:20" s="733" customFormat="1" ht="30.75" customHeight="1">
      <c r="A20" s="1076" t="s">
        <v>355</v>
      </c>
      <c r="B20" s="463">
        <f>B9*100/$B$5</f>
        <v>2.3875459798304743</v>
      </c>
      <c r="C20" s="463">
        <f t="shared" si="0"/>
        <v>3.2245425367846274</v>
      </c>
      <c r="D20" s="463">
        <f>D9*100/$D$5</f>
        <v>1.3614538071481008</v>
      </c>
      <c r="E20" s="1075" t="s">
        <v>355</v>
      </c>
      <c r="F20" s="462">
        <f t="shared" si="1"/>
        <v>3.0537193998188616</v>
      </c>
      <c r="G20" s="462">
        <f t="shared" si="2"/>
        <v>3.1340338890073229</v>
      </c>
      <c r="H20" s="462">
        <f t="shared" si="3"/>
        <v>2.9590703539299055</v>
      </c>
      <c r="I20" s="1074" t="s">
        <v>355</v>
      </c>
      <c r="J20" s="461">
        <f t="shared" si="4"/>
        <v>4.3456594819062682</v>
      </c>
      <c r="K20" s="461">
        <f t="shared" si="5"/>
        <v>4.711114855394019</v>
      </c>
      <c r="L20" s="461">
        <f t="shared" si="6"/>
        <v>3.9086963544190358</v>
      </c>
      <c r="M20" s="1073" t="s">
        <v>355</v>
      </c>
      <c r="N20" s="969">
        <f t="shared" si="7"/>
        <v>3.4496114375805069</v>
      </c>
      <c r="O20" s="969">
        <f t="shared" si="8"/>
        <v>3.1986809797623148</v>
      </c>
      <c r="P20" s="969">
        <f t="shared" si="9"/>
        <v>3.7753479602521085</v>
      </c>
      <c r="Q20" s="1072" t="s">
        <v>355</v>
      </c>
      <c r="R20" s="967">
        <f t="shared" si="10"/>
        <v>3.2962456441281689</v>
      </c>
      <c r="S20" s="967">
        <f t="shared" si="11"/>
        <v>3.554155856378503</v>
      </c>
      <c r="T20" s="967">
        <f t="shared" si="12"/>
        <v>2.980950696425229</v>
      </c>
    </row>
    <row r="21" spans="1:20" s="733" customFormat="1" ht="30.75" customHeight="1">
      <c r="A21" s="1071" t="s">
        <v>354</v>
      </c>
      <c r="B21" s="463">
        <f>B10*100/$B$5</f>
        <v>3.7086889349207963</v>
      </c>
      <c r="C21" s="463">
        <f t="shared" si="0"/>
        <v>4.5733816847984663</v>
      </c>
      <c r="D21" s="463">
        <f>D10*100/$D$5+0.01</f>
        <v>2.6586434006196633</v>
      </c>
      <c r="E21" s="1070" t="s">
        <v>354</v>
      </c>
      <c r="F21" s="462">
        <f t="shared" si="1"/>
        <v>5.2314217317754146</v>
      </c>
      <c r="G21" s="462">
        <f t="shared" si="2"/>
        <v>5.9265706491704266</v>
      </c>
      <c r="H21" s="462">
        <f t="shared" si="3"/>
        <v>4.4122024047647246</v>
      </c>
      <c r="I21" s="1069" t="s">
        <v>354</v>
      </c>
      <c r="J21" s="461">
        <f t="shared" si="4"/>
        <v>8.4534704370179945</v>
      </c>
      <c r="K21" s="461">
        <f t="shared" si="5"/>
        <v>9.6858627336202545</v>
      </c>
      <c r="L21" s="461">
        <f t="shared" si="6"/>
        <v>6.9799389711233033</v>
      </c>
      <c r="M21" s="1068" t="s">
        <v>354</v>
      </c>
      <c r="N21" s="969">
        <f t="shared" si="7"/>
        <v>10.838444657477668</v>
      </c>
      <c r="O21" s="969">
        <f t="shared" si="8"/>
        <v>10.040885075098229</v>
      </c>
      <c r="P21" s="969">
        <f t="shared" si="9"/>
        <v>11.873768496785857</v>
      </c>
      <c r="Q21" s="1067" t="s">
        <v>354</v>
      </c>
      <c r="R21" s="967">
        <f t="shared" si="10"/>
        <v>6.9817574928722097</v>
      </c>
      <c r="S21" s="967">
        <f t="shared" si="11"/>
        <v>7.5090708092018668</v>
      </c>
      <c r="T21" s="967">
        <f t="shared" si="12"/>
        <v>6.337117549984459</v>
      </c>
    </row>
    <row r="22" spans="1:20" ht="30.75" customHeight="1">
      <c r="A22" s="1071" t="s">
        <v>353</v>
      </c>
      <c r="B22" s="463">
        <f>B11*100/$B$5</f>
        <v>4.8341665244642922</v>
      </c>
      <c r="C22" s="463">
        <f t="shared" si="0"/>
        <v>4.662442860517138</v>
      </c>
      <c r="D22" s="463">
        <f>D11*100/$D$5</f>
        <v>5.0446862762799078</v>
      </c>
      <c r="E22" s="1070" t="s">
        <v>353</v>
      </c>
      <c r="F22" s="462">
        <f t="shared" si="1"/>
        <v>8.5182119144491395</v>
      </c>
      <c r="G22" s="462">
        <f t="shared" si="2"/>
        <v>8.4646479184969241</v>
      </c>
      <c r="H22" s="462">
        <f t="shared" si="3"/>
        <v>8.5813360301859749</v>
      </c>
      <c r="I22" s="1069" t="s">
        <v>353</v>
      </c>
      <c r="J22" s="461">
        <f t="shared" si="4"/>
        <v>5.3736207237492586</v>
      </c>
      <c r="K22" s="461">
        <f t="shared" si="5"/>
        <v>6.2099738981519543</v>
      </c>
      <c r="L22" s="461">
        <f t="shared" si="6"/>
        <v>4.3736203809355096</v>
      </c>
      <c r="M22" s="1068" t="s">
        <v>353</v>
      </c>
      <c r="N22" s="969">
        <f t="shared" si="7"/>
        <v>7.7832214641060897</v>
      </c>
      <c r="O22" s="969">
        <f t="shared" si="8"/>
        <v>8.5308117550992542</v>
      </c>
      <c r="P22" s="969">
        <f t="shared" si="9"/>
        <v>6.8127634978292306</v>
      </c>
      <c r="Q22" s="1067" t="s">
        <v>353</v>
      </c>
      <c r="R22" s="967">
        <f t="shared" si="10"/>
        <v>6.6436413929517935</v>
      </c>
      <c r="S22" s="967">
        <f t="shared" si="11"/>
        <v>6.9748658166397197</v>
      </c>
      <c r="T22" s="967">
        <f t="shared" si="12"/>
        <v>6.2387199032852454</v>
      </c>
    </row>
    <row r="23" spans="1:20" ht="30.75" customHeight="1">
      <c r="A23" s="1071" t="s">
        <v>352</v>
      </c>
      <c r="B23" s="463">
        <f>B12*100/$B$5+0.03</f>
        <v>13.372357763828767</v>
      </c>
      <c r="C23" s="463">
        <f t="shared" si="0"/>
        <v>12.632931793867145</v>
      </c>
      <c r="D23" s="463">
        <f>D12*100/$D$5</f>
        <v>14.212058396199581</v>
      </c>
      <c r="E23" s="1070" t="s">
        <v>352</v>
      </c>
      <c r="F23" s="462">
        <f t="shared" si="1"/>
        <v>14.725622140328738</v>
      </c>
      <c r="G23" s="462">
        <f t="shared" si="2"/>
        <v>14.040352332703748</v>
      </c>
      <c r="H23" s="462">
        <f t="shared" si="3"/>
        <v>15.533199130777083</v>
      </c>
      <c r="I23" s="1069" t="s">
        <v>352</v>
      </c>
      <c r="J23" s="461">
        <f t="shared" si="4"/>
        <v>13.3458572276053</v>
      </c>
      <c r="K23" s="461">
        <f t="shared" si="5"/>
        <v>11.421918870750098</v>
      </c>
      <c r="L23" s="461">
        <f t="shared" si="6"/>
        <v>15.646247870328398</v>
      </c>
      <c r="M23" s="1068" t="s">
        <v>352</v>
      </c>
      <c r="N23" s="969">
        <f t="shared" si="7"/>
        <v>10.82671265184309</v>
      </c>
      <c r="O23" s="969">
        <f t="shared" si="8"/>
        <v>10.412890890623178</v>
      </c>
      <c r="P23" s="969">
        <f t="shared" si="9"/>
        <v>11.363900774311974</v>
      </c>
      <c r="Q23" s="1067" t="s">
        <v>352</v>
      </c>
      <c r="R23" s="967">
        <f t="shared" si="10"/>
        <v>13.102230669973652</v>
      </c>
      <c r="S23" s="967">
        <f t="shared" si="11"/>
        <v>12.156078320098779</v>
      </c>
      <c r="T23" s="967">
        <f t="shared" si="12"/>
        <v>14.258900865658878</v>
      </c>
    </row>
    <row r="24" spans="1:20" ht="30.75" customHeight="1">
      <c r="A24" s="1071" t="s">
        <v>351</v>
      </c>
      <c r="B24" s="463">
        <f>B13*100/$B$5</f>
        <v>53.427510841177423</v>
      </c>
      <c r="C24" s="463">
        <f>C13*100/$C$5+0.01</f>
        <v>54.858068025509567</v>
      </c>
      <c r="D24" s="463">
        <f>D13*100/$D$5</f>
        <v>51.686019080452333</v>
      </c>
      <c r="E24" s="1070" t="s">
        <v>351</v>
      </c>
      <c r="F24" s="462">
        <f t="shared" si="1"/>
        <v>51.160469197268377</v>
      </c>
      <c r="G24" s="462">
        <f t="shared" si="2"/>
        <v>52.203301455741837</v>
      </c>
      <c r="H24" s="462">
        <f t="shared" si="3"/>
        <v>49.931511891007894</v>
      </c>
      <c r="I24" s="1069" t="s">
        <v>351</v>
      </c>
      <c r="J24" s="461">
        <f t="shared" si="4"/>
        <v>47.515285742535099</v>
      </c>
      <c r="K24" s="461">
        <f t="shared" si="5"/>
        <v>47.79673966565813</v>
      </c>
      <c r="L24" s="461">
        <f t="shared" si="6"/>
        <v>47.178760422582421</v>
      </c>
      <c r="M24" s="1068" t="s">
        <v>351</v>
      </c>
      <c r="N24" s="969">
        <f t="shared" si="7"/>
        <v>42.770071171488979</v>
      </c>
      <c r="O24" s="969">
        <f t="shared" si="8"/>
        <v>46.069968390175063</v>
      </c>
      <c r="P24" s="969">
        <f t="shared" si="9"/>
        <v>38.486425995313134</v>
      </c>
      <c r="Q24" s="1067" t="s">
        <v>351</v>
      </c>
      <c r="R24" s="967">
        <f t="shared" si="10"/>
        <v>48.825633774522302</v>
      </c>
      <c r="S24" s="967">
        <f t="shared" si="11"/>
        <v>50.292386981861192</v>
      </c>
      <c r="T24" s="967">
        <f t="shared" si="12"/>
        <v>47.032529609448922</v>
      </c>
    </row>
    <row r="25" spans="1:20" ht="30.75" customHeight="1">
      <c r="A25" s="1066" t="s">
        <v>350</v>
      </c>
      <c r="B25" s="463">
        <f>B14*100/$B$5</f>
        <v>21.831112553115457</v>
      </c>
      <c r="C25" s="463">
        <f>C14*100/$C$5</f>
        <v>19.544690369999859</v>
      </c>
      <c r="D25" s="463">
        <f>D14*100/$D$5</f>
        <v>24.634086933416</v>
      </c>
      <c r="E25" s="1065" t="s">
        <v>350</v>
      </c>
      <c r="F25" s="462">
        <f t="shared" si="1"/>
        <v>16.973326506971922</v>
      </c>
      <c r="G25" s="462">
        <f t="shared" si="2"/>
        <v>15.800522225828045</v>
      </c>
      <c r="H25" s="462">
        <f t="shared" si="3"/>
        <v>18.355453285669022</v>
      </c>
      <c r="I25" s="1064" t="s">
        <v>350</v>
      </c>
      <c r="J25" s="461">
        <f t="shared" si="4"/>
        <v>18.099742930591258</v>
      </c>
      <c r="K25" s="461">
        <f t="shared" si="5"/>
        <v>17.045509015087362</v>
      </c>
      <c r="L25" s="461">
        <f t="shared" si="6"/>
        <v>19.360256203184129</v>
      </c>
      <c r="M25" s="1063" t="s">
        <v>350</v>
      </c>
      <c r="N25" s="969">
        <f t="shared" si="7"/>
        <v>20.612249981718964</v>
      </c>
      <c r="O25" s="969">
        <f t="shared" si="8"/>
        <v>16.959624210110022</v>
      </c>
      <c r="P25" s="969">
        <f t="shared" si="9"/>
        <v>25.353777286971873</v>
      </c>
      <c r="Q25" s="1062" t="s">
        <v>350</v>
      </c>
      <c r="R25" s="967">
        <f t="shared" si="10"/>
        <v>19.349342852506897</v>
      </c>
      <c r="S25" s="967">
        <f t="shared" si="11"/>
        <v>17.333919558813822</v>
      </c>
      <c r="T25" s="967">
        <f t="shared" si="12"/>
        <v>21.813195588076198</v>
      </c>
    </row>
    <row r="26" spans="1:20" ht="5.25" customHeight="1">
      <c r="A26" s="843"/>
      <c r="B26" s="843"/>
      <c r="C26" s="843"/>
      <c r="D26" s="843"/>
      <c r="E26" s="1061"/>
      <c r="F26" s="1061"/>
      <c r="G26" s="1061"/>
      <c r="H26" s="1061"/>
      <c r="I26" s="841"/>
      <c r="J26" s="841"/>
      <c r="K26" s="841"/>
      <c r="L26" s="841"/>
      <c r="M26" s="1060"/>
      <c r="N26" s="1060"/>
      <c r="O26" s="1060"/>
      <c r="P26" s="1060"/>
      <c r="Q26" s="840"/>
      <c r="R26" s="713"/>
      <c r="S26" s="713"/>
      <c r="T26" s="713"/>
    </row>
    <row r="27" spans="1:20" ht="6.75" customHeight="1">
      <c r="A27" s="838"/>
      <c r="B27" s="838"/>
      <c r="C27" s="838"/>
      <c r="D27" s="838"/>
      <c r="E27" s="837"/>
      <c r="F27" s="837"/>
      <c r="G27" s="837"/>
      <c r="H27" s="837"/>
      <c r="I27" s="835"/>
      <c r="J27" s="835"/>
      <c r="K27" s="835"/>
      <c r="L27" s="835"/>
      <c r="M27" s="1041"/>
      <c r="N27" s="1041"/>
      <c r="O27" s="1041"/>
      <c r="P27" s="1041"/>
    </row>
    <row r="28" spans="1:20" s="733" customFormat="1" ht="32.4" customHeight="1">
      <c r="A28" s="1594" t="s">
        <v>349</v>
      </c>
      <c r="B28" s="1594"/>
      <c r="C28" s="1059"/>
      <c r="D28" s="956"/>
      <c r="E28" s="1591" t="s">
        <v>349</v>
      </c>
      <c r="F28" s="1591"/>
      <c r="G28" s="736"/>
      <c r="H28" s="954"/>
      <c r="I28" s="1592" t="s">
        <v>349</v>
      </c>
      <c r="J28" s="1592"/>
      <c r="K28" s="735"/>
      <c r="L28" s="952"/>
      <c r="M28" s="1588" t="s">
        <v>349</v>
      </c>
      <c r="N28" s="1588"/>
      <c r="O28" s="734"/>
      <c r="P28" s="950"/>
    </row>
    <row r="29" spans="1:20" s="733" customFormat="1" ht="32.4" customHeight="1">
      <c r="A29" s="1590" t="s">
        <v>251</v>
      </c>
      <c r="B29" s="1590"/>
      <c r="C29" s="1059"/>
      <c r="D29" s="956"/>
      <c r="E29" s="1591"/>
      <c r="F29" s="1591"/>
      <c r="G29" s="736"/>
      <c r="H29" s="954"/>
      <c r="I29" s="1592"/>
      <c r="J29" s="1592"/>
      <c r="K29" s="735"/>
      <c r="L29" s="952"/>
      <c r="M29" s="1588"/>
      <c r="N29" s="1588"/>
      <c r="O29" s="734"/>
      <c r="P29" s="950"/>
    </row>
    <row r="30" spans="1:20" ht="17.25" customHeight="1">
      <c r="B30" s="821"/>
      <c r="C30" s="821"/>
      <c r="D30" s="821"/>
      <c r="F30" s="821"/>
      <c r="G30" s="821"/>
      <c r="H30" s="821"/>
      <c r="J30" s="821"/>
      <c r="K30" s="821"/>
      <c r="L30" s="821"/>
      <c r="N30" s="821"/>
      <c r="O30" s="821"/>
      <c r="P30" s="821"/>
    </row>
    <row r="31" spans="1:20" s="710" customFormat="1" ht="36.6" customHeight="1">
      <c r="B31" s="710">
        <v>4</v>
      </c>
      <c r="F31" s="710">
        <v>3</v>
      </c>
      <c r="J31" s="710">
        <v>2</v>
      </c>
      <c r="N31" s="710">
        <v>1</v>
      </c>
      <c r="R31" s="1589">
        <v>2560</v>
      </c>
      <c r="S31" s="1589"/>
    </row>
    <row r="32" spans="1:20" ht="17.25" customHeight="1">
      <c r="B32" s="821"/>
      <c r="C32" s="821"/>
      <c r="D32" s="821"/>
      <c r="F32" s="821"/>
      <c r="G32" s="821"/>
      <c r="H32" s="821"/>
      <c r="J32" s="821"/>
      <c r="K32" s="821"/>
      <c r="L32" s="821"/>
      <c r="N32" s="821"/>
      <c r="O32" s="821"/>
      <c r="P32" s="821"/>
    </row>
    <row r="33" spans="2:16" ht="17.25" customHeight="1">
      <c r="B33" s="821"/>
      <c r="C33" s="821"/>
      <c r="D33" s="821"/>
      <c r="F33" s="821"/>
      <c r="G33" s="821"/>
      <c r="H33" s="821"/>
      <c r="J33" s="821"/>
      <c r="K33" s="821"/>
      <c r="L33" s="821"/>
      <c r="N33" s="821"/>
      <c r="O33" s="821"/>
      <c r="P33" s="821"/>
    </row>
    <row r="34" spans="2:16" ht="17.25" customHeight="1">
      <c r="B34" s="821"/>
      <c r="C34" s="821"/>
      <c r="D34" s="821"/>
      <c r="F34" s="821"/>
      <c r="G34" s="821"/>
      <c r="H34" s="821"/>
      <c r="J34" s="821"/>
      <c r="K34" s="821"/>
      <c r="L34" s="821"/>
      <c r="N34" s="821"/>
      <c r="O34" s="821"/>
      <c r="P34" s="821"/>
    </row>
    <row r="35" spans="2:16" ht="17.25" customHeight="1">
      <c r="B35" s="821"/>
      <c r="C35" s="821"/>
      <c r="D35" s="821"/>
      <c r="F35" s="821"/>
      <c r="G35" s="821"/>
      <c r="H35" s="821"/>
      <c r="J35" s="821"/>
      <c r="K35" s="821"/>
      <c r="L35" s="821"/>
      <c r="N35" s="821"/>
      <c r="O35" s="821"/>
      <c r="P35" s="821"/>
    </row>
    <row r="36" spans="2:16" ht="17.25" customHeight="1">
      <c r="B36" s="821"/>
      <c r="C36" s="821"/>
      <c r="D36" s="821"/>
      <c r="F36" s="821"/>
      <c r="G36" s="821"/>
      <c r="H36" s="821"/>
      <c r="J36" s="821"/>
      <c r="K36" s="821"/>
      <c r="L36" s="821"/>
      <c r="N36" s="821"/>
      <c r="O36" s="821"/>
      <c r="P36" s="821"/>
    </row>
    <row r="37" spans="2:16" ht="17.25" customHeight="1">
      <c r="B37" s="821"/>
      <c r="C37" s="821"/>
      <c r="D37" s="821"/>
      <c r="F37" s="821"/>
      <c r="G37" s="821"/>
      <c r="H37" s="821"/>
      <c r="J37" s="821"/>
      <c r="K37" s="821"/>
      <c r="L37" s="821"/>
      <c r="N37" s="821"/>
      <c r="O37" s="821"/>
      <c r="P37" s="821"/>
    </row>
    <row r="38" spans="2:16" ht="17.25" customHeight="1">
      <c r="B38" s="821"/>
      <c r="C38" s="821"/>
      <c r="D38" s="821"/>
      <c r="F38" s="821"/>
      <c r="G38" s="821"/>
      <c r="H38" s="821"/>
      <c r="J38" s="821"/>
      <c r="K38" s="821"/>
      <c r="L38" s="821"/>
      <c r="N38" s="821"/>
      <c r="O38" s="821"/>
      <c r="P38" s="821"/>
    </row>
    <row r="39" spans="2:16" ht="17.25" customHeight="1">
      <c r="B39" s="821"/>
      <c r="C39" s="821"/>
      <c r="D39" s="821"/>
      <c r="F39" s="821"/>
      <c r="G39" s="821"/>
      <c r="H39" s="821"/>
      <c r="J39" s="821"/>
      <c r="K39" s="821"/>
      <c r="L39" s="821"/>
      <c r="N39" s="821"/>
      <c r="O39" s="821"/>
      <c r="P39" s="821"/>
    </row>
    <row r="65535" ht="30.75" customHeight="1"/>
  </sheetData>
  <sheetProtection selectLockedCells="1" selectUnlockedCells="1"/>
  <mergeCells count="18">
    <mergeCell ref="J15:L15"/>
    <mergeCell ref="I28:J28"/>
    <mergeCell ref="N4:P4"/>
    <mergeCell ref="N15:P15"/>
    <mergeCell ref="M28:N28"/>
    <mergeCell ref="R31:S31"/>
    <mergeCell ref="A29:B29"/>
    <mergeCell ref="E29:F29"/>
    <mergeCell ref="I29:J29"/>
    <mergeCell ref="M29:N29"/>
    <mergeCell ref="R4:T4"/>
    <mergeCell ref="B4:D4"/>
    <mergeCell ref="B15:D15"/>
    <mergeCell ref="A28:B28"/>
    <mergeCell ref="F4:H4"/>
    <mergeCell ref="F15:H15"/>
    <mergeCell ref="E28:F28"/>
    <mergeCell ref="J4:L4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T42"/>
  <sheetViews>
    <sheetView showGridLines="0" zoomScale="52" zoomScaleNormal="52" workbookViewId="0">
      <selection activeCell="J19" sqref="J19"/>
    </sheetView>
  </sheetViews>
  <sheetFormatPr defaultColWidth="9" defaultRowHeight="18"/>
  <cols>
    <col min="1" max="1" width="1.75" style="6" customWidth="1"/>
    <col min="2" max="2" width="5.625" style="6" customWidth="1"/>
    <col min="3" max="3" width="4.875" style="6" customWidth="1"/>
    <col min="4" max="4" width="5.125" style="6" customWidth="1"/>
    <col min="5" max="8" width="11.25" style="6" customWidth="1"/>
    <col min="9" max="9" width="15.25" style="6" customWidth="1"/>
    <col min="10" max="10" width="12" style="6" customWidth="1"/>
    <col min="11" max="11" width="12.75" style="6" customWidth="1"/>
    <col min="12" max="12" width="12.125" style="6" customWidth="1"/>
    <col min="13" max="13" width="11.25" style="6" customWidth="1"/>
    <col min="14" max="14" width="2.75" style="6" customWidth="1"/>
    <col min="15" max="15" width="14.625" style="6" customWidth="1"/>
    <col min="16" max="16" width="2.25" style="6" customWidth="1"/>
    <col min="17" max="20" width="16" style="6" customWidth="1"/>
    <col min="21" max="16384" width="9" style="6"/>
  </cols>
  <sheetData>
    <row r="1" spans="1:16" s="1" customFormat="1">
      <c r="A1" s="561"/>
      <c r="B1" s="561" t="s">
        <v>246</v>
      </c>
      <c r="C1" s="560"/>
      <c r="D1" s="561" t="s">
        <v>249</v>
      </c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</row>
    <row r="2" spans="1:16" s="3" customFormat="1">
      <c r="A2" s="559"/>
      <c r="B2" s="561" t="s">
        <v>247</v>
      </c>
      <c r="C2" s="560"/>
      <c r="D2" s="561" t="s">
        <v>248</v>
      </c>
      <c r="E2" s="561"/>
      <c r="F2" s="559"/>
      <c r="G2" s="559"/>
      <c r="H2" s="559"/>
      <c r="I2" s="559"/>
      <c r="J2" s="559"/>
      <c r="K2" s="559"/>
      <c r="L2" s="559"/>
      <c r="M2" s="1421" t="s">
        <v>121</v>
      </c>
      <c r="N2" s="1421"/>
      <c r="O2" s="1421"/>
    </row>
    <row r="3" spans="1:16" s="3" customFormat="1" ht="3" customHeight="1">
      <c r="A3" s="559"/>
      <c r="B3" s="559"/>
      <c r="C3" s="560"/>
      <c r="D3" s="559"/>
      <c r="E3" s="559"/>
      <c r="F3" s="559"/>
      <c r="G3" s="559"/>
      <c r="H3" s="559"/>
      <c r="I3" s="559"/>
      <c r="J3" s="559"/>
      <c r="K3" s="559"/>
      <c r="L3" s="559"/>
      <c r="M3" s="1421"/>
      <c r="N3" s="1421"/>
      <c r="O3" s="1421"/>
    </row>
    <row r="4" spans="1:16" s="3" customFormat="1" ht="15.75" customHeight="1">
      <c r="A4" s="559"/>
      <c r="B4" s="559"/>
      <c r="C4" s="560"/>
      <c r="D4" s="559"/>
      <c r="E4" s="559"/>
      <c r="F4" s="559"/>
      <c r="G4" s="559"/>
      <c r="H4" s="559"/>
      <c r="I4" s="559"/>
      <c r="J4" s="559"/>
      <c r="K4" s="559"/>
      <c r="L4" s="559"/>
      <c r="M4" s="1422"/>
      <c r="N4" s="1422"/>
      <c r="O4" s="1422"/>
      <c r="P4" s="91"/>
    </row>
    <row r="5" spans="1:16" s="5" customFormat="1" ht="20.25" customHeight="1">
      <c r="A5" s="1433" t="s">
        <v>76</v>
      </c>
      <c r="B5" s="1433"/>
      <c r="C5" s="1433"/>
      <c r="D5" s="1434"/>
      <c r="E5" s="1435" t="s">
        <v>118</v>
      </c>
      <c r="F5" s="1436"/>
      <c r="G5" s="1436"/>
      <c r="H5" s="1436"/>
      <c r="I5" s="1436"/>
      <c r="J5" s="1436"/>
      <c r="K5" s="1436"/>
      <c r="L5" s="1436"/>
      <c r="M5" s="1437"/>
      <c r="N5" s="1426" t="s">
        <v>77</v>
      </c>
      <c r="O5" s="1427"/>
    </row>
    <row r="6" spans="1:16" s="8" customFormat="1" ht="18.75" customHeight="1">
      <c r="A6" s="1447"/>
      <c r="B6" s="1447"/>
      <c r="C6" s="1447"/>
      <c r="D6" s="1448"/>
      <c r="E6" s="1438" t="s">
        <v>7</v>
      </c>
      <c r="F6" s="1439"/>
      <c r="G6" s="1439"/>
      <c r="H6" s="1439"/>
      <c r="I6" s="1440"/>
      <c r="J6" s="1441" t="s">
        <v>94</v>
      </c>
      <c r="K6" s="1442"/>
      <c r="L6" s="1442"/>
      <c r="M6" s="1443"/>
      <c r="N6" s="1428"/>
      <c r="O6" s="1429"/>
      <c r="P6" s="7"/>
    </row>
    <row r="7" spans="1:16" s="8" customFormat="1" ht="16.5" customHeight="1">
      <c r="A7" s="1447"/>
      <c r="B7" s="1447"/>
      <c r="C7" s="1447"/>
      <c r="D7" s="1448"/>
      <c r="E7" s="1444" t="s">
        <v>64</v>
      </c>
      <c r="F7" s="1445"/>
      <c r="G7" s="1445"/>
      <c r="H7" s="1445"/>
      <c r="I7" s="1446"/>
      <c r="J7" s="1444" t="s">
        <v>95</v>
      </c>
      <c r="K7" s="1445"/>
      <c r="L7" s="1445"/>
      <c r="M7" s="1446"/>
      <c r="N7" s="1428"/>
      <c r="O7" s="1429"/>
      <c r="P7" s="7"/>
    </row>
    <row r="8" spans="1:16" s="8" customFormat="1" ht="17.25" customHeight="1">
      <c r="A8" s="1447"/>
      <c r="B8" s="1447"/>
      <c r="C8" s="1447"/>
      <c r="D8" s="1448"/>
      <c r="E8" s="558"/>
      <c r="F8" s="1432" t="s">
        <v>96</v>
      </c>
      <c r="G8" s="1433"/>
      <c r="H8" s="1434"/>
      <c r="I8" s="557" t="s">
        <v>97</v>
      </c>
      <c r="J8" s="555"/>
      <c r="K8" s="555"/>
      <c r="L8" s="556"/>
      <c r="M8" s="555"/>
      <c r="N8" s="1428"/>
      <c r="O8" s="1429"/>
      <c r="P8" s="7"/>
    </row>
    <row r="9" spans="1:16" s="8" customFormat="1" ht="18.75" customHeight="1">
      <c r="A9" s="1447"/>
      <c r="B9" s="1447"/>
      <c r="C9" s="1447"/>
      <c r="D9" s="1448"/>
      <c r="E9" s="545"/>
      <c r="F9" s="1423" t="s">
        <v>193</v>
      </c>
      <c r="G9" s="1424"/>
      <c r="H9" s="1425"/>
      <c r="I9" s="552" t="s">
        <v>98</v>
      </c>
      <c r="J9" s="545"/>
      <c r="K9" s="552" t="s">
        <v>99</v>
      </c>
      <c r="L9" s="553"/>
      <c r="M9" s="552"/>
      <c r="N9" s="1428"/>
      <c r="O9" s="1429"/>
      <c r="P9" s="7"/>
    </row>
    <row r="10" spans="1:16" s="8" customFormat="1" ht="16.5" customHeight="1">
      <c r="A10" s="1447"/>
      <c r="B10" s="1447"/>
      <c r="C10" s="1447"/>
      <c r="D10" s="1448"/>
      <c r="E10" s="545" t="s">
        <v>0</v>
      </c>
      <c r="F10" s="554" t="s">
        <v>0</v>
      </c>
      <c r="G10" s="552" t="s">
        <v>102</v>
      </c>
      <c r="H10" s="552" t="s">
        <v>103</v>
      </c>
      <c r="I10" s="552" t="s">
        <v>104</v>
      </c>
      <c r="J10" s="545" t="s">
        <v>0</v>
      </c>
      <c r="K10" s="552" t="s">
        <v>105</v>
      </c>
      <c r="L10" s="553" t="s">
        <v>100</v>
      </c>
      <c r="M10" s="552" t="s">
        <v>101</v>
      </c>
      <c r="N10" s="1428"/>
      <c r="O10" s="1429"/>
      <c r="P10" s="7"/>
    </row>
    <row r="11" spans="1:16" s="8" customFormat="1" ht="16.5" customHeight="1">
      <c r="A11" s="1449"/>
      <c r="B11" s="1449"/>
      <c r="C11" s="1449"/>
      <c r="D11" s="1450"/>
      <c r="E11" s="550" t="s">
        <v>3</v>
      </c>
      <c r="F11" s="551" t="s">
        <v>3</v>
      </c>
      <c r="G11" s="551" t="s">
        <v>107</v>
      </c>
      <c r="H11" s="551" t="s">
        <v>108</v>
      </c>
      <c r="I11" s="551" t="s">
        <v>194</v>
      </c>
      <c r="J11" s="550" t="s">
        <v>3</v>
      </c>
      <c r="K11" s="551" t="s">
        <v>109</v>
      </c>
      <c r="L11" s="550" t="s">
        <v>106</v>
      </c>
      <c r="M11" s="550" t="s">
        <v>46</v>
      </c>
      <c r="N11" s="1430"/>
      <c r="O11" s="1431"/>
      <c r="P11" s="7"/>
    </row>
    <row r="12" spans="1:16" s="7" customFormat="1" ht="5.25" customHeight="1">
      <c r="A12" s="549"/>
      <c r="B12" s="549"/>
      <c r="C12" s="549"/>
      <c r="D12" s="549"/>
      <c r="E12" s="548"/>
      <c r="F12" s="545"/>
      <c r="G12" s="545"/>
      <c r="H12" s="545"/>
      <c r="I12" s="547"/>
      <c r="J12" s="546"/>
      <c r="K12" s="546"/>
      <c r="L12" s="546"/>
      <c r="M12" s="545"/>
      <c r="N12" s="544"/>
      <c r="O12" s="543"/>
    </row>
    <row r="13" spans="1:16" s="88" customFormat="1" ht="20.25" hidden="1" customHeight="1">
      <c r="A13" s="1416">
        <v>2557</v>
      </c>
      <c r="B13" s="1417"/>
      <c r="C13" s="1417"/>
      <c r="D13" s="1417"/>
      <c r="E13" s="535"/>
      <c r="F13" s="531"/>
      <c r="G13" s="531"/>
      <c r="H13" s="531"/>
      <c r="I13" s="540"/>
      <c r="J13" s="535"/>
      <c r="K13" s="535"/>
      <c r="L13" s="535"/>
      <c r="M13" s="531"/>
      <c r="N13" s="1418" t="s">
        <v>205</v>
      </c>
      <c r="O13" s="1419"/>
      <c r="P13" s="91"/>
    </row>
    <row r="14" spans="1:16" s="88" customFormat="1" ht="16.5" hidden="1" customHeight="1">
      <c r="A14" s="1416" t="s">
        <v>86</v>
      </c>
      <c r="B14" s="1417"/>
      <c r="C14" s="1417"/>
      <c r="D14" s="1417"/>
      <c r="E14" s="533">
        <v>1406148</v>
      </c>
      <c r="F14" s="532">
        <v>1374672</v>
      </c>
      <c r="G14" s="532">
        <v>1349508</v>
      </c>
      <c r="H14" s="532">
        <v>25164</v>
      </c>
      <c r="I14" s="534">
        <v>31476</v>
      </c>
      <c r="J14" s="533">
        <v>605321</v>
      </c>
      <c r="K14" s="533">
        <v>133436</v>
      </c>
      <c r="L14" s="533">
        <v>157080</v>
      </c>
      <c r="M14" s="532">
        <v>314805</v>
      </c>
      <c r="N14" s="531"/>
      <c r="O14" s="530" t="s">
        <v>79</v>
      </c>
      <c r="P14" s="91"/>
    </row>
    <row r="15" spans="1:16" s="88" customFormat="1" ht="16.5" hidden="1" customHeight="1">
      <c r="A15" s="1416" t="s">
        <v>83</v>
      </c>
      <c r="B15" s="1417"/>
      <c r="C15" s="1417"/>
      <c r="D15" s="1417"/>
      <c r="E15" s="533">
        <v>1431328.7</v>
      </c>
      <c r="F15" s="532">
        <v>1423509.89</v>
      </c>
      <c r="G15" s="532">
        <v>1397340.87</v>
      </c>
      <c r="H15" s="532">
        <v>26169.03</v>
      </c>
      <c r="I15" s="534">
        <v>7818.8</v>
      </c>
      <c r="J15" s="533">
        <v>582953.31000000006</v>
      </c>
      <c r="K15" s="533">
        <v>124425.07</v>
      </c>
      <c r="L15" s="533">
        <v>139982.38</v>
      </c>
      <c r="M15" s="532">
        <v>318545.84999999998</v>
      </c>
      <c r="N15" s="531"/>
      <c r="O15" s="530" t="s">
        <v>80</v>
      </c>
      <c r="P15" s="91"/>
    </row>
    <row r="16" spans="1:16" s="88" customFormat="1" ht="16.5" hidden="1" customHeight="1">
      <c r="A16" s="530" t="s">
        <v>84</v>
      </c>
      <c r="B16" s="530"/>
      <c r="C16" s="530"/>
      <c r="D16" s="535"/>
      <c r="E16" s="533">
        <v>1436349.34</v>
      </c>
      <c r="F16" s="532">
        <v>1434596.82</v>
      </c>
      <c r="G16" s="532">
        <v>1405156.22</v>
      </c>
      <c r="H16" s="532">
        <v>29440.6</v>
      </c>
      <c r="I16" s="534">
        <v>1752.52</v>
      </c>
      <c r="J16" s="533">
        <v>580863.66</v>
      </c>
      <c r="K16" s="533">
        <v>139422.79</v>
      </c>
      <c r="L16" s="533">
        <v>148813.85999999999</v>
      </c>
      <c r="M16" s="532">
        <v>292627.01</v>
      </c>
      <c r="N16" s="531"/>
      <c r="O16" s="530" t="s">
        <v>81</v>
      </c>
      <c r="P16" s="91"/>
    </row>
    <row r="17" spans="1:20" s="88" customFormat="1" ht="16.5" hidden="1" customHeight="1">
      <c r="A17" s="530" t="s">
        <v>85</v>
      </c>
      <c r="B17" s="530"/>
      <c r="C17" s="530"/>
      <c r="D17" s="535"/>
      <c r="E17" s="533">
        <v>1423198</v>
      </c>
      <c r="F17" s="532">
        <v>1422981</v>
      </c>
      <c r="G17" s="532">
        <v>1416408</v>
      </c>
      <c r="H17" s="532">
        <v>6573</v>
      </c>
      <c r="I17" s="534">
        <v>217</v>
      </c>
      <c r="J17" s="533">
        <v>595958</v>
      </c>
      <c r="K17" s="533">
        <v>129657</v>
      </c>
      <c r="L17" s="533">
        <v>161087</v>
      </c>
      <c r="M17" s="532">
        <v>305214</v>
      </c>
      <c r="N17" s="531"/>
      <c r="O17" s="530" t="s">
        <v>82</v>
      </c>
      <c r="P17" s="91"/>
    </row>
    <row r="18" spans="1:20" s="88" customFormat="1" ht="8.4" customHeight="1">
      <c r="A18" s="524"/>
      <c r="B18" s="524"/>
      <c r="C18" s="542"/>
      <c r="D18" s="541"/>
      <c r="E18" s="541"/>
      <c r="F18" s="530"/>
      <c r="G18" s="531"/>
      <c r="H18" s="531"/>
      <c r="I18" s="540"/>
      <c r="J18" s="535"/>
      <c r="K18" s="535"/>
      <c r="L18" s="535"/>
      <c r="M18" s="531"/>
      <c r="N18" s="531"/>
      <c r="O18" s="530"/>
      <c r="P18" s="91"/>
    </row>
    <row r="19" spans="1:20" s="88" customFormat="1" ht="16.5" customHeight="1">
      <c r="A19" s="1416">
        <v>2558</v>
      </c>
      <c r="B19" s="1417"/>
      <c r="C19" s="1417"/>
      <c r="D19" s="1417"/>
      <c r="E19" s="541"/>
      <c r="F19" s="530"/>
      <c r="G19" s="531"/>
      <c r="H19" s="531"/>
      <c r="I19" s="540"/>
      <c r="J19" s="535"/>
      <c r="K19" s="535"/>
      <c r="L19" s="535"/>
      <c r="M19" s="531"/>
      <c r="N19" s="1418" t="s">
        <v>157</v>
      </c>
      <c r="O19" s="1419"/>
      <c r="P19" s="91"/>
    </row>
    <row r="20" spans="1:20" s="89" customFormat="1" ht="16.5" customHeight="1">
      <c r="A20" s="1416" t="s">
        <v>86</v>
      </c>
      <c r="B20" s="1417"/>
      <c r="C20" s="1417"/>
      <c r="D20" s="1417"/>
      <c r="E20" s="533">
        <v>1393671.52</v>
      </c>
      <c r="F20" s="533">
        <v>1386729.6</v>
      </c>
      <c r="G20" s="533">
        <v>1362575.88</v>
      </c>
      <c r="H20" s="533">
        <v>24153.72</v>
      </c>
      <c r="I20" s="534">
        <v>6941.91</v>
      </c>
      <c r="J20" s="533">
        <v>627692.48</v>
      </c>
      <c r="K20" s="533">
        <v>146230.32</v>
      </c>
      <c r="L20" s="533">
        <v>185051.26</v>
      </c>
      <c r="M20" s="532">
        <v>296410.90000000002</v>
      </c>
      <c r="N20" s="531"/>
      <c r="O20" s="530" t="s">
        <v>79</v>
      </c>
      <c r="P20" s="88"/>
      <c r="S20" s="539"/>
    </row>
    <row r="21" spans="1:20" s="89" customFormat="1" ht="16.5" customHeight="1">
      <c r="A21" s="1416" t="s">
        <v>83</v>
      </c>
      <c r="B21" s="1417"/>
      <c r="C21" s="1417"/>
      <c r="D21" s="1417"/>
      <c r="E21" s="533">
        <v>1394826</v>
      </c>
      <c r="F21" s="533">
        <v>1388767</v>
      </c>
      <c r="G21" s="533">
        <v>1368352</v>
      </c>
      <c r="H21" s="533">
        <v>20414.650000000001</v>
      </c>
      <c r="I21" s="534">
        <v>6059</v>
      </c>
      <c r="J21" s="533">
        <v>628915</v>
      </c>
      <c r="K21" s="533">
        <v>137003.28</v>
      </c>
      <c r="L21" s="533">
        <v>165750.10999999999</v>
      </c>
      <c r="M21" s="532">
        <v>326162.27</v>
      </c>
      <c r="N21" s="531"/>
      <c r="O21" s="530" t="s">
        <v>80</v>
      </c>
      <c r="P21" s="88"/>
    </row>
    <row r="22" spans="1:20" s="89" customFormat="1" ht="16.5" customHeight="1">
      <c r="A22" s="530" t="s">
        <v>84</v>
      </c>
      <c r="B22" s="530"/>
      <c r="C22" s="530"/>
      <c r="D22" s="535"/>
      <c r="E22" s="533">
        <v>1397695.68</v>
      </c>
      <c r="F22" s="533">
        <v>1394966.22</v>
      </c>
      <c r="G22" s="533">
        <v>1366251.5</v>
      </c>
      <c r="H22" s="533">
        <v>28714</v>
      </c>
      <c r="I22" s="534">
        <v>2729.46</v>
      </c>
      <c r="J22" s="533">
        <v>628214.31999999995</v>
      </c>
      <c r="K22" s="533">
        <v>143045</v>
      </c>
      <c r="L22" s="533">
        <v>162832.78</v>
      </c>
      <c r="M22" s="532">
        <v>322335.86</v>
      </c>
      <c r="N22" s="531"/>
      <c r="O22" s="530" t="s">
        <v>81</v>
      </c>
      <c r="P22" s="88"/>
    </row>
    <row r="23" spans="1:20" s="88" customFormat="1" ht="16.5" customHeight="1">
      <c r="A23" s="530" t="s">
        <v>85</v>
      </c>
      <c r="B23" s="530"/>
      <c r="C23" s="530"/>
      <c r="D23" s="535"/>
      <c r="E23" s="533">
        <v>1410249</v>
      </c>
      <c r="F23" s="533">
        <v>1410066</v>
      </c>
      <c r="G23" s="533">
        <v>1389717</v>
      </c>
      <c r="H23" s="533">
        <v>20349</v>
      </c>
      <c r="I23" s="534">
        <v>183</v>
      </c>
      <c r="J23" s="533">
        <v>617396</v>
      </c>
      <c r="K23" s="533">
        <v>132986</v>
      </c>
      <c r="L23" s="533">
        <v>168633</v>
      </c>
      <c r="M23" s="532">
        <v>315777</v>
      </c>
      <c r="N23" s="531"/>
      <c r="O23" s="530" t="s">
        <v>82</v>
      </c>
      <c r="P23" s="91"/>
      <c r="R23" s="89"/>
      <c r="S23" s="89"/>
      <c r="T23" s="89"/>
    </row>
    <row r="24" spans="1:20" s="89" customFormat="1" ht="16.5" customHeight="1">
      <c r="A24" s="1419">
        <v>2559</v>
      </c>
      <c r="B24" s="1419"/>
      <c r="C24" s="1419"/>
      <c r="D24" s="1416"/>
      <c r="E24" s="538"/>
      <c r="F24" s="538"/>
      <c r="G24" s="538"/>
      <c r="H24" s="538"/>
      <c r="I24" s="538"/>
      <c r="J24" s="537"/>
      <c r="K24" s="537"/>
      <c r="L24" s="537"/>
      <c r="M24" s="536"/>
      <c r="N24" s="1418" t="s">
        <v>195</v>
      </c>
      <c r="O24" s="1419"/>
      <c r="P24" s="88"/>
    </row>
    <row r="25" spans="1:20" s="89" customFormat="1" ht="16.5" customHeight="1">
      <c r="A25" s="1416" t="s">
        <v>86</v>
      </c>
      <c r="B25" s="1417"/>
      <c r="C25" s="1417"/>
      <c r="D25" s="1417"/>
      <c r="E25" s="532">
        <v>1311076.8500000001</v>
      </c>
      <c r="F25" s="532">
        <v>1300059.04</v>
      </c>
      <c r="G25" s="532">
        <v>1280208.7</v>
      </c>
      <c r="H25" s="532">
        <v>19850.34</v>
      </c>
      <c r="I25" s="534">
        <v>11017.81</v>
      </c>
      <c r="J25" s="533">
        <v>718602</v>
      </c>
      <c r="K25" s="533">
        <v>153713</v>
      </c>
      <c r="L25" s="533">
        <v>197812</v>
      </c>
      <c r="M25" s="532">
        <v>367077</v>
      </c>
      <c r="N25" s="531"/>
      <c r="O25" s="530" t="s">
        <v>79</v>
      </c>
      <c r="P25" s="88"/>
      <c r="Q25" s="93"/>
      <c r="R25" s="539"/>
    </row>
    <row r="26" spans="1:20" s="89" customFormat="1" ht="16.5" customHeight="1">
      <c r="A26" s="1416" t="s">
        <v>83</v>
      </c>
      <c r="B26" s="1417"/>
      <c r="C26" s="1417"/>
      <c r="D26" s="1417"/>
      <c r="E26" s="532">
        <v>1326644.72</v>
      </c>
      <c r="F26" s="532">
        <v>1307036.4400000002</v>
      </c>
      <c r="G26" s="532">
        <v>1281017.6100000001</v>
      </c>
      <c r="H26" s="534">
        <v>26018.83</v>
      </c>
      <c r="I26" s="533">
        <v>19608.28</v>
      </c>
      <c r="J26" s="533">
        <v>705228.28</v>
      </c>
      <c r="K26" s="533">
        <v>158874.64000000001</v>
      </c>
      <c r="L26" s="533">
        <v>161038.28</v>
      </c>
      <c r="M26" s="532">
        <v>385315.36</v>
      </c>
      <c r="N26" s="531"/>
      <c r="O26" s="530" t="s">
        <v>80</v>
      </c>
      <c r="P26" s="88"/>
      <c r="Q26" s="92"/>
      <c r="R26" s="539"/>
    </row>
    <row r="27" spans="1:20" s="89" customFormat="1" ht="16.5" customHeight="1">
      <c r="A27" s="530" t="s">
        <v>84</v>
      </c>
      <c r="B27" s="530"/>
      <c r="C27" s="530"/>
      <c r="D27" s="535"/>
      <c r="E27" s="532">
        <v>1348183.1</v>
      </c>
      <c r="F27" s="532">
        <v>1348183.1099999999</v>
      </c>
      <c r="G27" s="532">
        <v>1332622.46</v>
      </c>
      <c r="H27" s="534">
        <v>15560.65</v>
      </c>
      <c r="I27" s="533">
        <v>0</v>
      </c>
      <c r="J27" s="533">
        <v>685632.9</v>
      </c>
      <c r="K27" s="533">
        <v>148910.26</v>
      </c>
      <c r="L27" s="533">
        <v>177871.09</v>
      </c>
      <c r="M27" s="532">
        <v>358851.56</v>
      </c>
      <c r="N27" s="531"/>
      <c r="O27" s="530" t="s">
        <v>81</v>
      </c>
      <c r="P27" s="88"/>
      <c r="Q27" s="90"/>
    </row>
    <row r="28" spans="1:20" s="88" customFormat="1" ht="16.5" customHeight="1">
      <c r="A28" s="530" t="s">
        <v>85</v>
      </c>
      <c r="B28" s="530"/>
      <c r="C28" s="530"/>
      <c r="D28" s="535"/>
      <c r="E28" s="532">
        <v>1349536.11</v>
      </c>
      <c r="F28" s="532">
        <v>1348276.24</v>
      </c>
      <c r="G28" s="532">
        <v>1315215.74</v>
      </c>
      <c r="H28" s="534">
        <v>33060.5</v>
      </c>
      <c r="I28" s="533">
        <v>1259.8699999999999</v>
      </c>
      <c r="J28" s="533">
        <v>686279.89</v>
      </c>
      <c r="K28" s="533">
        <v>144552</v>
      </c>
      <c r="L28" s="533">
        <v>174288.38</v>
      </c>
      <c r="M28" s="532">
        <v>367440.13</v>
      </c>
      <c r="N28" s="531"/>
      <c r="O28" s="530" t="s">
        <v>82</v>
      </c>
      <c r="P28" s="91"/>
      <c r="Q28" s="90"/>
      <c r="R28" s="89"/>
    </row>
    <row r="29" spans="1:20" s="89" customFormat="1" ht="16.5" customHeight="1">
      <c r="A29" s="1419">
        <v>2560</v>
      </c>
      <c r="B29" s="1419"/>
      <c r="C29" s="1419"/>
      <c r="D29" s="1416"/>
      <c r="E29" s="538"/>
      <c r="F29" s="538"/>
      <c r="G29" s="538"/>
      <c r="H29" s="538"/>
      <c r="I29" s="537"/>
      <c r="J29" s="537"/>
      <c r="K29" s="537"/>
      <c r="L29" s="537"/>
      <c r="M29" s="536"/>
      <c r="N29" s="1418" t="s">
        <v>197</v>
      </c>
      <c r="O29" s="1419"/>
      <c r="P29" s="88"/>
    </row>
    <row r="30" spans="1:20" s="89" customFormat="1" ht="16.5" customHeight="1">
      <c r="A30" s="1416" t="s">
        <v>86</v>
      </c>
      <c r="B30" s="1417"/>
      <c r="C30" s="1417"/>
      <c r="D30" s="1417"/>
      <c r="E30" s="532">
        <v>1302016</v>
      </c>
      <c r="F30" s="532">
        <v>1278764</v>
      </c>
      <c r="G30" s="532">
        <v>1244459.3500000001</v>
      </c>
      <c r="H30" s="534">
        <v>34305.43</v>
      </c>
      <c r="I30" s="533">
        <v>23251.94</v>
      </c>
      <c r="J30" s="533">
        <v>735714</v>
      </c>
      <c r="K30" s="533">
        <v>171545</v>
      </c>
      <c r="L30" s="533">
        <v>166278</v>
      </c>
      <c r="M30" s="532">
        <v>397891</v>
      </c>
      <c r="N30" s="531"/>
      <c r="O30" s="530" t="s">
        <v>79</v>
      </c>
      <c r="P30" s="88"/>
      <c r="Q30" s="93"/>
      <c r="R30" s="539"/>
    </row>
    <row r="31" spans="1:20" s="89" customFormat="1" ht="16.5" customHeight="1">
      <c r="A31" s="1416" t="s">
        <v>83</v>
      </c>
      <c r="B31" s="1417"/>
      <c r="C31" s="1417"/>
      <c r="D31" s="1417"/>
      <c r="E31" s="532">
        <v>1307880</v>
      </c>
      <c r="F31" s="532">
        <v>1288137</v>
      </c>
      <c r="G31" s="532">
        <v>1264250</v>
      </c>
      <c r="H31" s="534">
        <v>23887</v>
      </c>
      <c r="I31" s="533">
        <v>19743</v>
      </c>
      <c r="J31" s="533">
        <v>731924</v>
      </c>
      <c r="K31" s="533">
        <v>169984</v>
      </c>
      <c r="L31" s="533">
        <v>153574</v>
      </c>
      <c r="M31" s="532">
        <v>408366</v>
      </c>
      <c r="N31" s="531"/>
      <c r="O31" s="530" t="s">
        <v>80</v>
      </c>
      <c r="P31" s="88"/>
      <c r="Q31" s="92"/>
      <c r="R31" s="539"/>
    </row>
    <row r="32" spans="1:20" s="89" customFormat="1" ht="16.5" customHeight="1">
      <c r="A32" s="530" t="s">
        <v>84</v>
      </c>
      <c r="B32" s="530"/>
      <c r="C32" s="530"/>
      <c r="D32" s="535"/>
      <c r="E32" s="532">
        <v>1385879</v>
      </c>
      <c r="F32" s="532">
        <v>1385879</v>
      </c>
      <c r="G32" s="532">
        <v>1361389</v>
      </c>
      <c r="H32" s="534">
        <v>24490</v>
      </c>
      <c r="I32" s="533" t="s">
        <v>204</v>
      </c>
      <c r="J32" s="533">
        <v>655715</v>
      </c>
      <c r="K32" s="533">
        <v>124602</v>
      </c>
      <c r="L32" s="533">
        <v>169469</v>
      </c>
      <c r="M32" s="532">
        <v>361644</v>
      </c>
      <c r="N32" s="531"/>
      <c r="O32" s="530" t="s">
        <v>81</v>
      </c>
      <c r="P32" s="88"/>
      <c r="Q32" s="90"/>
    </row>
    <row r="33" spans="1:20" s="88" customFormat="1" ht="16.5" customHeight="1">
      <c r="A33" s="530" t="s">
        <v>85</v>
      </c>
      <c r="B33" s="530"/>
      <c r="C33" s="530"/>
      <c r="D33" s="535"/>
      <c r="E33" s="532">
        <v>1343211</v>
      </c>
      <c r="F33" s="532">
        <v>1335607</v>
      </c>
      <c r="G33" s="532">
        <v>1306823</v>
      </c>
      <c r="H33" s="534">
        <v>28784</v>
      </c>
      <c r="I33" s="533">
        <v>7604</v>
      </c>
      <c r="J33" s="533">
        <v>699811</v>
      </c>
      <c r="K33" s="533">
        <v>160442</v>
      </c>
      <c r="L33" s="533">
        <v>159828</v>
      </c>
      <c r="M33" s="532">
        <v>379541</v>
      </c>
      <c r="N33" s="531"/>
      <c r="O33" s="530" t="s">
        <v>82</v>
      </c>
      <c r="P33" s="91"/>
      <c r="Q33" s="638"/>
      <c r="R33" s="638"/>
      <c r="S33" s="638"/>
      <c r="T33" s="638"/>
    </row>
    <row r="34" spans="1:20">
      <c r="A34" s="1419">
        <v>2561</v>
      </c>
      <c r="B34" s="1419"/>
      <c r="C34" s="1419"/>
      <c r="D34" s="1416"/>
      <c r="E34" s="538"/>
      <c r="F34" s="538"/>
      <c r="G34" s="538"/>
      <c r="H34" s="538"/>
      <c r="I34" s="537"/>
      <c r="J34" s="537"/>
      <c r="K34" s="537"/>
      <c r="L34" s="537"/>
      <c r="M34" s="536"/>
      <c r="N34" s="1418" t="s">
        <v>201</v>
      </c>
      <c r="O34" s="1420"/>
    </row>
    <row r="35" spans="1:20">
      <c r="A35" s="530" t="s">
        <v>86</v>
      </c>
      <c r="B35" s="530"/>
      <c r="C35" s="530"/>
      <c r="D35" s="535"/>
      <c r="E35" s="532">
        <v>1293967</v>
      </c>
      <c r="F35" s="532">
        <v>1261602</v>
      </c>
      <c r="G35" s="532">
        <v>1236358</v>
      </c>
      <c r="H35" s="534">
        <v>25244</v>
      </c>
      <c r="I35" s="533">
        <v>32365</v>
      </c>
      <c r="J35" s="533">
        <v>750155</v>
      </c>
      <c r="K35" s="533">
        <v>188581</v>
      </c>
      <c r="L35" s="533">
        <v>184542</v>
      </c>
      <c r="M35" s="532">
        <v>377032</v>
      </c>
      <c r="N35" s="531" t="s">
        <v>79</v>
      </c>
      <c r="O35" s="530" t="s">
        <v>79</v>
      </c>
    </row>
    <row r="36" spans="1:20">
      <c r="A36" s="530" t="s">
        <v>83</v>
      </c>
      <c r="B36" s="530"/>
      <c r="C36" s="530"/>
      <c r="D36" s="535"/>
      <c r="E36" s="532">
        <v>1287096</v>
      </c>
      <c r="F36" s="532">
        <v>1275923</v>
      </c>
      <c r="G36" s="532">
        <v>1252549</v>
      </c>
      <c r="H36" s="534">
        <v>23374</v>
      </c>
      <c r="I36" s="533">
        <v>11173</v>
      </c>
      <c r="J36" s="533">
        <v>758821</v>
      </c>
      <c r="K36" s="533">
        <v>206694</v>
      </c>
      <c r="L36" s="533">
        <v>158171</v>
      </c>
      <c r="M36" s="532">
        <v>393956</v>
      </c>
      <c r="N36" s="531" t="s">
        <v>80</v>
      </c>
      <c r="O36" s="530" t="s">
        <v>80</v>
      </c>
    </row>
    <row r="37" spans="1:20">
      <c r="A37" s="530" t="s">
        <v>84</v>
      </c>
      <c r="B37" s="530"/>
      <c r="C37" s="530"/>
      <c r="D37" s="535"/>
      <c r="E37" s="532">
        <v>1311683</v>
      </c>
      <c r="F37" s="532">
        <v>1310835</v>
      </c>
      <c r="G37" s="532">
        <v>1299811</v>
      </c>
      <c r="H37" s="534">
        <v>11024</v>
      </c>
      <c r="I37" s="533">
        <v>848</v>
      </c>
      <c r="J37" s="533">
        <v>735826</v>
      </c>
      <c r="K37" s="533">
        <v>201254</v>
      </c>
      <c r="L37" s="533">
        <v>168598</v>
      </c>
      <c r="M37" s="532">
        <v>365974</v>
      </c>
      <c r="N37" s="531" t="s">
        <v>81</v>
      </c>
      <c r="O37" s="530" t="s">
        <v>81</v>
      </c>
    </row>
    <row r="38" spans="1:20">
      <c r="A38" s="1414" t="s">
        <v>85</v>
      </c>
      <c r="B38" s="1414"/>
      <c r="C38" s="1414"/>
      <c r="D38" s="1415"/>
      <c r="E38" s="527">
        <v>1319743</v>
      </c>
      <c r="F38" s="527">
        <v>1289383</v>
      </c>
      <c r="G38" s="527">
        <v>1263081</v>
      </c>
      <c r="H38" s="529">
        <v>26302</v>
      </c>
      <c r="I38" s="528">
        <v>30360</v>
      </c>
      <c r="J38" s="528">
        <v>728808</v>
      </c>
      <c r="K38" s="528">
        <v>177775</v>
      </c>
      <c r="L38" s="528">
        <v>162902</v>
      </c>
      <c r="M38" s="527">
        <v>388131</v>
      </c>
      <c r="N38" s="526" t="s">
        <v>82</v>
      </c>
      <c r="O38" s="525" t="s">
        <v>82</v>
      </c>
    </row>
    <row r="39" spans="1:20">
      <c r="A39" s="521"/>
      <c r="B39" s="523" t="s">
        <v>61</v>
      </c>
      <c r="C39" s="521" t="s">
        <v>240</v>
      </c>
      <c r="D39" s="521"/>
      <c r="E39" s="521"/>
      <c r="F39" s="524"/>
      <c r="G39" s="521"/>
      <c r="H39" s="521"/>
      <c r="I39" s="521"/>
      <c r="J39" s="523"/>
      <c r="K39" s="521"/>
      <c r="L39" s="521"/>
      <c r="M39" s="521"/>
      <c r="N39" s="521"/>
      <c r="O39" s="521"/>
    </row>
    <row r="40" spans="1:20">
      <c r="A40" s="521"/>
      <c r="B40" s="523" t="s">
        <v>62</v>
      </c>
      <c r="C40" s="521" t="s">
        <v>241</v>
      </c>
      <c r="D40" s="523"/>
      <c r="E40" s="521"/>
      <c r="F40" s="523"/>
      <c r="G40" s="523"/>
      <c r="H40" s="523"/>
      <c r="I40" s="521"/>
      <c r="J40" s="521"/>
      <c r="K40" s="521"/>
      <c r="L40" s="521"/>
      <c r="M40" s="521"/>
      <c r="N40" s="521"/>
      <c r="O40" s="521"/>
    </row>
    <row r="41" spans="1:20">
      <c r="A41" s="521"/>
      <c r="B41" s="521"/>
      <c r="C41" s="522"/>
      <c r="D41" s="522"/>
      <c r="E41" s="520"/>
      <c r="F41" s="520"/>
      <c r="G41" s="520"/>
      <c r="H41" s="520"/>
      <c r="I41" s="519"/>
      <c r="J41" s="521"/>
      <c r="K41" s="521"/>
      <c r="L41" s="521"/>
      <c r="M41" s="521"/>
      <c r="N41" s="521"/>
      <c r="O41" s="521"/>
    </row>
    <row r="42" spans="1:20">
      <c r="A42" s="518"/>
      <c r="B42" s="518"/>
      <c r="C42" s="518"/>
      <c r="D42" s="518"/>
      <c r="E42" s="520"/>
      <c r="F42" s="520"/>
      <c r="G42" s="520"/>
      <c r="H42" s="520"/>
      <c r="I42" s="519"/>
      <c r="J42" s="518"/>
      <c r="K42" s="518"/>
      <c r="L42" s="518"/>
      <c r="M42" s="518"/>
      <c r="N42" s="518"/>
      <c r="O42" s="518"/>
    </row>
  </sheetData>
  <mergeCells count="29">
    <mergeCell ref="A15:D15"/>
    <mergeCell ref="A13:D13"/>
    <mergeCell ref="A14:D14"/>
    <mergeCell ref="E6:I6"/>
    <mergeCell ref="J6:M6"/>
    <mergeCell ref="E7:I7"/>
    <mergeCell ref="J7:M7"/>
    <mergeCell ref="A5:D11"/>
    <mergeCell ref="M2:O4"/>
    <mergeCell ref="N13:O13"/>
    <mergeCell ref="F9:H9"/>
    <mergeCell ref="N5:O11"/>
    <mergeCell ref="F8:H8"/>
    <mergeCell ref="E5:M5"/>
    <mergeCell ref="A38:D38"/>
    <mergeCell ref="A19:D19"/>
    <mergeCell ref="N19:O19"/>
    <mergeCell ref="A31:D31"/>
    <mergeCell ref="A21:D21"/>
    <mergeCell ref="A24:D24"/>
    <mergeCell ref="N24:O24"/>
    <mergeCell ref="A25:D25"/>
    <mergeCell ref="A26:D26"/>
    <mergeCell ref="A29:D29"/>
    <mergeCell ref="N29:O29"/>
    <mergeCell ref="A30:D30"/>
    <mergeCell ref="A34:D34"/>
    <mergeCell ref="N34:O34"/>
    <mergeCell ref="A20:D20"/>
  </mergeCells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05"/>
  <sheetViews>
    <sheetView zoomScale="45" zoomScaleNormal="45" workbookViewId="0">
      <selection activeCell="Z2" sqref="Z2:AF8"/>
    </sheetView>
  </sheetViews>
  <sheetFormatPr defaultColWidth="9.125" defaultRowHeight="5.25" customHeight="1"/>
  <cols>
    <col min="1" max="1" width="30.125" style="820" customWidth="1"/>
    <col min="2" max="2" width="16.625" style="711" customWidth="1"/>
    <col min="3" max="3" width="17.75" style="711" customWidth="1"/>
    <col min="4" max="4" width="19.25" style="711" customWidth="1"/>
    <col min="5" max="5" width="9.125" style="820"/>
    <col min="6" max="8" width="22.375" style="711" customWidth="1"/>
    <col min="9" max="9" width="30.25" style="820" customWidth="1"/>
    <col min="10" max="10" width="16.625" style="711" customWidth="1"/>
    <col min="11" max="11" width="17.75" style="711" customWidth="1"/>
    <col min="12" max="12" width="16.125" style="711" customWidth="1"/>
    <col min="13" max="13" width="30.25" style="820" customWidth="1"/>
    <col min="14" max="14" width="16.625" style="711" customWidth="1"/>
    <col min="15" max="15" width="17.75" style="711" customWidth="1"/>
    <col min="16" max="16" width="16.125" style="711" customWidth="1"/>
    <col min="17" max="17" width="30.125" style="820" customWidth="1"/>
    <col min="18" max="18" width="14.375" style="711" customWidth="1"/>
    <col min="19" max="20" width="10.25" style="711" bestFit="1" customWidth="1"/>
    <col min="21" max="21" width="9.125" style="711"/>
    <col min="22" max="22" width="10.625" style="711" bestFit="1" customWidth="1"/>
    <col min="23" max="24" width="9.125" style="711"/>
    <col min="25" max="25" width="10.25" style="711" bestFit="1" customWidth="1"/>
    <col min="26" max="16384" width="9.125" style="711"/>
  </cols>
  <sheetData>
    <row r="1" spans="1:25" s="710" customFormat="1" ht="36.6" customHeight="1">
      <c r="B1" s="801" t="s">
        <v>372</v>
      </c>
      <c r="F1" s="801" t="s">
        <v>371</v>
      </c>
      <c r="J1" s="801" t="s">
        <v>370</v>
      </c>
      <c r="N1" s="801" t="s">
        <v>369</v>
      </c>
      <c r="R1" s="801" t="s">
        <v>368</v>
      </c>
      <c r="S1" s="801"/>
    </row>
    <row r="2" spans="1:25" s="801" customFormat="1" ht="30.75" customHeight="1">
      <c r="A2" s="819" t="s">
        <v>365</v>
      </c>
      <c r="B2" s="818"/>
      <c r="C2" s="818"/>
      <c r="D2" s="818"/>
      <c r="E2" s="817" t="s">
        <v>365</v>
      </c>
      <c r="F2" s="816"/>
      <c r="G2" s="816"/>
      <c r="H2" s="816"/>
      <c r="I2" s="815" t="s">
        <v>365</v>
      </c>
      <c r="J2" s="814"/>
      <c r="K2" s="814"/>
      <c r="L2" s="814"/>
      <c r="M2" s="813" t="s">
        <v>375</v>
      </c>
      <c r="N2" s="812"/>
      <c r="O2" s="812"/>
      <c r="P2" s="812"/>
      <c r="Q2" s="801" t="s">
        <v>365</v>
      </c>
    </row>
    <row r="3" spans="1:25" ht="5.25" customHeight="1">
      <c r="A3" s="839"/>
      <c r="B3" s="838"/>
      <c r="C3" s="838"/>
      <c r="D3" s="838"/>
      <c r="E3" s="830"/>
      <c r="F3" s="837"/>
      <c r="G3" s="837"/>
      <c r="H3" s="837"/>
      <c r="I3" s="836"/>
      <c r="J3" s="835"/>
      <c r="K3" s="835"/>
      <c r="L3" s="835"/>
      <c r="M3" s="1083"/>
      <c r="N3" s="1041"/>
      <c r="O3" s="1041"/>
      <c r="P3" s="1041"/>
    </row>
    <row r="4" spans="1:25" s="820" customFormat="1" ht="26.25" customHeight="1">
      <c r="A4" s="949" t="s">
        <v>55</v>
      </c>
      <c r="B4" s="948" t="s">
        <v>0</v>
      </c>
      <c r="C4" s="948" t="s">
        <v>1</v>
      </c>
      <c r="D4" s="948" t="s">
        <v>2</v>
      </c>
      <c r="E4" s="947" t="s">
        <v>55</v>
      </c>
      <c r="F4" s="946" t="s">
        <v>0</v>
      </c>
      <c r="G4" s="946" t="s">
        <v>1</v>
      </c>
      <c r="H4" s="946" t="s">
        <v>2</v>
      </c>
      <c r="I4" s="945" t="s">
        <v>55</v>
      </c>
      <c r="J4" s="944" t="s">
        <v>0</v>
      </c>
      <c r="K4" s="944" t="s">
        <v>1</v>
      </c>
      <c r="L4" s="944" t="s">
        <v>2</v>
      </c>
      <c r="M4" s="943" t="s">
        <v>55</v>
      </c>
      <c r="N4" s="942" t="s">
        <v>0</v>
      </c>
      <c r="O4" s="942" t="s">
        <v>1</v>
      </c>
      <c r="P4" s="942" t="s">
        <v>2</v>
      </c>
      <c r="Q4" s="941" t="s">
        <v>55</v>
      </c>
      <c r="R4" s="940" t="s">
        <v>0</v>
      </c>
      <c r="S4" s="940" t="s">
        <v>1</v>
      </c>
      <c r="T4" s="940" t="s">
        <v>2</v>
      </c>
    </row>
    <row r="5" spans="1:25" s="820" customFormat="1" ht="21.75" customHeight="1">
      <c r="A5" s="839"/>
      <c r="B5" s="1598" t="s">
        <v>269</v>
      </c>
      <c r="C5" s="1598"/>
      <c r="D5" s="1598"/>
      <c r="E5" s="830"/>
      <c r="F5" s="1600" t="s">
        <v>269</v>
      </c>
      <c r="G5" s="1600"/>
      <c r="H5" s="1600"/>
      <c r="I5" s="836"/>
      <c r="J5" s="1601" t="s">
        <v>269</v>
      </c>
      <c r="K5" s="1601"/>
      <c r="L5" s="1601"/>
      <c r="M5" s="1083"/>
      <c r="N5" s="1597" t="s">
        <v>269</v>
      </c>
      <c r="O5" s="1597"/>
      <c r="P5" s="1597"/>
      <c r="R5" s="1596" t="s">
        <v>269</v>
      </c>
      <c r="S5" s="1596"/>
      <c r="T5" s="1596"/>
      <c r="V5" s="823"/>
      <c r="W5" s="823"/>
      <c r="X5" s="823"/>
    </row>
    <row r="6" spans="1:25" s="733" customFormat="1" ht="21" customHeight="1">
      <c r="A6" s="1106" t="s">
        <v>266</v>
      </c>
      <c r="B6" s="1107">
        <v>1306823</v>
      </c>
      <c r="C6" s="1107">
        <v>719730</v>
      </c>
      <c r="D6" s="1107">
        <v>587093</v>
      </c>
      <c r="E6" s="920" t="s">
        <v>266</v>
      </c>
      <c r="F6" s="514">
        <v>1361389</v>
      </c>
      <c r="G6" s="514">
        <v>736463</v>
      </c>
      <c r="H6" s="514">
        <v>624926</v>
      </c>
      <c r="I6" s="876" t="s">
        <v>266</v>
      </c>
      <c r="J6" s="511">
        <v>1264250</v>
      </c>
      <c r="K6" s="511">
        <v>688457</v>
      </c>
      <c r="L6" s="511">
        <v>575793</v>
      </c>
      <c r="M6" s="919" t="s">
        <v>266</v>
      </c>
      <c r="N6" s="875">
        <v>1244459</v>
      </c>
      <c r="O6" s="875">
        <v>702946</v>
      </c>
      <c r="P6" s="875">
        <v>541513</v>
      </c>
      <c r="Q6" s="1105" t="s">
        <v>266</v>
      </c>
      <c r="R6" s="869">
        <v>1294230</v>
      </c>
      <c r="S6" s="869">
        <v>711899</v>
      </c>
      <c r="T6" s="869">
        <v>582331</v>
      </c>
      <c r="V6" s="869"/>
      <c r="W6" s="869"/>
      <c r="X6" s="869"/>
      <c r="Y6" s="783"/>
    </row>
    <row r="7" spans="1:25" s="733" customFormat="1" ht="18.75" customHeight="1">
      <c r="A7" s="1106"/>
      <c r="B7" s="1103"/>
      <c r="C7" s="1103"/>
      <c r="D7" s="1103"/>
      <c r="E7" s="920"/>
      <c r="F7" s="514"/>
      <c r="G7" s="513"/>
      <c r="H7" s="512"/>
      <c r="I7" s="876"/>
      <c r="J7" s="511"/>
      <c r="K7" s="510"/>
      <c r="L7" s="509"/>
      <c r="M7" s="919"/>
      <c r="N7" s="875"/>
      <c r="O7" s="874"/>
      <c r="P7" s="873"/>
      <c r="Q7" s="1105"/>
      <c r="R7" s="896"/>
      <c r="S7" s="896"/>
      <c r="T7" s="896"/>
      <c r="V7" s="896"/>
      <c r="W7" s="896"/>
      <c r="X7" s="896"/>
      <c r="Y7" s="783"/>
    </row>
    <row r="8" spans="1:25" s="733" customFormat="1" ht="20.25" customHeight="1">
      <c r="A8" s="1098" t="s">
        <v>265</v>
      </c>
      <c r="B8" s="1103">
        <v>12867</v>
      </c>
      <c r="C8" s="1103">
        <v>1735</v>
      </c>
      <c r="D8" s="1103">
        <v>11132</v>
      </c>
      <c r="E8" s="1034" t="s">
        <v>265</v>
      </c>
      <c r="F8" s="506">
        <v>19244</v>
      </c>
      <c r="G8" s="506">
        <v>2592</v>
      </c>
      <c r="H8" s="506">
        <v>16652</v>
      </c>
      <c r="I8" s="860" t="s">
        <v>265</v>
      </c>
      <c r="J8" s="500">
        <v>18939</v>
      </c>
      <c r="K8" s="500">
        <v>6461</v>
      </c>
      <c r="L8" s="500">
        <v>12478</v>
      </c>
      <c r="M8" s="1033" t="s">
        <v>265</v>
      </c>
      <c r="N8" s="870">
        <v>15949</v>
      </c>
      <c r="O8" s="870">
        <v>4463</v>
      </c>
      <c r="P8" s="870">
        <v>11486</v>
      </c>
      <c r="Q8" s="1097" t="s">
        <v>265</v>
      </c>
      <c r="R8" s="869">
        <v>16750</v>
      </c>
      <c r="S8" s="869">
        <v>3813</v>
      </c>
      <c r="T8" s="869">
        <v>12937</v>
      </c>
      <c r="V8" s="869"/>
      <c r="W8" s="869"/>
      <c r="X8" s="869"/>
      <c r="Y8" s="783"/>
    </row>
    <row r="9" spans="1:25" s="733" customFormat="1" ht="20.25" customHeight="1">
      <c r="A9" s="1094" t="s">
        <v>264</v>
      </c>
      <c r="B9" s="1103">
        <v>343970</v>
      </c>
      <c r="C9" s="1103">
        <v>185889</v>
      </c>
      <c r="D9" s="1103">
        <v>158081</v>
      </c>
      <c r="E9" s="837" t="s">
        <v>264</v>
      </c>
      <c r="F9" s="506">
        <v>366565</v>
      </c>
      <c r="G9" s="506">
        <v>202450</v>
      </c>
      <c r="H9" s="506">
        <v>164115</v>
      </c>
      <c r="I9" s="835" t="s">
        <v>264</v>
      </c>
      <c r="J9" s="500">
        <v>324126</v>
      </c>
      <c r="K9" s="500">
        <v>172526</v>
      </c>
      <c r="L9" s="500">
        <v>151600</v>
      </c>
      <c r="M9" s="1041" t="s">
        <v>264</v>
      </c>
      <c r="N9" s="870">
        <v>295103</v>
      </c>
      <c r="O9" s="870">
        <v>170715</v>
      </c>
      <c r="P9" s="870">
        <v>124388</v>
      </c>
      <c r="Q9" s="1093" t="s">
        <v>264</v>
      </c>
      <c r="R9" s="869">
        <v>332441</v>
      </c>
      <c r="S9" s="869">
        <v>182895</v>
      </c>
      <c r="T9" s="869">
        <v>149546</v>
      </c>
      <c r="V9" s="869"/>
      <c r="W9" s="869"/>
      <c r="X9" s="869"/>
      <c r="Y9" s="783"/>
    </row>
    <row r="10" spans="1:25" s="733" customFormat="1" ht="20.25" customHeight="1">
      <c r="A10" s="1096" t="s">
        <v>263</v>
      </c>
      <c r="B10" s="1103">
        <v>315207</v>
      </c>
      <c r="C10" s="1103">
        <v>185691</v>
      </c>
      <c r="D10" s="1103">
        <v>129516</v>
      </c>
      <c r="E10" s="895" t="s">
        <v>263</v>
      </c>
      <c r="F10" s="506">
        <v>330202</v>
      </c>
      <c r="G10" s="506">
        <v>181902</v>
      </c>
      <c r="H10" s="506">
        <v>148300</v>
      </c>
      <c r="I10" s="856" t="s">
        <v>263</v>
      </c>
      <c r="J10" s="500">
        <v>302229</v>
      </c>
      <c r="K10" s="500">
        <v>186786</v>
      </c>
      <c r="L10" s="500">
        <v>115443</v>
      </c>
      <c r="M10" s="894" t="s">
        <v>263</v>
      </c>
      <c r="N10" s="870">
        <v>308019</v>
      </c>
      <c r="O10" s="870">
        <v>196083</v>
      </c>
      <c r="P10" s="870">
        <v>111936</v>
      </c>
      <c r="Q10" s="1095" t="s">
        <v>263</v>
      </c>
      <c r="R10" s="869">
        <v>313914</v>
      </c>
      <c r="S10" s="869">
        <v>187616</v>
      </c>
      <c r="T10" s="869">
        <v>126298</v>
      </c>
      <c r="V10" s="869"/>
      <c r="W10" s="869"/>
      <c r="X10" s="869"/>
      <c r="Y10" s="783"/>
    </row>
    <row r="11" spans="1:25" s="733" customFormat="1" ht="20.25" customHeight="1">
      <c r="A11" s="1096" t="s">
        <v>262</v>
      </c>
      <c r="B11" s="1103">
        <v>239444</v>
      </c>
      <c r="C11" s="1103">
        <v>136399</v>
      </c>
      <c r="D11" s="1103">
        <v>103045</v>
      </c>
      <c r="E11" s="895" t="s">
        <v>262</v>
      </c>
      <c r="F11" s="506">
        <v>213970</v>
      </c>
      <c r="G11" s="506">
        <v>125158</v>
      </c>
      <c r="H11" s="506">
        <v>88812</v>
      </c>
      <c r="I11" s="856" t="s">
        <v>262</v>
      </c>
      <c r="J11" s="500">
        <v>205328</v>
      </c>
      <c r="K11" s="500">
        <v>126097</v>
      </c>
      <c r="L11" s="500">
        <v>79231</v>
      </c>
      <c r="M11" s="894" t="s">
        <v>262</v>
      </c>
      <c r="N11" s="870">
        <v>215109</v>
      </c>
      <c r="O11" s="870">
        <v>130652</v>
      </c>
      <c r="P11" s="870">
        <v>84457</v>
      </c>
      <c r="Q11" s="1095" t="s">
        <v>262</v>
      </c>
      <c r="R11" s="869">
        <v>218463</v>
      </c>
      <c r="S11" s="869">
        <v>129576</v>
      </c>
      <c r="T11" s="869">
        <v>88887</v>
      </c>
      <c r="V11" s="869"/>
      <c r="W11" s="869"/>
      <c r="X11" s="869"/>
      <c r="Y11" s="783"/>
    </row>
    <row r="12" spans="1:25" ht="20.25" customHeight="1">
      <c r="A12" s="1094" t="s">
        <v>261</v>
      </c>
      <c r="B12" s="1103">
        <f>SUM(B13:B15)</f>
        <v>197358</v>
      </c>
      <c r="C12" s="1103">
        <f>SUM(C13:C15)</f>
        <v>117412</v>
      </c>
      <c r="D12" s="1103">
        <f>SUM(D13:D15)</f>
        <v>79946</v>
      </c>
      <c r="E12" s="837" t="s">
        <v>261</v>
      </c>
      <c r="F12" s="506">
        <v>230011</v>
      </c>
      <c r="G12" s="506">
        <v>125016</v>
      </c>
      <c r="H12" s="506">
        <v>104995</v>
      </c>
      <c r="I12" s="835" t="s">
        <v>261</v>
      </c>
      <c r="J12" s="500">
        <v>219194</v>
      </c>
      <c r="K12" s="500">
        <v>109440</v>
      </c>
      <c r="L12" s="500">
        <v>109754</v>
      </c>
      <c r="M12" s="1041" t="s">
        <v>261</v>
      </c>
      <c r="N12" s="870">
        <v>211704</v>
      </c>
      <c r="O12" s="870">
        <v>108936</v>
      </c>
      <c r="P12" s="870">
        <v>102768</v>
      </c>
      <c r="Q12" s="1093" t="s">
        <v>261</v>
      </c>
      <c r="R12" s="869">
        <v>214567</v>
      </c>
      <c r="S12" s="869">
        <v>115201</v>
      </c>
      <c r="T12" s="869">
        <v>99366</v>
      </c>
      <c r="V12" s="869"/>
      <c r="W12" s="869"/>
      <c r="X12" s="869"/>
      <c r="Y12" s="783"/>
    </row>
    <row r="13" spans="1:25" ht="20.25" customHeight="1">
      <c r="A13" s="1087" t="s">
        <v>286</v>
      </c>
      <c r="B13" s="1103">
        <v>156689</v>
      </c>
      <c r="C13" s="1103">
        <v>90836</v>
      </c>
      <c r="D13" s="1103">
        <v>65853</v>
      </c>
      <c r="E13" s="891" t="s">
        <v>286</v>
      </c>
      <c r="F13" s="506">
        <v>192081</v>
      </c>
      <c r="G13" s="506">
        <v>100410</v>
      </c>
      <c r="H13" s="506">
        <v>91671</v>
      </c>
      <c r="I13" s="848" t="s">
        <v>286</v>
      </c>
      <c r="J13" s="500">
        <v>181675</v>
      </c>
      <c r="K13" s="500">
        <v>82593</v>
      </c>
      <c r="L13" s="500">
        <v>99082</v>
      </c>
      <c r="M13" s="888" t="s">
        <v>286</v>
      </c>
      <c r="N13" s="870">
        <v>172000</v>
      </c>
      <c r="O13" s="870">
        <v>77102</v>
      </c>
      <c r="P13" s="870">
        <v>94898</v>
      </c>
      <c r="Q13" s="1085" t="s">
        <v>286</v>
      </c>
      <c r="R13" s="869">
        <v>175611</v>
      </c>
      <c r="S13" s="869">
        <v>87735</v>
      </c>
      <c r="T13" s="869">
        <v>87876</v>
      </c>
      <c r="V13" s="869"/>
      <c r="W13" s="869"/>
      <c r="X13" s="869"/>
      <c r="Y13" s="783"/>
    </row>
    <row r="14" spans="1:25" ht="20.25" customHeight="1">
      <c r="A14" s="1087" t="s">
        <v>285</v>
      </c>
      <c r="B14" s="1103">
        <v>40669</v>
      </c>
      <c r="C14" s="1103">
        <v>26576</v>
      </c>
      <c r="D14" s="1103">
        <v>14093</v>
      </c>
      <c r="E14" s="891" t="s">
        <v>285</v>
      </c>
      <c r="F14" s="506">
        <v>37930</v>
      </c>
      <c r="G14" s="506">
        <v>24606</v>
      </c>
      <c r="H14" s="506">
        <v>13324</v>
      </c>
      <c r="I14" s="848" t="s">
        <v>285</v>
      </c>
      <c r="J14" s="500">
        <v>37519</v>
      </c>
      <c r="K14" s="500">
        <v>26847</v>
      </c>
      <c r="L14" s="500">
        <v>10672</v>
      </c>
      <c r="M14" s="888" t="s">
        <v>285</v>
      </c>
      <c r="N14" s="870">
        <v>39704</v>
      </c>
      <c r="O14" s="870">
        <v>31834</v>
      </c>
      <c r="P14" s="870">
        <v>7870</v>
      </c>
      <c r="Q14" s="1085" t="s">
        <v>285</v>
      </c>
      <c r="R14" s="869">
        <v>38956</v>
      </c>
      <c r="S14" s="869">
        <v>27466</v>
      </c>
      <c r="T14" s="869">
        <v>11490</v>
      </c>
      <c r="V14" s="869"/>
      <c r="W14" s="869"/>
      <c r="X14" s="869"/>
      <c r="Y14" s="783"/>
    </row>
    <row r="15" spans="1:25" ht="20.25" customHeight="1">
      <c r="A15" s="1092" t="s">
        <v>268</v>
      </c>
      <c r="B15" s="1104" t="s">
        <v>204</v>
      </c>
      <c r="C15" s="1104" t="s">
        <v>204</v>
      </c>
      <c r="D15" s="1104" t="s">
        <v>204</v>
      </c>
      <c r="E15" s="1091" t="s">
        <v>268</v>
      </c>
      <c r="F15" s="504" t="s">
        <v>204</v>
      </c>
      <c r="G15" s="504" t="s">
        <v>204</v>
      </c>
      <c r="H15" s="504" t="s">
        <v>204</v>
      </c>
      <c r="I15" s="852" t="s">
        <v>268</v>
      </c>
      <c r="J15" s="365" t="s">
        <v>206</v>
      </c>
      <c r="K15" s="365" t="s">
        <v>206</v>
      </c>
      <c r="L15" s="365" t="s">
        <v>206</v>
      </c>
      <c r="M15" s="1090" t="s">
        <v>268</v>
      </c>
      <c r="N15" s="368" t="s">
        <v>206</v>
      </c>
      <c r="O15" s="368" t="s">
        <v>206</v>
      </c>
      <c r="P15" s="368" t="s">
        <v>206</v>
      </c>
      <c r="Q15" s="1089" t="s">
        <v>268</v>
      </c>
      <c r="R15" s="1088" t="s">
        <v>204</v>
      </c>
      <c r="S15" s="1088" t="s">
        <v>204</v>
      </c>
      <c r="T15" s="1088" t="s">
        <v>204</v>
      </c>
      <c r="V15" s="1088"/>
      <c r="W15" s="1088"/>
      <c r="X15" s="1088"/>
      <c r="Y15" s="783"/>
    </row>
    <row r="16" spans="1:25" ht="20.25" customHeight="1">
      <c r="A16" s="1094" t="s">
        <v>257</v>
      </c>
      <c r="B16" s="1103">
        <f>SUM(B17:B19)</f>
        <v>197977</v>
      </c>
      <c r="C16" s="1103">
        <f>SUM(C17:C19)</f>
        <v>92604</v>
      </c>
      <c r="D16" s="1103">
        <f>SUM(D17:D19)</f>
        <v>105373</v>
      </c>
      <c r="E16" s="837" t="s">
        <v>257</v>
      </c>
      <c r="F16" s="506">
        <v>201397</v>
      </c>
      <c r="G16" s="506">
        <v>99345</v>
      </c>
      <c r="H16" s="506">
        <v>102052</v>
      </c>
      <c r="I16" s="835" t="s">
        <v>257</v>
      </c>
      <c r="J16" s="500">
        <v>193332</v>
      </c>
      <c r="K16" s="500">
        <v>86045</v>
      </c>
      <c r="L16" s="500">
        <v>107287</v>
      </c>
      <c r="M16" s="1041" t="s">
        <v>257</v>
      </c>
      <c r="N16" s="870">
        <v>198001</v>
      </c>
      <c r="O16" s="870">
        <v>92097</v>
      </c>
      <c r="P16" s="870">
        <v>105904</v>
      </c>
      <c r="Q16" s="1093" t="s">
        <v>257</v>
      </c>
      <c r="R16" s="869">
        <v>197676</v>
      </c>
      <c r="S16" s="869">
        <v>92523</v>
      </c>
      <c r="T16" s="869">
        <v>105153</v>
      </c>
      <c r="V16" s="869"/>
      <c r="W16" s="869"/>
      <c r="X16" s="869"/>
      <c r="Y16" s="783"/>
    </row>
    <row r="17" spans="1:25" s="733" customFormat="1" ht="20.25" customHeight="1">
      <c r="A17" s="1092" t="s">
        <v>256</v>
      </c>
      <c r="B17" s="1103">
        <v>107941</v>
      </c>
      <c r="C17" s="1103">
        <v>52370</v>
      </c>
      <c r="D17" s="1103">
        <v>55571</v>
      </c>
      <c r="E17" s="1091" t="s">
        <v>256</v>
      </c>
      <c r="F17" s="506">
        <v>118977</v>
      </c>
      <c r="G17" s="506">
        <v>53299</v>
      </c>
      <c r="H17" s="506">
        <v>65678</v>
      </c>
      <c r="I17" s="852" t="s">
        <v>256</v>
      </c>
      <c r="J17" s="500">
        <v>110173</v>
      </c>
      <c r="K17" s="500">
        <v>44107</v>
      </c>
      <c r="L17" s="500">
        <v>66066</v>
      </c>
      <c r="M17" s="1090" t="s">
        <v>256</v>
      </c>
      <c r="N17" s="870">
        <v>126942</v>
      </c>
      <c r="O17" s="870">
        <v>56346</v>
      </c>
      <c r="P17" s="870">
        <v>70596</v>
      </c>
      <c r="Q17" s="1089" t="s">
        <v>256</v>
      </c>
      <c r="R17" s="869">
        <v>116008</v>
      </c>
      <c r="S17" s="869">
        <v>51531</v>
      </c>
      <c r="T17" s="869">
        <v>64477</v>
      </c>
      <c r="V17" s="869"/>
      <c r="W17" s="869"/>
      <c r="X17" s="869"/>
      <c r="Y17" s="783"/>
    </row>
    <row r="18" spans="1:25" s="733" customFormat="1" ht="20.25" customHeight="1">
      <c r="A18" s="1092" t="s">
        <v>255</v>
      </c>
      <c r="B18" s="1103">
        <v>71685</v>
      </c>
      <c r="C18" s="1103">
        <v>37015</v>
      </c>
      <c r="D18" s="1103">
        <v>34670</v>
      </c>
      <c r="E18" s="1091" t="s">
        <v>255</v>
      </c>
      <c r="F18" s="506">
        <v>60105</v>
      </c>
      <c r="G18" s="506">
        <v>37475</v>
      </c>
      <c r="H18" s="506">
        <v>22630</v>
      </c>
      <c r="I18" s="852" t="s">
        <v>255</v>
      </c>
      <c r="J18" s="500">
        <v>57314</v>
      </c>
      <c r="K18" s="500">
        <v>31394</v>
      </c>
      <c r="L18" s="500">
        <v>25920</v>
      </c>
      <c r="M18" s="1090" t="s">
        <v>255</v>
      </c>
      <c r="N18" s="870">
        <v>46133</v>
      </c>
      <c r="O18" s="870">
        <v>29595</v>
      </c>
      <c r="P18" s="870">
        <v>16538</v>
      </c>
      <c r="Q18" s="1089" t="s">
        <v>255</v>
      </c>
      <c r="R18" s="869">
        <v>58809</v>
      </c>
      <c r="S18" s="869">
        <v>33870</v>
      </c>
      <c r="T18" s="869">
        <v>24939</v>
      </c>
      <c r="V18" s="869"/>
      <c r="W18" s="869"/>
      <c r="X18" s="869"/>
      <c r="Y18" s="783"/>
    </row>
    <row r="19" spans="1:25" s="733" customFormat="1" ht="20.25" customHeight="1">
      <c r="A19" s="1092" t="s">
        <v>254</v>
      </c>
      <c r="B19" s="1103">
        <v>18351</v>
      </c>
      <c r="C19" s="1103">
        <v>3219</v>
      </c>
      <c r="D19" s="1103">
        <v>15132</v>
      </c>
      <c r="E19" s="1091" t="s">
        <v>254</v>
      </c>
      <c r="F19" s="506">
        <v>22315</v>
      </c>
      <c r="G19" s="506">
        <v>8571</v>
      </c>
      <c r="H19" s="506">
        <v>13744</v>
      </c>
      <c r="I19" s="852" t="s">
        <v>254</v>
      </c>
      <c r="J19" s="500">
        <v>25845</v>
      </c>
      <c r="K19" s="500">
        <v>10544</v>
      </c>
      <c r="L19" s="500">
        <v>15301</v>
      </c>
      <c r="M19" s="1090" t="s">
        <v>254</v>
      </c>
      <c r="N19" s="870">
        <v>24926</v>
      </c>
      <c r="O19" s="870">
        <v>6156</v>
      </c>
      <c r="P19" s="870">
        <v>18770</v>
      </c>
      <c r="Q19" s="1089" t="s">
        <v>254</v>
      </c>
      <c r="R19" s="869">
        <v>22859</v>
      </c>
      <c r="S19" s="869">
        <v>7122</v>
      </c>
      <c r="T19" s="869">
        <v>15737</v>
      </c>
      <c r="V19" s="869"/>
      <c r="W19" s="869"/>
      <c r="X19" s="869"/>
      <c r="Y19" s="783"/>
    </row>
    <row r="20" spans="1:25" s="733" customFormat="1" ht="20.25" customHeight="1">
      <c r="A20" s="1087" t="s">
        <v>253</v>
      </c>
      <c r="B20" s="1102">
        <v>0</v>
      </c>
      <c r="C20" s="1102">
        <v>0</v>
      </c>
      <c r="D20" s="1102">
        <v>0</v>
      </c>
      <c r="E20" s="891" t="s">
        <v>253</v>
      </c>
      <c r="F20" s="505" t="s">
        <v>204</v>
      </c>
      <c r="G20" s="504" t="s">
        <v>204</v>
      </c>
      <c r="H20" s="504" t="s">
        <v>204</v>
      </c>
      <c r="I20" s="848" t="s">
        <v>253</v>
      </c>
      <c r="J20" s="369" t="s">
        <v>206</v>
      </c>
      <c r="K20" s="365" t="s">
        <v>206</v>
      </c>
      <c r="L20" s="365" t="s">
        <v>206</v>
      </c>
      <c r="M20" s="888" t="s">
        <v>253</v>
      </c>
      <c r="N20" s="364" t="s">
        <v>206</v>
      </c>
      <c r="O20" s="368" t="s">
        <v>206</v>
      </c>
      <c r="P20" s="368" t="s">
        <v>206</v>
      </c>
      <c r="Q20" s="1085" t="s">
        <v>253</v>
      </c>
      <c r="R20" s="1088" t="s">
        <v>204</v>
      </c>
      <c r="S20" s="1088" t="s">
        <v>204</v>
      </c>
      <c r="T20" s="1088" t="s">
        <v>204</v>
      </c>
      <c r="V20" s="1088"/>
      <c r="W20" s="1088"/>
      <c r="X20" s="1088"/>
      <c r="Y20" s="783"/>
    </row>
    <row r="21" spans="1:25" s="733" customFormat="1" ht="20.25" customHeight="1">
      <c r="A21" s="1087" t="s">
        <v>252</v>
      </c>
      <c r="B21" s="1102">
        <v>0</v>
      </c>
      <c r="C21" s="1102">
        <v>0</v>
      </c>
      <c r="D21" s="1102">
        <v>0</v>
      </c>
      <c r="E21" s="891" t="s">
        <v>252</v>
      </c>
      <c r="F21" s="502">
        <v>0</v>
      </c>
      <c r="G21" s="501">
        <v>0</v>
      </c>
      <c r="H21" s="501">
        <v>0</v>
      </c>
      <c r="I21" s="848" t="s">
        <v>252</v>
      </c>
      <c r="J21" s="500">
        <v>1102</v>
      </c>
      <c r="K21" s="500">
        <v>1102</v>
      </c>
      <c r="L21" s="365">
        <v>0</v>
      </c>
      <c r="M21" s="888" t="s">
        <v>252</v>
      </c>
      <c r="N21" s="870">
        <v>574</v>
      </c>
      <c r="O21" s="870">
        <v>0</v>
      </c>
      <c r="P21" s="870">
        <v>574</v>
      </c>
      <c r="Q21" s="1085" t="s">
        <v>252</v>
      </c>
      <c r="R21" s="844">
        <v>419</v>
      </c>
      <c r="S21" s="844">
        <v>275</v>
      </c>
      <c r="T21" s="844">
        <v>144</v>
      </c>
      <c r="V21" s="844"/>
      <c r="W21" s="844"/>
      <c r="X21" s="844"/>
      <c r="Y21" s="783"/>
    </row>
    <row r="22" spans="1:25" ht="21" customHeight="1">
      <c r="A22" s="1094"/>
      <c r="B22" s="1599" t="s">
        <v>267</v>
      </c>
      <c r="C22" s="1599"/>
      <c r="D22" s="1599"/>
      <c r="E22" s="837"/>
      <c r="F22" s="1587" t="s">
        <v>267</v>
      </c>
      <c r="G22" s="1587"/>
      <c r="H22" s="1587"/>
      <c r="I22" s="835"/>
      <c r="J22" s="1570" t="s">
        <v>267</v>
      </c>
      <c r="K22" s="1570"/>
      <c r="L22" s="1570"/>
      <c r="M22" s="1041"/>
      <c r="N22" s="1586" t="s">
        <v>267</v>
      </c>
      <c r="O22" s="1586"/>
      <c r="P22" s="1586"/>
      <c r="Q22" s="1093"/>
      <c r="S22" s="1101"/>
      <c r="T22" s="1101"/>
    </row>
    <row r="23" spans="1:25" ht="21" customHeight="1">
      <c r="A23" s="1100" t="s">
        <v>266</v>
      </c>
      <c r="B23" s="496">
        <f>B6/$B$6*100</f>
        <v>100</v>
      </c>
      <c r="C23" s="497">
        <f>C6/$C$6*100</f>
        <v>100</v>
      </c>
      <c r="D23" s="496">
        <f>D6/$D$6*100</f>
        <v>100</v>
      </c>
      <c r="E23" s="939" t="s">
        <v>266</v>
      </c>
      <c r="F23" s="480">
        <f>F6*100/$F$6</f>
        <v>100</v>
      </c>
      <c r="G23" s="480">
        <f>G6*100/$G$6</f>
        <v>100</v>
      </c>
      <c r="H23" s="480">
        <f>H6*100/$H$6</f>
        <v>100</v>
      </c>
      <c r="I23" s="865" t="s">
        <v>266</v>
      </c>
      <c r="J23" s="479">
        <f>J6*100/$J$6</f>
        <v>100</v>
      </c>
      <c r="K23" s="479">
        <f>K6*100/$K$6</f>
        <v>100</v>
      </c>
      <c r="L23" s="479">
        <f>L6*100/$L$6</f>
        <v>100</v>
      </c>
      <c r="M23" s="938" t="s">
        <v>266</v>
      </c>
      <c r="N23" s="1086">
        <f>N6*100/$N$6</f>
        <v>100</v>
      </c>
      <c r="O23" s="1086">
        <f>O6*100/$O$6</f>
        <v>100</v>
      </c>
      <c r="P23" s="1086">
        <f>P6*100/$P$6</f>
        <v>100</v>
      </c>
      <c r="Q23" s="1099" t="s">
        <v>266</v>
      </c>
    </row>
    <row r="24" spans="1:25" ht="9" customHeight="1">
      <c r="A24" s="1100"/>
      <c r="B24" s="496"/>
      <c r="C24" s="497"/>
      <c r="D24" s="496"/>
      <c r="E24" s="939"/>
      <c r="F24" s="494"/>
      <c r="G24" s="495"/>
      <c r="H24" s="494"/>
      <c r="I24" s="865"/>
      <c r="J24" s="359"/>
      <c r="K24" s="359"/>
      <c r="L24" s="359"/>
      <c r="M24" s="938"/>
      <c r="N24" s="847"/>
      <c r="O24" s="847"/>
      <c r="P24" s="847"/>
      <c r="Q24" s="1099"/>
    </row>
    <row r="25" spans="1:25" ht="20.25" customHeight="1">
      <c r="A25" s="1098" t="s">
        <v>265</v>
      </c>
      <c r="B25" s="481">
        <f t="shared" ref="B25:B31" si="0">B8*100/$B$6</f>
        <v>0.98460158720806112</v>
      </c>
      <c r="C25" s="481">
        <f>C8*100/$C$6-0.03</f>
        <v>0.2110626207049866</v>
      </c>
      <c r="D25" s="481">
        <f t="shared" ref="D25:D31" si="1">D8*100/$D$6</f>
        <v>1.8961220794661153</v>
      </c>
      <c r="E25" s="1034" t="s">
        <v>265</v>
      </c>
      <c r="F25" s="480">
        <f t="shared" ref="F25:F31" si="2">F8*100/$F$6</f>
        <v>1.4135563016889368</v>
      </c>
      <c r="G25" s="480">
        <f t="shared" ref="G25:G31" si="3">G8*100/$G$6</f>
        <v>0.35195250813686496</v>
      </c>
      <c r="H25" s="480">
        <f t="shared" ref="H25:H31" si="4">H8*100/$H$6</f>
        <v>2.6646354928423523</v>
      </c>
      <c r="I25" s="860" t="s">
        <v>265</v>
      </c>
      <c r="J25" s="479">
        <f t="shared" ref="J25:J31" si="5">J8*100/$J$6</f>
        <v>1.4980423175795927</v>
      </c>
      <c r="K25" s="479">
        <f t="shared" ref="K25:K31" si="6">K8*100/$K$6</f>
        <v>0.93847546034102347</v>
      </c>
      <c r="L25" s="479">
        <f t="shared" ref="L25:L31" si="7">L8*100/$L$6</f>
        <v>2.1670982453763767</v>
      </c>
      <c r="M25" s="1033" t="s">
        <v>265</v>
      </c>
      <c r="N25" s="1086">
        <f t="shared" ref="N25:N31" si="8">N8*100/$N$6</f>
        <v>1.2816010812730672</v>
      </c>
      <c r="O25" s="1086">
        <f t="shared" ref="O25:O31" si="9">O8*100/$O$6</f>
        <v>0.63489940905844833</v>
      </c>
      <c r="P25" s="1086">
        <f t="shared" ref="P25:P31" si="10">P8*100/$P$6</f>
        <v>2.1210940457569807</v>
      </c>
      <c r="Q25" s="1097" t="s">
        <v>265</v>
      </c>
      <c r="R25" s="967">
        <f t="shared" ref="R25:R31" si="11">R8*100/$R$6</f>
        <v>1.2942058212218848</v>
      </c>
      <c r="S25" s="967">
        <f t="shared" ref="S25:S31" si="12">S8*100/$S$6</f>
        <v>0.53560968620548699</v>
      </c>
      <c r="T25" s="967">
        <f t="shared" ref="T25:T31" si="13">T8*100/$T$6</f>
        <v>2.2215887527883624</v>
      </c>
    </row>
    <row r="26" spans="1:25" ht="20.25" customHeight="1">
      <c r="A26" s="1094" t="s">
        <v>264</v>
      </c>
      <c r="B26" s="481">
        <f t="shared" si="0"/>
        <v>26.321085563997574</v>
      </c>
      <c r="C26" s="481">
        <f t="shared" ref="C26:C31" si="14">C9*100/$C$6</f>
        <v>25.827602017423199</v>
      </c>
      <c r="D26" s="481">
        <f t="shared" si="1"/>
        <v>26.926057711469902</v>
      </c>
      <c r="E26" s="837" t="s">
        <v>264</v>
      </c>
      <c r="F26" s="480">
        <f t="shared" si="2"/>
        <v>26.925808861390831</v>
      </c>
      <c r="G26" s="480">
        <f t="shared" si="3"/>
        <v>27.48950049085969</v>
      </c>
      <c r="H26" s="480">
        <f t="shared" si="4"/>
        <v>26.261509362708544</v>
      </c>
      <c r="I26" s="835" t="s">
        <v>264</v>
      </c>
      <c r="J26" s="479">
        <f t="shared" si="5"/>
        <v>25.637808977654736</v>
      </c>
      <c r="K26" s="479">
        <f t="shared" si="6"/>
        <v>25.059807656832596</v>
      </c>
      <c r="L26" s="479">
        <f t="shared" si="7"/>
        <v>26.328906395180212</v>
      </c>
      <c r="M26" s="1041" t="s">
        <v>264</v>
      </c>
      <c r="N26" s="1086">
        <f t="shared" si="8"/>
        <v>23.713356566990154</v>
      </c>
      <c r="O26" s="1086">
        <f t="shared" si="9"/>
        <v>24.28564925328546</v>
      </c>
      <c r="P26" s="1086">
        <f t="shared" si="10"/>
        <v>22.970455002926983</v>
      </c>
      <c r="Q26" s="1093" t="s">
        <v>264</v>
      </c>
      <c r="R26" s="967">
        <f t="shared" si="11"/>
        <v>25.686392681362662</v>
      </c>
      <c r="S26" s="967">
        <f t="shared" si="12"/>
        <v>25.691144389864291</v>
      </c>
      <c r="T26" s="967">
        <f t="shared" si="13"/>
        <v>25.680583723002897</v>
      </c>
    </row>
    <row r="27" spans="1:25" ht="20.25" customHeight="1">
      <c r="A27" s="1096" t="s">
        <v>263</v>
      </c>
      <c r="B27" s="481">
        <f t="shared" si="0"/>
        <v>24.120098896331026</v>
      </c>
      <c r="C27" s="481">
        <f t="shared" si="14"/>
        <v>25.800091701054562</v>
      </c>
      <c r="D27" s="481">
        <f t="shared" si="1"/>
        <v>22.060559400299443</v>
      </c>
      <c r="E27" s="895" t="s">
        <v>263</v>
      </c>
      <c r="F27" s="480">
        <f t="shared" si="2"/>
        <v>24.254786839029844</v>
      </c>
      <c r="G27" s="480">
        <f t="shared" si="3"/>
        <v>24.699407845336424</v>
      </c>
      <c r="H27" s="480">
        <f t="shared" si="4"/>
        <v>23.73080972787178</v>
      </c>
      <c r="I27" s="856" t="s">
        <v>263</v>
      </c>
      <c r="J27" s="479">
        <f t="shared" si="5"/>
        <v>23.905793948981611</v>
      </c>
      <c r="K27" s="479">
        <f t="shared" si="6"/>
        <v>27.131106227404182</v>
      </c>
      <c r="L27" s="479">
        <f t="shared" si="7"/>
        <v>20.049392750519718</v>
      </c>
      <c r="M27" s="894" t="s">
        <v>263</v>
      </c>
      <c r="N27" s="1086">
        <f t="shared" si="8"/>
        <v>24.75123728463533</v>
      </c>
      <c r="O27" s="1086">
        <f t="shared" si="9"/>
        <v>27.894461309972602</v>
      </c>
      <c r="P27" s="1086">
        <f t="shared" si="10"/>
        <v>20.670971888024848</v>
      </c>
      <c r="Q27" s="1095" t="s">
        <v>263</v>
      </c>
      <c r="R27" s="967">
        <f t="shared" si="11"/>
        <v>24.254885144062492</v>
      </c>
      <c r="S27" s="967">
        <f t="shared" si="12"/>
        <v>26.35430025888504</v>
      </c>
      <c r="T27" s="967">
        <f t="shared" si="13"/>
        <v>21.688352500553808</v>
      </c>
    </row>
    <row r="28" spans="1:25" ht="20.25" customHeight="1">
      <c r="A28" s="1096" t="s">
        <v>262</v>
      </c>
      <c r="B28" s="481">
        <f t="shared" si="0"/>
        <v>18.322603749704435</v>
      </c>
      <c r="C28" s="481">
        <f t="shared" si="14"/>
        <v>18.951412335181249</v>
      </c>
      <c r="D28" s="481">
        <f t="shared" si="1"/>
        <v>17.551733711694741</v>
      </c>
      <c r="E28" s="895" t="s">
        <v>262</v>
      </c>
      <c r="F28" s="480">
        <f t="shared" si="2"/>
        <v>15.717036056556942</v>
      </c>
      <c r="G28" s="480">
        <f t="shared" si="3"/>
        <v>16.994472227389565</v>
      </c>
      <c r="H28" s="480">
        <f t="shared" si="4"/>
        <v>14.211602653754204</v>
      </c>
      <c r="I28" s="856" t="s">
        <v>262</v>
      </c>
      <c r="J28" s="479">
        <f t="shared" si="5"/>
        <v>16.241091556258652</v>
      </c>
      <c r="K28" s="479">
        <f t="shared" si="6"/>
        <v>18.315886104724044</v>
      </c>
      <c r="L28" s="479">
        <f t="shared" si="7"/>
        <v>13.760327061982345</v>
      </c>
      <c r="M28" s="894" t="s">
        <v>262</v>
      </c>
      <c r="N28" s="1086">
        <f t="shared" si="8"/>
        <v>17.285342466083655</v>
      </c>
      <c r="O28" s="1086">
        <f t="shared" si="9"/>
        <v>18.586349449317588</v>
      </c>
      <c r="P28" s="1086">
        <f t="shared" si="10"/>
        <v>15.596486141606942</v>
      </c>
      <c r="Q28" s="1095" t="s">
        <v>262</v>
      </c>
      <c r="R28" s="967">
        <f t="shared" si="11"/>
        <v>16.879766347558007</v>
      </c>
      <c r="S28" s="967">
        <f t="shared" si="12"/>
        <v>18.201458352940517</v>
      </c>
      <c r="T28" s="967">
        <f t="shared" si="13"/>
        <v>15.263999340581217</v>
      </c>
    </row>
    <row r="29" spans="1:25" ht="20.25" customHeight="1">
      <c r="A29" s="1094" t="s">
        <v>261</v>
      </c>
      <c r="B29" s="481">
        <f t="shared" si="0"/>
        <v>15.102121710438215</v>
      </c>
      <c r="C29" s="481">
        <f t="shared" si="14"/>
        <v>16.313339724618956</v>
      </c>
      <c r="D29" s="481">
        <f t="shared" si="1"/>
        <v>13.617263363726019</v>
      </c>
      <c r="E29" s="837" t="s">
        <v>261</v>
      </c>
      <c r="F29" s="480">
        <f t="shared" si="2"/>
        <v>16.895317943659013</v>
      </c>
      <c r="G29" s="480">
        <f t="shared" si="3"/>
        <v>16.975190878564163</v>
      </c>
      <c r="H29" s="480">
        <f t="shared" si="4"/>
        <v>16.801189260808481</v>
      </c>
      <c r="I29" s="835" t="s">
        <v>261</v>
      </c>
      <c r="J29" s="479">
        <f t="shared" si="5"/>
        <v>17.337868301364445</v>
      </c>
      <c r="K29" s="479">
        <f t="shared" si="6"/>
        <v>15.89641764118892</v>
      </c>
      <c r="L29" s="479">
        <f t="shared" si="7"/>
        <v>19.061364066600323</v>
      </c>
      <c r="M29" s="1041" t="s">
        <v>261</v>
      </c>
      <c r="N29" s="1086">
        <f t="shared" si="8"/>
        <v>17.011729594948488</v>
      </c>
      <c r="O29" s="1086">
        <f t="shared" si="9"/>
        <v>15.497065208422837</v>
      </c>
      <c r="P29" s="1086">
        <f t="shared" si="10"/>
        <v>18.97793774110686</v>
      </c>
      <c r="Q29" s="1093" t="s">
        <v>261</v>
      </c>
      <c r="R29" s="967">
        <f t="shared" si="11"/>
        <v>16.578737936842757</v>
      </c>
      <c r="S29" s="967">
        <f t="shared" si="12"/>
        <v>16.182211240639472</v>
      </c>
      <c r="T29" s="967">
        <f t="shared" si="13"/>
        <v>17.06349138204904</v>
      </c>
    </row>
    <row r="30" spans="1:25" ht="20.25" customHeight="1">
      <c r="A30" s="1087" t="s">
        <v>260</v>
      </c>
      <c r="B30" s="481">
        <f t="shared" si="0"/>
        <v>11.990070575739791</v>
      </c>
      <c r="C30" s="481">
        <f t="shared" si="14"/>
        <v>12.620843927583955</v>
      </c>
      <c r="D30" s="481">
        <f t="shared" si="1"/>
        <v>11.216791888167633</v>
      </c>
      <c r="E30" s="891" t="s">
        <v>260</v>
      </c>
      <c r="F30" s="480">
        <f t="shared" si="2"/>
        <v>14.109192890496397</v>
      </c>
      <c r="G30" s="480">
        <f t="shared" si="3"/>
        <v>13.634086165903787</v>
      </c>
      <c r="H30" s="480">
        <f t="shared" si="4"/>
        <v>14.669096821063613</v>
      </c>
      <c r="I30" s="848" t="s">
        <v>260</v>
      </c>
      <c r="J30" s="479">
        <f t="shared" si="5"/>
        <v>14.370179948586118</v>
      </c>
      <c r="K30" s="479">
        <f t="shared" si="6"/>
        <v>11.996827688584762</v>
      </c>
      <c r="L30" s="479">
        <f t="shared" si="7"/>
        <v>17.207920207435659</v>
      </c>
      <c r="M30" s="888" t="s">
        <v>260</v>
      </c>
      <c r="N30" s="1086">
        <f t="shared" si="8"/>
        <v>13.821266911967369</v>
      </c>
      <c r="O30" s="1086">
        <f t="shared" si="9"/>
        <v>10.968410091244563</v>
      </c>
      <c r="P30" s="1086">
        <f t="shared" si="10"/>
        <v>17.524602364116834</v>
      </c>
      <c r="Q30" s="1085" t="s">
        <v>260</v>
      </c>
      <c r="R30" s="967">
        <f t="shared" si="11"/>
        <v>13.56876289376695</v>
      </c>
      <c r="S30" s="967">
        <f t="shared" si="12"/>
        <v>12.324079679842225</v>
      </c>
      <c r="T30" s="967">
        <f t="shared" si="13"/>
        <v>15.090386738813493</v>
      </c>
    </row>
    <row r="31" spans="1:25" ht="20.25" customHeight="1">
      <c r="A31" s="1087" t="s">
        <v>259</v>
      </c>
      <c r="B31" s="481">
        <f t="shared" si="0"/>
        <v>3.112051134698425</v>
      </c>
      <c r="C31" s="481">
        <f t="shared" si="14"/>
        <v>3.6924957970349994</v>
      </c>
      <c r="D31" s="481">
        <f t="shared" si="1"/>
        <v>2.4004714755583869</v>
      </c>
      <c r="E31" s="891" t="s">
        <v>259</v>
      </c>
      <c r="F31" s="480">
        <f t="shared" si="2"/>
        <v>2.7861250531626154</v>
      </c>
      <c r="G31" s="480">
        <f t="shared" si="3"/>
        <v>3.3411047126603779</v>
      </c>
      <c r="H31" s="480">
        <f t="shared" si="4"/>
        <v>2.132092439744866</v>
      </c>
      <c r="I31" s="848" t="s">
        <v>259</v>
      </c>
      <c r="J31" s="479">
        <f t="shared" si="5"/>
        <v>2.9676883527783269</v>
      </c>
      <c r="K31" s="479">
        <f t="shared" si="6"/>
        <v>3.8995899526041566</v>
      </c>
      <c r="L31" s="479">
        <f t="shared" si="7"/>
        <v>1.8534438591646651</v>
      </c>
      <c r="M31" s="888" t="s">
        <v>259</v>
      </c>
      <c r="N31" s="1086">
        <f t="shared" si="8"/>
        <v>3.1904626829811189</v>
      </c>
      <c r="O31" s="1086">
        <f t="shared" si="9"/>
        <v>4.5286551171782756</v>
      </c>
      <c r="P31" s="1086">
        <f t="shared" si="10"/>
        <v>1.4533353769900261</v>
      </c>
      <c r="Q31" s="1085" t="s">
        <v>259</v>
      </c>
      <c r="R31" s="967">
        <f t="shared" si="11"/>
        <v>3.0099750430758059</v>
      </c>
      <c r="S31" s="967">
        <f t="shared" si="12"/>
        <v>3.8581315607972479</v>
      </c>
      <c r="T31" s="967">
        <f t="shared" si="13"/>
        <v>1.9731046432355481</v>
      </c>
    </row>
    <row r="32" spans="1:25" ht="20.25" customHeight="1">
      <c r="A32" s="1092" t="s">
        <v>258</v>
      </c>
      <c r="B32" s="481" t="s">
        <v>206</v>
      </c>
      <c r="C32" s="481" t="s">
        <v>206</v>
      </c>
      <c r="D32" s="481" t="s">
        <v>206</v>
      </c>
      <c r="E32" s="1091" t="s">
        <v>258</v>
      </c>
      <c r="F32" s="480" t="s">
        <v>206</v>
      </c>
      <c r="G32" s="480" t="s">
        <v>206</v>
      </c>
      <c r="H32" s="480" t="s">
        <v>206</v>
      </c>
      <c r="I32" s="852" t="s">
        <v>258</v>
      </c>
      <c r="J32" s="365" t="s">
        <v>206</v>
      </c>
      <c r="K32" s="365" t="s">
        <v>206</v>
      </c>
      <c r="L32" s="365" t="s">
        <v>206</v>
      </c>
      <c r="M32" s="1090" t="s">
        <v>258</v>
      </c>
      <c r="N32" s="368" t="s">
        <v>206</v>
      </c>
      <c r="O32" s="368" t="s">
        <v>206</v>
      </c>
      <c r="P32" s="368" t="s">
        <v>206</v>
      </c>
      <c r="Q32" s="1089" t="s">
        <v>258</v>
      </c>
      <c r="R32" s="1088" t="s">
        <v>204</v>
      </c>
      <c r="S32" s="1088" t="s">
        <v>204</v>
      </c>
      <c r="T32" s="1088" t="s">
        <v>204</v>
      </c>
    </row>
    <row r="33" spans="1:20" ht="20.25" customHeight="1">
      <c r="A33" s="1094" t="s">
        <v>257</v>
      </c>
      <c r="B33" s="481">
        <f>B16*100/$B$6+0.05</f>
        <v>15.19948849232069</v>
      </c>
      <c r="C33" s="481">
        <f>C16*100/$C$6</f>
        <v>12.866491601017048</v>
      </c>
      <c r="D33" s="481">
        <f>D16*100/$D$6</f>
        <v>17.948263733343779</v>
      </c>
      <c r="E33" s="837" t="s">
        <v>257</v>
      </c>
      <c r="F33" s="480">
        <f>F16*100/$F$6</f>
        <v>14.793493997674434</v>
      </c>
      <c r="G33" s="480">
        <f>G16*100/$G$6</f>
        <v>13.489476049713291</v>
      </c>
      <c r="H33" s="480">
        <f>H16*100/$H$6</f>
        <v>16.330253502014639</v>
      </c>
      <c r="I33" s="835" t="s">
        <v>257</v>
      </c>
      <c r="J33" s="479">
        <f>J16*100/$J$6</f>
        <v>15.29222859402808</v>
      </c>
      <c r="K33" s="479">
        <f>K16*100/$K$6</f>
        <v>12.498238815205598</v>
      </c>
      <c r="L33" s="479">
        <f>L16*100/$L$6</f>
        <v>18.632911480341026</v>
      </c>
      <c r="M33" s="1041" t="s">
        <v>257</v>
      </c>
      <c r="N33" s="1086">
        <f>N16*100/$N$6</f>
        <v>15.910608545560761</v>
      </c>
      <c r="O33" s="1086">
        <f>O16*100/$O$6</f>
        <v>13.101575369943069</v>
      </c>
      <c r="P33" s="1086">
        <f>P16*100/$P$6</f>
        <v>19.557055878621565</v>
      </c>
      <c r="Q33" s="1093" t="s">
        <v>257</v>
      </c>
      <c r="R33" s="967">
        <f>R16*100/$R$6</f>
        <v>15.273637606916854</v>
      </c>
      <c r="S33" s="967">
        <f>S16*100/$S$6</f>
        <v>12.996646996273348</v>
      </c>
      <c r="T33" s="967">
        <f>T16*100/$T$6</f>
        <v>18.057256096618591</v>
      </c>
    </row>
    <row r="34" spans="1:20" ht="20.25" customHeight="1">
      <c r="A34" s="1092" t="s">
        <v>256</v>
      </c>
      <c r="B34" s="481">
        <f>B17*100/$B$6</f>
        <v>8.2598025899452328</v>
      </c>
      <c r="C34" s="481">
        <f>C17*100/$C$6</f>
        <v>7.2763397385130535</v>
      </c>
      <c r="D34" s="481">
        <f>D17*100/$D$6</f>
        <v>9.465450959217705</v>
      </c>
      <c r="E34" s="1091" t="s">
        <v>256</v>
      </c>
      <c r="F34" s="480">
        <f>F17*100/$F$6</f>
        <v>8.7393830859511858</v>
      </c>
      <c r="G34" s="480">
        <f>G17*100/$G$6</f>
        <v>7.237159232710944</v>
      </c>
      <c r="H34" s="480">
        <f>H17*100/$H$6</f>
        <v>10.509724351363202</v>
      </c>
      <c r="I34" s="852" t="s">
        <v>256</v>
      </c>
      <c r="J34" s="479">
        <f>J17*100/$J$6</f>
        <v>8.7144947597389759</v>
      </c>
      <c r="K34" s="479">
        <f>K17*100/$K$6</f>
        <v>6.40664558570833</v>
      </c>
      <c r="L34" s="479">
        <f>L17*100/$L$6</f>
        <v>11.473915104907492</v>
      </c>
      <c r="M34" s="1090" t="s">
        <v>256</v>
      </c>
      <c r="N34" s="1086">
        <f>N17*100/$N$6</f>
        <v>10.200577118249777</v>
      </c>
      <c r="O34" s="1086">
        <f>O17*100/$O$6</f>
        <v>8.0156939508866962</v>
      </c>
      <c r="P34" s="1086">
        <f>P17*100/$P$6</f>
        <v>13.036806133924763</v>
      </c>
      <c r="Q34" s="1089" t="s">
        <v>256</v>
      </c>
      <c r="R34" s="967">
        <f>R17*100/$R$6</f>
        <v>8.9634763527348316</v>
      </c>
      <c r="S34" s="967">
        <f>S17*100/$S$6</f>
        <v>7.2385268134946106</v>
      </c>
      <c r="T34" s="967">
        <f>T17*100/$T$6</f>
        <v>11.072225246466356</v>
      </c>
    </row>
    <row r="35" spans="1:20" ht="20.25" customHeight="1">
      <c r="A35" s="1092" t="s">
        <v>255</v>
      </c>
      <c r="B35" s="481">
        <f>B18*100/$B$6</f>
        <v>5.4854406449840569</v>
      </c>
      <c r="C35" s="481">
        <f>C18*100/$C$6</f>
        <v>5.1429008100259823</v>
      </c>
      <c r="D35" s="481">
        <f>D18*100/$D$6</f>
        <v>5.9053676334073133</v>
      </c>
      <c r="E35" s="1091" t="s">
        <v>255</v>
      </c>
      <c r="F35" s="480">
        <f>F18*100/$F$6</f>
        <v>4.4149761750682579</v>
      </c>
      <c r="G35" s="480">
        <f>G18*100/$G$6</f>
        <v>5.0885108959988488</v>
      </c>
      <c r="H35" s="480">
        <f>H18*100/$H$6</f>
        <v>3.6212287534844125</v>
      </c>
      <c r="I35" s="852" t="s">
        <v>255</v>
      </c>
      <c r="J35" s="479">
        <f>J18*100/$J$6</f>
        <v>4.5334387977061503</v>
      </c>
      <c r="K35" s="479">
        <f>K18*100/$K$6</f>
        <v>4.5600524070493869</v>
      </c>
      <c r="L35" s="479">
        <f>L18*100/$L$6</f>
        <v>4.5016177688856933</v>
      </c>
      <c r="M35" s="1090" t="s">
        <v>255</v>
      </c>
      <c r="N35" s="1086">
        <f>N18*100/$N$6</f>
        <v>3.7070727119173874</v>
      </c>
      <c r="O35" s="1086">
        <f>O18*100/$O$6</f>
        <v>4.2101384743636068</v>
      </c>
      <c r="P35" s="1086">
        <f>P18*100/$P$6</f>
        <v>3.0540356371869191</v>
      </c>
      <c r="Q35" s="1089" t="s">
        <v>255</v>
      </c>
      <c r="R35" s="967">
        <f>R18*100/$R$6</f>
        <v>4.5439373218052435</v>
      </c>
      <c r="S35" s="967">
        <f>S18*100/$S$6</f>
        <v>4.7576973699920915</v>
      </c>
      <c r="T35" s="967">
        <f>T18*100/$T$6</f>
        <v>4.2826159005788806</v>
      </c>
    </row>
    <row r="36" spans="1:20" ht="20.25" customHeight="1">
      <c r="A36" s="1092" t="s">
        <v>254</v>
      </c>
      <c r="B36" s="481">
        <f>B19*100/$B$6</f>
        <v>1.4042452573913988</v>
      </c>
      <c r="C36" s="481">
        <f>C19*100/$C$6</f>
        <v>0.44725105247801261</v>
      </c>
      <c r="D36" s="481">
        <f>D19*100/$D$6</f>
        <v>2.577445140718762</v>
      </c>
      <c r="E36" s="1091" t="s">
        <v>254</v>
      </c>
      <c r="F36" s="480">
        <f>F19*100/$F$6</f>
        <v>1.6391347366549898</v>
      </c>
      <c r="G36" s="480">
        <f>G19*100/$G$6</f>
        <v>1.1638059210034992</v>
      </c>
      <c r="H36" s="480">
        <f>H19*100/$H$6</f>
        <v>2.1993003971670246</v>
      </c>
      <c r="I36" s="852" t="s">
        <v>254</v>
      </c>
      <c r="J36" s="479">
        <f>J19*100/$J$6</f>
        <v>2.0442950365829544</v>
      </c>
      <c r="K36" s="479">
        <f>K19*100/$K$6</f>
        <v>1.5315408224478799</v>
      </c>
      <c r="L36" s="479">
        <f>L19*100/$L$6</f>
        <v>2.6573786065478391</v>
      </c>
      <c r="M36" s="1090" t="s">
        <v>254</v>
      </c>
      <c r="N36" s="1086">
        <f>N19*100/$N$6</f>
        <v>2.0029587153935968</v>
      </c>
      <c r="O36" s="1086">
        <f>O19*100/$O$6</f>
        <v>0.87574294469276448</v>
      </c>
      <c r="P36" s="1086">
        <f>P19*100/$P$6</f>
        <v>3.4662141075098845</v>
      </c>
      <c r="Q36" s="1089" t="s">
        <v>254</v>
      </c>
      <c r="R36" s="967">
        <f>R19*100/$R$6</f>
        <v>1.7662239323767801</v>
      </c>
      <c r="S36" s="967">
        <f>S19*100/$S$6</f>
        <v>1.0004228127866452</v>
      </c>
      <c r="T36" s="967">
        <f>T19*100/$T$6</f>
        <v>2.7024149495733525</v>
      </c>
    </row>
    <row r="37" spans="1:20" ht="20.25" customHeight="1">
      <c r="A37" s="1087" t="s">
        <v>253</v>
      </c>
      <c r="B37" s="481" t="s">
        <v>206</v>
      </c>
      <c r="C37" s="481" t="s">
        <v>206</v>
      </c>
      <c r="D37" s="481" t="s">
        <v>206</v>
      </c>
      <c r="E37" s="891" t="s">
        <v>253</v>
      </c>
      <c r="F37" s="480" t="s">
        <v>206</v>
      </c>
      <c r="G37" s="480" t="s">
        <v>206</v>
      </c>
      <c r="H37" s="480" t="s">
        <v>206</v>
      </c>
      <c r="I37" s="848" t="s">
        <v>253</v>
      </c>
      <c r="J37" s="365" t="s">
        <v>206</v>
      </c>
      <c r="K37" s="365" t="s">
        <v>206</v>
      </c>
      <c r="L37" s="365" t="s">
        <v>206</v>
      </c>
      <c r="M37" s="888" t="s">
        <v>253</v>
      </c>
      <c r="N37" s="368" t="s">
        <v>206</v>
      </c>
      <c r="O37" s="368" t="s">
        <v>206</v>
      </c>
      <c r="P37" s="368" t="s">
        <v>206</v>
      </c>
      <c r="Q37" s="1085" t="s">
        <v>253</v>
      </c>
      <c r="R37" s="1088" t="s">
        <v>204</v>
      </c>
      <c r="S37" s="1088" t="s">
        <v>204</v>
      </c>
      <c r="T37" s="1088" t="s">
        <v>204</v>
      </c>
    </row>
    <row r="38" spans="1:20" ht="20.25" customHeight="1">
      <c r="A38" s="1087" t="s">
        <v>252</v>
      </c>
      <c r="B38" s="481" t="s">
        <v>206</v>
      </c>
      <c r="C38" s="481" t="s">
        <v>206</v>
      </c>
      <c r="D38" s="481" t="s">
        <v>206</v>
      </c>
      <c r="E38" s="891" t="s">
        <v>252</v>
      </c>
      <c r="F38" s="480" t="s">
        <v>206</v>
      </c>
      <c r="G38" s="480" t="s">
        <v>206</v>
      </c>
      <c r="H38" s="480" t="s">
        <v>206</v>
      </c>
      <c r="I38" s="848" t="s">
        <v>252</v>
      </c>
      <c r="J38" s="479">
        <f>J21*100/$J$6</f>
        <v>8.7166304132885106E-2</v>
      </c>
      <c r="K38" s="479">
        <f>K21*100/$K$6</f>
        <v>0.16006809430363841</v>
      </c>
      <c r="L38" s="365" t="s">
        <v>206</v>
      </c>
      <c r="M38" s="888" t="s">
        <v>252</v>
      </c>
      <c r="N38" s="1086">
        <f>N21*100/$N$6</f>
        <v>4.6124460508542263E-2</v>
      </c>
      <c r="O38" s="368" t="s">
        <v>206</v>
      </c>
      <c r="P38" s="1086">
        <f>P21*100/$P$6</f>
        <v>0.10599930195581639</v>
      </c>
      <c r="Q38" s="1085" t="s">
        <v>252</v>
      </c>
      <c r="R38" s="967">
        <f>R21*100/$R$6</f>
        <v>3.2374462035341479E-2</v>
      </c>
      <c r="S38" s="967">
        <f>S21*100/$S$6</f>
        <v>3.8629075191846031E-2</v>
      </c>
      <c r="T38" s="967">
        <f>T21*100/$T$6</f>
        <v>2.47282044060852E-2</v>
      </c>
    </row>
    <row r="39" spans="1:20" ht="20.25" customHeight="1">
      <c r="A39" s="843"/>
      <c r="B39" s="843"/>
      <c r="C39" s="843"/>
      <c r="D39" s="843"/>
      <c r="E39" s="1061"/>
      <c r="F39" s="1061"/>
      <c r="G39" s="1061"/>
      <c r="H39" s="1061"/>
      <c r="I39" s="841"/>
      <c r="J39" s="841"/>
      <c r="K39" s="841"/>
      <c r="L39" s="476"/>
      <c r="M39" s="1060"/>
      <c r="N39" s="1060"/>
      <c r="O39" s="1060"/>
      <c r="P39" s="1060"/>
      <c r="Q39" s="840"/>
      <c r="R39" s="713"/>
      <c r="S39" s="713"/>
      <c r="T39" s="713"/>
    </row>
    <row r="40" spans="1:20" ht="15" customHeight="1">
      <c r="A40" s="839"/>
      <c r="B40" s="838"/>
      <c r="C40" s="838"/>
      <c r="D40" s="838"/>
      <c r="E40" s="830"/>
      <c r="F40" s="837"/>
      <c r="G40" s="837"/>
      <c r="H40" s="837"/>
      <c r="I40" s="836"/>
      <c r="J40" s="835"/>
      <c r="K40" s="835"/>
      <c r="L40" s="835"/>
      <c r="M40" s="1083"/>
      <c r="N40" s="1041"/>
      <c r="O40" s="1041"/>
      <c r="P40" s="1041"/>
    </row>
    <row r="41" spans="1:20" ht="15" customHeight="1">
      <c r="A41" s="839"/>
      <c r="B41" s="831"/>
      <c r="C41" s="831"/>
      <c r="D41" s="831"/>
      <c r="E41" s="830"/>
      <c r="F41" s="829"/>
      <c r="G41" s="829"/>
      <c r="H41" s="829"/>
      <c r="I41" s="836"/>
      <c r="J41" s="1084"/>
      <c r="K41" s="1084"/>
      <c r="L41" s="1084"/>
      <c r="M41" s="1083"/>
      <c r="N41" s="1082"/>
      <c r="O41" s="1082"/>
      <c r="P41" s="1082"/>
      <c r="Q41" s="1595" t="s">
        <v>251</v>
      </c>
      <c r="R41" s="1595"/>
    </row>
    <row r="42" spans="1:20" ht="15" customHeight="1">
      <c r="B42" s="821"/>
      <c r="C42" s="821"/>
      <c r="D42" s="821"/>
      <c r="F42" s="821"/>
      <c r="G42" s="821"/>
      <c r="H42" s="821"/>
      <c r="J42" s="821"/>
      <c r="K42" s="821"/>
      <c r="L42" s="821"/>
      <c r="N42" s="821"/>
      <c r="O42" s="821"/>
      <c r="P42" s="821"/>
    </row>
    <row r="43" spans="1:20" ht="15" customHeight="1">
      <c r="B43" s="821"/>
      <c r="C43" s="821"/>
      <c r="D43" s="821"/>
      <c r="F43" s="821"/>
      <c r="G43" s="821"/>
      <c r="H43" s="821"/>
      <c r="J43" s="821"/>
      <c r="K43" s="821"/>
      <c r="L43" s="821"/>
      <c r="N43" s="821"/>
      <c r="O43" s="821"/>
      <c r="P43" s="821"/>
    </row>
    <row r="44" spans="1:20" ht="15" customHeight="1">
      <c r="B44" s="821"/>
      <c r="C44" s="821"/>
      <c r="D44" s="821"/>
      <c r="F44" s="821"/>
      <c r="G44" s="821"/>
      <c r="H44" s="821"/>
      <c r="J44" s="821"/>
      <c r="K44" s="821"/>
      <c r="L44" s="821"/>
      <c r="N44" s="821"/>
      <c r="O44" s="821"/>
      <c r="P44" s="821"/>
    </row>
    <row r="45" spans="1:20" ht="15" customHeight="1">
      <c r="B45" s="821"/>
      <c r="C45" s="821"/>
      <c r="D45" s="821"/>
      <c r="F45" s="821"/>
      <c r="G45" s="821"/>
      <c r="H45" s="821"/>
      <c r="J45" s="821"/>
      <c r="K45" s="821"/>
      <c r="L45" s="821"/>
      <c r="N45" s="821"/>
      <c r="O45" s="821"/>
      <c r="P45" s="821"/>
    </row>
    <row r="46" spans="1:20" s="710" customFormat="1" ht="36.6" customHeight="1">
      <c r="B46" s="710">
        <v>4</v>
      </c>
      <c r="F46" s="710">
        <v>3</v>
      </c>
      <c r="J46" s="710">
        <v>2</v>
      </c>
      <c r="N46" s="710">
        <v>1</v>
      </c>
      <c r="R46" s="1589">
        <v>2560</v>
      </c>
      <c r="S46" s="1589"/>
    </row>
    <row r="47" spans="1:20" ht="15" customHeight="1">
      <c r="B47" s="821"/>
      <c r="C47" s="821"/>
      <c r="D47" s="821"/>
      <c r="F47" s="821"/>
      <c r="G47" s="821"/>
      <c r="H47" s="821"/>
      <c r="J47" s="821"/>
      <c r="K47" s="821"/>
      <c r="L47" s="821"/>
      <c r="N47" s="821"/>
      <c r="O47" s="821"/>
      <c r="P47" s="821"/>
    </row>
    <row r="48" spans="1:20" ht="15" customHeight="1">
      <c r="B48" s="821"/>
      <c r="C48" s="821"/>
      <c r="D48" s="821"/>
      <c r="F48" s="821"/>
      <c r="G48" s="821"/>
      <c r="H48" s="821"/>
      <c r="J48" s="821"/>
      <c r="K48" s="821"/>
      <c r="L48" s="821"/>
      <c r="N48" s="821"/>
      <c r="O48" s="821"/>
      <c r="P48" s="821"/>
    </row>
    <row r="49" spans="1:17" ht="15" customHeight="1">
      <c r="B49" s="821"/>
      <c r="C49" s="821"/>
      <c r="D49" s="821"/>
      <c r="F49" s="821"/>
      <c r="G49" s="821"/>
      <c r="H49" s="821"/>
      <c r="J49" s="821"/>
      <c r="K49" s="821"/>
      <c r="L49" s="821"/>
      <c r="N49" s="821"/>
      <c r="O49" s="821"/>
      <c r="P49" s="821"/>
    </row>
    <row r="50" spans="1:17" ht="15" customHeight="1">
      <c r="A50" s="711"/>
      <c r="B50" s="821"/>
      <c r="C50" s="821"/>
      <c r="D50" s="821"/>
      <c r="E50" s="711"/>
      <c r="F50" s="821"/>
      <c r="G50" s="821"/>
      <c r="H50" s="821"/>
      <c r="I50" s="711"/>
      <c r="J50" s="821"/>
      <c r="K50" s="821"/>
      <c r="L50" s="821"/>
      <c r="M50" s="711"/>
      <c r="N50" s="821"/>
      <c r="O50" s="821"/>
      <c r="P50" s="821"/>
      <c r="Q50" s="711"/>
    </row>
    <row r="51" spans="1:17" ht="15" customHeight="1">
      <c r="A51" s="711"/>
      <c r="B51" s="821"/>
      <c r="C51" s="821"/>
      <c r="D51" s="821"/>
      <c r="E51" s="711"/>
      <c r="F51" s="821"/>
      <c r="G51" s="821"/>
      <c r="H51" s="821"/>
      <c r="I51" s="711"/>
      <c r="J51" s="821"/>
      <c r="K51" s="821"/>
      <c r="L51" s="821"/>
      <c r="M51" s="711"/>
      <c r="N51" s="821"/>
      <c r="O51" s="821"/>
      <c r="P51" s="821"/>
      <c r="Q51" s="711"/>
    </row>
    <row r="52" spans="1:17" ht="15" customHeight="1">
      <c r="A52" s="711"/>
      <c r="B52" s="821"/>
      <c r="C52" s="821"/>
      <c r="D52" s="821"/>
      <c r="E52" s="711"/>
      <c r="F52" s="821"/>
      <c r="G52" s="821"/>
      <c r="H52" s="821"/>
      <c r="I52" s="711"/>
      <c r="J52" s="821"/>
      <c r="K52" s="821"/>
      <c r="L52" s="821"/>
      <c r="M52" s="711"/>
      <c r="N52" s="821"/>
      <c r="O52" s="821"/>
      <c r="P52" s="821"/>
      <c r="Q52" s="711"/>
    </row>
    <row r="53" spans="1:17" ht="15" customHeight="1">
      <c r="A53" s="711"/>
      <c r="B53" s="821"/>
      <c r="C53" s="821"/>
      <c r="D53" s="821"/>
      <c r="E53" s="711"/>
      <c r="F53" s="821"/>
      <c r="G53" s="821"/>
      <c r="H53" s="821"/>
      <c r="I53" s="711"/>
      <c r="J53" s="821"/>
      <c r="K53" s="821"/>
      <c r="L53" s="821"/>
      <c r="M53" s="711"/>
      <c r="N53" s="821"/>
      <c r="O53" s="821"/>
      <c r="P53" s="821"/>
      <c r="Q53" s="711"/>
    </row>
    <row r="54" spans="1:17" ht="15" customHeight="1">
      <c r="A54" s="711"/>
      <c r="B54" s="821"/>
      <c r="C54" s="821"/>
      <c r="D54" s="821"/>
      <c r="E54" s="711"/>
      <c r="F54" s="821"/>
      <c r="G54" s="821"/>
      <c r="H54" s="821"/>
      <c r="I54" s="711"/>
      <c r="J54" s="821"/>
      <c r="K54" s="821"/>
      <c r="L54" s="821"/>
      <c r="M54" s="711"/>
      <c r="N54" s="821"/>
      <c r="O54" s="821"/>
      <c r="P54" s="821"/>
      <c r="Q54" s="711"/>
    </row>
    <row r="55" spans="1:17" ht="15" customHeight="1">
      <c r="A55" s="711"/>
      <c r="B55" s="821"/>
      <c r="C55" s="821"/>
      <c r="D55" s="821"/>
      <c r="E55" s="711"/>
      <c r="F55" s="821"/>
      <c r="G55" s="821"/>
      <c r="H55" s="821"/>
      <c r="I55" s="711"/>
      <c r="J55" s="821"/>
      <c r="K55" s="821"/>
      <c r="L55" s="821"/>
      <c r="M55" s="711"/>
      <c r="N55" s="821"/>
      <c r="O55" s="821"/>
      <c r="P55" s="821"/>
      <c r="Q55" s="711"/>
    </row>
    <row r="56" spans="1:17" ht="15" customHeight="1">
      <c r="A56" s="711"/>
      <c r="B56" s="821"/>
      <c r="C56" s="821"/>
      <c r="D56" s="821"/>
      <c r="E56" s="711"/>
      <c r="F56" s="821"/>
      <c r="G56" s="821"/>
      <c r="H56" s="821"/>
      <c r="I56" s="711"/>
      <c r="J56" s="821"/>
      <c r="K56" s="821"/>
      <c r="L56" s="821"/>
      <c r="M56" s="711"/>
      <c r="N56" s="821"/>
      <c r="O56" s="821"/>
      <c r="P56" s="821"/>
      <c r="Q56" s="711"/>
    </row>
    <row r="57" spans="1:17" ht="15" customHeight="1">
      <c r="A57" s="711"/>
      <c r="B57" s="821"/>
      <c r="C57" s="821"/>
      <c r="D57" s="821"/>
      <c r="E57" s="711"/>
      <c r="F57" s="821"/>
      <c r="G57" s="821"/>
      <c r="H57" s="821"/>
      <c r="I57" s="711"/>
      <c r="J57" s="821"/>
      <c r="K57" s="821"/>
      <c r="L57" s="821"/>
      <c r="M57" s="711"/>
      <c r="N57" s="821"/>
      <c r="O57" s="821"/>
      <c r="P57" s="821"/>
      <c r="Q57" s="711"/>
    </row>
    <row r="58" spans="1:17" ht="15" customHeight="1">
      <c r="A58" s="711"/>
      <c r="B58" s="821"/>
      <c r="C58" s="821"/>
      <c r="D58" s="821"/>
      <c r="E58" s="711"/>
      <c r="F58" s="821"/>
      <c r="G58" s="821"/>
      <c r="H58" s="821"/>
      <c r="I58" s="711"/>
      <c r="J58" s="821"/>
      <c r="K58" s="821"/>
      <c r="L58" s="821"/>
      <c r="M58" s="711"/>
      <c r="N58" s="821"/>
      <c r="O58" s="821"/>
      <c r="P58" s="821"/>
      <c r="Q58" s="711"/>
    </row>
    <row r="59" spans="1:17" ht="15" customHeight="1">
      <c r="A59" s="711"/>
      <c r="B59" s="821"/>
      <c r="C59" s="821"/>
      <c r="D59" s="821"/>
      <c r="E59" s="711"/>
      <c r="F59" s="821"/>
      <c r="G59" s="821"/>
      <c r="H59" s="821"/>
      <c r="I59" s="711"/>
      <c r="J59" s="821"/>
      <c r="K59" s="821"/>
      <c r="L59" s="821"/>
      <c r="M59" s="711"/>
      <c r="N59" s="821"/>
      <c r="O59" s="821"/>
      <c r="P59" s="821"/>
      <c r="Q59" s="711"/>
    </row>
    <row r="60" spans="1:17" ht="15" customHeight="1">
      <c r="A60" s="711"/>
      <c r="B60" s="821"/>
      <c r="C60" s="821"/>
      <c r="D60" s="821"/>
      <c r="E60" s="711"/>
      <c r="F60" s="821"/>
      <c r="G60" s="821"/>
      <c r="H60" s="821"/>
      <c r="I60" s="711"/>
      <c r="J60" s="821"/>
      <c r="K60" s="821"/>
      <c r="L60" s="821"/>
      <c r="M60" s="711"/>
      <c r="N60" s="821"/>
      <c r="O60" s="821"/>
      <c r="P60" s="821"/>
      <c r="Q60" s="711"/>
    </row>
    <row r="61" spans="1:17" ht="15" customHeight="1">
      <c r="A61" s="711"/>
      <c r="B61" s="821"/>
      <c r="C61" s="821"/>
      <c r="D61" s="821"/>
      <c r="E61" s="711"/>
      <c r="F61" s="821"/>
      <c r="G61" s="821"/>
      <c r="H61" s="821"/>
      <c r="I61" s="711"/>
      <c r="J61" s="821"/>
      <c r="K61" s="821"/>
      <c r="L61" s="821"/>
      <c r="M61" s="711"/>
      <c r="N61" s="821"/>
      <c r="O61" s="821"/>
      <c r="P61" s="821"/>
      <c r="Q61" s="711"/>
    </row>
    <row r="62" spans="1:17" ht="15" customHeight="1">
      <c r="A62" s="711"/>
      <c r="B62" s="821"/>
      <c r="C62" s="821"/>
      <c r="D62" s="821"/>
      <c r="E62" s="711"/>
      <c r="F62" s="821"/>
      <c r="G62" s="821"/>
      <c r="H62" s="821"/>
      <c r="I62" s="711"/>
      <c r="J62" s="821"/>
      <c r="K62" s="821"/>
      <c r="L62" s="821"/>
      <c r="M62" s="711"/>
      <c r="N62" s="821"/>
      <c r="O62" s="821"/>
      <c r="P62" s="821"/>
      <c r="Q62" s="711"/>
    </row>
    <row r="63" spans="1:17" ht="15" customHeight="1">
      <c r="A63" s="711"/>
      <c r="B63" s="821"/>
      <c r="C63" s="821"/>
      <c r="D63" s="821"/>
      <c r="E63" s="711"/>
      <c r="F63" s="821"/>
      <c r="G63" s="821"/>
      <c r="H63" s="821"/>
      <c r="I63" s="711"/>
      <c r="J63" s="821"/>
      <c r="K63" s="821"/>
      <c r="L63" s="821"/>
      <c r="M63" s="711"/>
      <c r="N63" s="821"/>
      <c r="O63" s="821"/>
      <c r="P63" s="821"/>
      <c r="Q63" s="711"/>
    </row>
    <row r="64" spans="1:17" ht="15" customHeight="1">
      <c r="A64" s="711"/>
      <c r="B64" s="821"/>
      <c r="C64" s="821"/>
      <c r="D64" s="821"/>
      <c r="E64" s="711"/>
      <c r="F64" s="821"/>
      <c r="G64" s="821"/>
      <c r="H64" s="821"/>
      <c r="I64" s="711"/>
      <c r="J64" s="821"/>
      <c r="K64" s="821"/>
      <c r="L64" s="821"/>
      <c r="M64" s="711"/>
      <c r="N64" s="821"/>
      <c r="O64" s="821"/>
      <c r="P64" s="821"/>
      <c r="Q64" s="711"/>
    </row>
    <row r="65" spans="1:17" ht="15" customHeight="1">
      <c r="A65" s="711"/>
      <c r="E65" s="711"/>
      <c r="I65" s="711"/>
      <c r="M65" s="711"/>
      <c r="Q65" s="711"/>
    </row>
    <row r="66" spans="1:17" ht="15" customHeight="1">
      <c r="A66" s="711"/>
      <c r="E66" s="711"/>
      <c r="I66" s="711"/>
      <c r="M66" s="711"/>
      <c r="Q66" s="711"/>
    </row>
    <row r="67" spans="1:17" ht="15" customHeight="1">
      <c r="A67" s="711"/>
      <c r="E67" s="711"/>
      <c r="I67" s="711"/>
      <c r="M67" s="711"/>
      <c r="Q67" s="711"/>
    </row>
    <row r="68" spans="1:17" ht="15" customHeight="1">
      <c r="A68" s="711"/>
      <c r="E68" s="711"/>
      <c r="I68" s="711"/>
      <c r="M68" s="711"/>
      <c r="Q68" s="711"/>
    </row>
    <row r="69" spans="1:17" ht="15" customHeight="1">
      <c r="A69" s="711"/>
      <c r="E69" s="711"/>
      <c r="I69" s="711"/>
      <c r="M69" s="711"/>
      <c r="Q69" s="711"/>
    </row>
    <row r="70" spans="1:17" ht="15" customHeight="1">
      <c r="A70" s="711"/>
      <c r="E70" s="711"/>
      <c r="I70" s="711"/>
      <c r="M70" s="711"/>
      <c r="Q70" s="711"/>
    </row>
    <row r="71" spans="1:17" ht="15" customHeight="1">
      <c r="A71" s="711"/>
      <c r="E71" s="711"/>
      <c r="I71" s="711"/>
      <c r="M71" s="711"/>
      <c r="Q71" s="711"/>
    </row>
    <row r="72" spans="1:17" ht="15" customHeight="1">
      <c r="A72" s="711"/>
      <c r="E72" s="711"/>
      <c r="I72" s="711"/>
      <c r="M72" s="711"/>
      <c r="Q72" s="711"/>
    </row>
    <row r="73" spans="1:17" ht="15" customHeight="1">
      <c r="A73" s="711"/>
      <c r="E73" s="711"/>
      <c r="I73" s="711"/>
      <c r="M73" s="711"/>
      <c r="Q73" s="711"/>
    </row>
    <row r="74" spans="1:17" ht="15" customHeight="1">
      <c r="A74" s="711"/>
      <c r="E74" s="711"/>
      <c r="I74" s="711"/>
      <c r="M74" s="711"/>
      <c r="Q74" s="711"/>
    </row>
    <row r="75" spans="1:17" ht="15" customHeight="1">
      <c r="A75" s="711"/>
      <c r="E75" s="711"/>
      <c r="I75" s="711"/>
      <c r="M75" s="711"/>
      <c r="Q75" s="711"/>
    </row>
    <row r="76" spans="1:17" ht="15" customHeight="1">
      <c r="A76" s="711"/>
      <c r="E76" s="711"/>
      <c r="I76" s="711"/>
      <c r="M76" s="711"/>
      <c r="Q76" s="711"/>
    </row>
    <row r="77" spans="1:17" ht="15" customHeight="1">
      <c r="A77" s="711"/>
      <c r="E77" s="711"/>
      <c r="I77" s="711"/>
      <c r="M77" s="711"/>
      <c r="Q77" s="711"/>
    </row>
    <row r="78" spans="1:17" ht="15" customHeight="1">
      <c r="A78" s="711"/>
      <c r="E78" s="711"/>
      <c r="I78" s="711"/>
      <c r="M78" s="711"/>
      <c r="Q78" s="711"/>
    </row>
    <row r="79" spans="1:17" ht="15" customHeight="1">
      <c r="A79" s="711"/>
      <c r="E79" s="711"/>
      <c r="I79" s="711"/>
      <c r="M79" s="711"/>
      <c r="Q79" s="711"/>
    </row>
    <row r="80" spans="1:17" ht="15" customHeight="1">
      <c r="A80" s="711"/>
      <c r="E80" s="711"/>
      <c r="I80" s="711"/>
      <c r="M80" s="711"/>
      <c r="Q80" s="711"/>
    </row>
    <row r="81" spans="1:17" ht="15" customHeight="1">
      <c r="A81" s="711"/>
      <c r="E81" s="711"/>
      <c r="I81" s="711"/>
      <c r="M81" s="711"/>
      <c r="Q81" s="711"/>
    </row>
    <row r="82" spans="1:17" ht="15" customHeight="1">
      <c r="A82" s="711"/>
      <c r="E82" s="711"/>
      <c r="I82" s="711"/>
      <c r="M82" s="711"/>
      <c r="Q82" s="711"/>
    </row>
    <row r="83" spans="1:17" ht="15" customHeight="1">
      <c r="A83" s="711"/>
      <c r="E83" s="711"/>
      <c r="I83" s="711"/>
      <c r="M83" s="711"/>
      <c r="Q83" s="711"/>
    </row>
    <row r="84" spans="1:17" ht="15" customHeight="1">
      <c r="A84" s="711"/>
      <c r="E84" s="711"/>
      <c r="I84" s="711"/>
      <c r="M84" s="711"/>
      <c r="Q84" s="711"/>
    </row>
    <row r="85" spans="1:17" ht="15" customHeight="1">
      <c r="A85" s="711"/>
      <c r="E85" s="711"/>
      <c r="I85" s="711"/>
      <c r="M85" s="711"/>
      <c r="Q85" s="711"/>
    </row>
    <row r="86" spans="1:17" ht="15" customHeight="1">
      <c r="A86" s="711"/>
      <c r="E86" s="711"/>
      <c r="I86" s="711"/>
      <c r="M86" s="711"/>
      <c r="Q86" s="711"/>
    </row>
    <row r="87" spans="1:17" ht="15" customHeight="1">
      <c r="A87" s="711"/>
      <c r="E87" s="711"/>
      <c r="I87" s="711"/>
      <c r="M87" s="711"/>
      <c r="Q87" s="711"/>
    </row>
    <row r="88" spans="1:17" ht="15" customHeight="1">
      <c r="A88" s="711"/>
      <c r="E88" s="711"/>
      <c r="I88" s="711"/>
      <c r="M88" s="711"/>
      <c r="Q88" s="711"/>
    </row>
    <row r="89" spans="1:17" ht="15" customHeight="1">
      <c r="A89" s="711"/>
      <c r="E89" s="711"/>
      <c r="I89" s="711"/>
      <c r="M89" s="711"/>
      <c r="Q89" s="711"/>
    </row>
    <row r="90" spans="1:17" ht="15" customHeight="1">
      <c r="A90" s="711"/>
      <c r="E90" s="711"/>
      <c r="I90" s="711"/>
      <c r="M90" s="711"/>
      <c r="Q90" s="711"/>
    </row>
    <row r="91" spans="1:17" ht="15" customHeight="1">
      <c r="A91" s="711"/>
      <c r="E91" s="711"/>
      <c r="I91" s="711"/>
      <c r="M91" s="711"/>
      <c r="Q91" s="711"/>
    </row>
    <row r="92" spans="1:17" ht="15" customHeight="1">
      <c r="A92" s="711"/>
      <c r="E92" s="711"/>
      <c r="I92" s="711"/>
      <c r="M92" s="711"/>
      <c r="Q92" s="711"/>
    </row>
    <row r="93" spans="1:17" ht="15" customHeight="1">
      <c r="A93" s="711"/>
      <c r="E93" s="711"/>
      <c r="I93" s="711"/>
      <c r="M93" s="711"/>
      <c r="Q93" s="711"/>
    </row>
    <row r="94" spans="1:17" ht="15" customHeight="1">
      <c r="A94" s="711"/>
      <c r="E94" s="711"/>
      <c r="I94" s="711"/>
      <c r="M94" s="711"/>
      <c r="Q94" s="711"/>
    </row>
    <row r="95" spans="1:17" ht="15" customHeight="1">
      <c r="A95" s="711"/>
      <c r="E95" s="711"/>
      <c r="I95" s="711"/>
      <c r="M95" s="711"/>
      <c r="Q95" s="711"/>
    </row>
    <row r="96" spans="1:17" ht="15" customHeight="1">
      <c r="A96" s="711"/>
      <c r="E96" s="711"/>
      <c r="I96" s="711"/>
      <c r="M96" s="711"/>
      <c r="Q96" s="711"/>
    </row>
    <row r="97" spans="1:17" ht="15" customHeight="1">
      <c r="A97" s="711"/>
      <c r="E97" s="711"/>
      <c r="I97" s="711"/>
      <c r="M97" s="711"/>
      <c r="Q97" s="711"/>
    </row>
    <row r="98" spans="1:17" ht="15" customHeight="1">
      <c r="A98" s="711"/>
      <c r="E98" s="711"/>
      <c r="I98" s="711"/>
      <c r="M98" s="711"/>
      <c r="Q98" s="711"/>
    </row>
    <row r="99" spans="1:17" ht="15" customHeight="1">
      <c r="A99" s="711"/>
      <c r="E99" s="711"/>
      <c r="I99" s="711"/>
      <c r="M99" s="711"/>
      <c r="Q99" s="711"/>
    </row>
    <row r="100" spans="1:17" ht="15" customHeight="1">
      <c r="A100" s="711"/>
      <c r="E100" s="711"/>
      <c r="I100" s="711"/>
      <c r="M100" s="711"/>
      <c r="Q100" s="711"/>
    </row>
    <row r="101" spans="1:17" ht="15" customHeight="1">
      <c r="A101" s="711"/>
      <c r="E101" s="711"/>
      <c r="I101" s="711"/>
      <c r="M101" s="711"/>
      <c r="Q101" s="711"/>
    </row>
    <row r="102" spans="1:17" ht="15" customHeight="1">
      <c r="A102" s="711"/>
      <c r="E102" s="711"/>
      <c r="I102" s="711"/>
      <c r="M102" s="711"/>
      <c r="Q102" s="711"/>
    </row>
    <row r="103" spans="1:17" ht="15" customHeight="1">
      <c r="A103" s="711"/>
      <c r="E103" s="711"/>
      <c r="I103" s="711"/>
      <c r="M103" s="711"/>
      <c r="Q103" s="711"/>
    </row>
    <row r="104" spans="1:17" ht="15" customHeight="1">
      <c r="A104" s="711"/>
      <c r="E104" s="711"/>
      <c r="I104" s="711"/>
      <c r="M104" s="711"/>
      <c r="Q104" s="711"/>
    </row>
    <row r="105" spans="1:17" ht="15" customHeight="1">
      <c r="A105" s="711"/>
      <c r="E105" s="711"/>
      <c r="I105" s="711"/>
      <c r="M105" s="711"/>
      <c r="Q105" s="711"/>
    </row>
  </sheetData>
  <mergeCells count="11">
    <mergeCell ref="B5:D5"/>
    <mergeCell ref="B22:D22"/>
    <mergeCell ref="F5:H5"/>
    <mergeCell ref="F22:H22"/>
    <mergeCell ref="J5:L5"/>
    <mergeCell ref="J22:L22"/>
    <mergeCell ref="R46:S46"/>
    <mergeCell ref="Q41:R41"/>
    <mergeCell ref="R5:T5"/>
    <mergeCell ref="N5:P5"/>
    <mergeCell ref="N22:P22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T37"/>
  <sheetViews>
    <sheetView showGridLines="0" topLeftCell="B1" zoomScale="52" zoomScaleNormal="52" workbookViewId="0">
      <selection activeCell="Z2" sqref="Z2:AF8"/>
    </sheetView>
  </sheetViews>
  <sheetFormatPr defaultColWidth="9.125" defaultRowHeight="18"/>
  <cols>
    <col min="1" max="1" width="1.75" style="657" customWidth="1"/>
    <col min="2" max="2" width="5.625" style="657" customWidth="1"/>
    <col min="3" max="3" width="4.875" style="657" customWidth="1"/>
    <col min="4" max="4" width="5.125" style="657" customWidth="1"/>
    <col min="5" max="8" width="11.25" style="657" customWidth="1"/>
    <col min="9" max="9" width="15.25" style="657" customWidth="1"/>
    <col min="10" max="10" width="12" style="657" customWidth="1"/>
    <col min="11" max="11" width="12.75" style="657" customWidth="1"/>
    <col min="12" max="12" width="12.125" style="657" customWidth="1"/>
    <col min="13" max="13" width="11.25" style="657" customWidth="1"/>
    <col min="14" max="14" width="2.75" style="657" customWidth="1"/>
    <col min="15" max="15" width="14.625" style="657" customWidth="1"/>
    <col min="16" max="16" width="2.25" style="657" customWidth="1"/>
    <col min="17" max="17" width="6.25" style="657" customWidth="1"/>
    <col min="18" max="16384" width="9.125" style="657"/>
  </cols>
  <sheetData>
    <row r="1" spans="1:16" s="692" customFormat="1">
      <c r="B1" s="692" t="s">
        <v>427</v>
      </c>
      <c r="C1" s="648">
        <v>2.2000000000000002</v>
      </c>
      <c r="D1" s="692" t="s">
        <v>426</v>
      </c>
    </row>
    <row r="2" spans="1:16" s="690" customFormat="1">
      <c r="B2" s="692" t="s">
        <v>389</v>
      </c>
      <c r="C2" s="648">
        <v>2.2000000000000002</v>
      </c>
      <c r="D2" s="692" t="s">
        <v>425</v>
      </c>
      <c r="E2" s="692"/>
      <c r="O2" s="646"/>
    </row>
    <row r="3" spans="1:16" s="690" customFormat="1" ht="3" customHeight="1">
      <c r="C3" s="648"/>
      <c r="O3" s="646"/>
    </row>
    <row r="4" spans="1:16" s="690" customFormat="1" ht="15.75" customHeight="1">
      <c r="C4" s="648"/>
      <c r="O4" s="1146" t="s">
        <v>121</v>
      </c>
      <c r="P4" s="1119"/>
    </row>
    <row r="5" spans="1:16" s="658" customFormat="1" ht="20.25" customHeight="1">
      <c r="A5" s="1619" t="s">
        <v>76</v>
      </c>
      <c r="B5" s="1619"/>
      <c r="C5" s="1619"/>
      <c r="D5" s="1620"/>
      <c r="E5" s="1625" t="s">
        <v>118</v>
      </c>
      <c r="F5" s="1626"/>
      <c r="G5" s="1626"/>
      <c r="H5" s="1626"/>
      <c r="I5" s="1626"/>
      <c r="J5" s="1626"/>
      <c r="K5" s="1626"/>
      <c r="L5" s="1626"/>
      <c r="M5" s="1627"/>
      <c r="N5" s="1612" t="s">
        <v>77</v>
      </c>
      <c r="O5" s="1613"/>
    </row>
    <row r="6" spans="1:16" s="1112" customFormat="1" ht="18.75" customHeight="1">
      <c r="A6" s="1621"/>
      <c r="B6" s="1621"/>
      <c r="C6" s="1621"/>
      <c r="D6" s="1622"/>
      <c r="E6" s="1551" t="s">
        <v>7</v>
      </c>
      <c r="F6" s="1552"/>
      <c r="G6" s="1552"/>
      <c r="H6" s="1552"/>
      <c r="I6" s="1553"/>
      <c r="J6" s="1562" t="s">
        <v>94</v>
      </c>
      <c r="K6" s="1563"/>
      <c r="L6" s="1563"/>
      <c r="M6" s="1564"/>
      <c r="N6" s="1614"/>
      <c r="O6" s="1615"/>
      <c r="P6" s="1132"/>
    </row>
    <row r="7" spans="1:16" s="1112" customFormat="1" ht="16.5" customHeight="1">
      <c r="A7" s="1621"/>
      <c r="B7" s="1621"/>
      <c r="C7" s="1621"/>
      <c r="D7" s="1622"/>
      <c r="E7" s="1548" t="s">
        <v>64</v>
      </c>
      <c r="F7" s="1549"/>
      <c r="G7" s="1549"/>
      <c r="H7" s="1549"/>
      <c r="I7" s="1550"/>
      <c r="J7" s="1548" t="s">
        <v>95</v>
      </c>
      <c r="K7" s="1549"/>
      <c r="L7" s="1549"/>
      <c r="M7" s="1550"/>
      <c r="N7" s="1614"/>
      <c r="O7" s="1615"/>
      <c r="P7" s="1132"/>
    </row>
    <row r="8" spans="1:16" s="1112" customFormat="1" ht="17.25" customHeight="1">
      <c r="A8" s="1621"/>
      <c r="B8" s="1621"/>
      <c r="C8" s="1621"/>
      <c r="D8" s="1622"/>
      <c r="E8" s="1145"/>
      <c r="F8" s="1618" t="s">
        <v>96</v>
      </c>
      <c r="G8" s="1619"/>
      <c r="H8" s="1620"/>
      <c r="I8" s="1144" t="s">
        <v>97</v>
      </c>
      <c r="J8" s="684"/>
      <c r="K8" s="684"/>
      <c r="L8" s="1143"/>
      <c r="M8" s="684"/>
      <c r="N8" s="1614"/>
      <c r="O8" s="1615"/>
      <c r="P8" s="1132"/>
    </row>
    <row r="9" spans="1:16" s="1112" customFormat="1" ht="18.75" customHeight="1">
      <c r="A9" s="1621"/>
      <c r="B9" s="1621"/>
      <c r="C9" s="1621"/>
      <c r="D9" s="1622"/>
      <c r="E9" s="1135"/>
      <c r="F9" s="1609" t="s">
        <v>193</v>
      </c>
      <c r="G9" s="1610"/>
      <c r="H9" s="1611"/>
      <c r="I9" s="1141" t="s">
        <v>98</v>
      </c>
      <c r="J9" s="1135"/>
      <c r="K9" s="1141" t="s">
        <v>99</v>
      </c>
      <c r="L9" s="685"/>
      <c r="M9" s="1141"/>
      <c r="N9" s="1614"/>
      <c r="O9" s="1615"/>
      <c r="P9" s="1132"/>
    </row>
    <row r="10" spans="1:16" s="1112" customFormat="1" ht="16.5" customHeight="1">
      <c r="A10" s="1621"/>
      <c r="B10" s="1621"/>
      <c r="C10" s="1621"/>
      <c r="D10" s="1622"/>
      <c r="E10" s="1135" t="s">
        <v>0</v>
      </c>
      <c r="F10" s="1142" t="s">
        <v>0</v>
      </c>
      <c r="G10" s="1141" t="s">
        <v>102</v>
      </c>
      <c r="H10" s="1141" t="s">
        <v>103</v>
      </c>
      <c r="I10" s="1141" t="s">
        <v>104</v>
      </c>
      <c r="J10" s="1135" t="s">
        <v>0</v>
      </c>
      <c r="K10" s="1141" t="s">
        <v>105</v>
      </c>
      <c r="L10" s="685" t="s">
        <v>100</v>
      </c>
      <c r="M10" s="1141" t="s">
        <v>101</v>
      </c>
      <c r="N10" s="1614"/>
      <c r="O10" s="1615"/>
      <c r="P10" s="1132"/>
    </row>
    <row r="11" spans="1:16" s="1112" customFormat="1" ht="16.5" customHeight="1">
      <c r="A11" s="1623"/>
      <c r="B11" s="1623"/>
      <c r="C11" s="1623"/>
      <c r="D11" s="1624"/>
      <c r="E11" s="680" t="s">
        <v>3</v>
      </c>
      <c r="F11" s="1140" t="s">
        <v>3</v>
      </c>
      <c r="G11" s="1140" t="s">
        <v>107</v>
      </c>
      <c r="H11" s="1140" t="s">
        <v>108</v>
      </c>
      <c r="I11" s="1140" t="s">
        <v>194</v>
      </c>
      <c r="J11" s="680" t="s">
        <v>3</v>
      </c>
      <c r="K11" s="1140" t="s">
        <v>109</v>
      </c>
      <c r="L11" s="680" t="s">
        <v>106</v>
      </c>
      <c r="M11" s="680" t="s">
        <v>46</v>
      </c>
      <c r="N11" s="1616"/>
      <c r="O11" s="1617"/>
      <c r="P11" s="1132"/>
    </row>
    <row r="12" spans="1:16" s="1132" customFormat="1" ht="5.25" customHeight="1">
      <c r="A12" s="1139"/>
      <c r="B12" s="1139"/>
      <c r="C12" s="1139"/>
      <c r="D12" s="1139"/>
      <c r="E12" s="1138"/>
      <c r="F12" s="1135"/>
      <c r="G12" s="1135"/>
      <c r="H12" s="1135"/>
      <c r="I12" s="1137"/>
      <c r="J12" s="1136"/>
      <c r="K12" s="1136"/>
      <c r="L12" s="1136"/>
      <c r="M12" s="1135"/>
      <c r="N12" s="1134"/>
      <c r="O12" s="1133"/>
    </row>
    <row r="13" spans="1:16" s="1116" customFormat="1" ht="20.25" hidden="1" customHeight="1">
      <c r="A13" s="1602">
        <v>2557</v>
      </c>
      <c r="B13" s="1603"/>
      <c r="C13" s="1603"/>
      <c r="D13" s="1603"/>
      <c r="E13" s="1123"/>
      <c r="F13" s="1121"/>
      <c r="G13" s="1121"/>
      <c r="H13" s="1121"/>
      <c r="I13" s="1130"/>
      <c r="J13" s="1123"/>
      <c r="K13" s="1123"/>
      <c r="L13" s="1123"/>
      <c r="M13" s="1121"/>
      <c r="N13" s="1608" t="s">
        <v>205</v>
      </c>
      <c r="O13" s="1607"/>
      <c r="P13" s="1119"/>
    </row>
    <row r="14" spans="1:16" s="1116" customFormat="1" ht="16.5" hidden="1" customHeight="1">
      <c r="A14" s="1602" t="s">
        <v>86</v>
      </c>
      <c r="B14" s="1603"/>
      <c r="C14" s="1603"/>
      <c r="D14" s="1603"/>
      <c r="E14" s="533">
        <v>1406148</v>
      </c>
      <c r="F14" s="532">
        <v>1374672</v>
      </c>
      <c r="G14" s="532">
        <v>1349508</v>
      </c>
      <c r="H14" s="532">
        <v>25164</v>
      </c>
      <c r="I14" s="534">
        <v>31476</v>
      </c>
      <c r="J14" s="533">
        <v>605321</v>
      </c>
      <c r="K14" s="533">
        <v>133436</v>
      </c>
      <c r="L14" s="533">
        <v>157080</v>
      </c>
      <c r="M14" s="532">
        <v>314805</v>
      </c>
      <c r="N14" s="1121"/>
      <c r="O14" s="1120" t="s">
        <v>79</v>
      </c>
      <c r="P14" s="1119"/>
    </row>
    <row r="15" spans="1:16" s="1116" customFormat="1" ht="16.5" hidden="1" customHeight="1">
      <c r="A15" s="1602" t="s">
        <v>83</v>
      </c>
      <c r="B15" s="1603"/>
      <c r="C15" s="1603"/>
      <c r="D15" s="1603"/>
      <c r="E15" s="533">
        <v>1431328.7</v>
      </c>
      <c r="F15" s="532">
        <v>1423509.89</v>
      </c>
      <c r="G15" s="532">
        <v>1397340.87</v>
      </c>
      <c r="H15" s="532">
        <v>26169.03</v>
      </c>
      <c r="I15" s="534">
        <v>7818.8</v>
      </c>
      <c r="J15" s="533">
        <v>582953.31000000006</v>
      </c>
      <c r="K15" s="533">
        <v>124425.07</v>
      </c>
      <c r="L15" s="533">
        <v>139982.38</v>
      </c>
      <c r="M15" s="532">
        <v>318545.84999999998</v>
      </c>
      <c r="N15" s="1121"/>
      <c r="O15" s="1120" t="s">
        <v>80</v>
      </c>
      <c r="P15" s="1119"/>
    </row>
    <row r="16" spans="1:16" s="1116" customFormat="1" ht="16.5" hidden="1" customHeight="1">
      <c r="A16" s="1120" t="s">
        <v>84</v>
      </c>
      <c r="B16" s="1120"/>
      <c r="C16" s="1120"/>
      <c r="D16" s="1123"/>
      <c r="E16" s="533">
        <v>1436349.34</v>
      </c>
      <c r="F16" s="532">
        <v>1434596.82</v>
      </c>
      <c r="G16" s="532">
        <v>1405156.22</v>
      </c>
      <c r="H16" s="532">
        <v>29440.6</v>
      </c>
      <c r="I16" s="534">
        <v>1752.52</v>
      </c>
      <c r="J16" s="533">
        <v>580863.66</v>
      </c>
      <c r="K16" s="533">
        <v>139422.79</v>
      </c>
      <c r="L16" s="533">
        <v>148813.85999999999</v>
      </c>
      <c r="M16" s="532">
        <v>292627.01</v>
      </c>
      <c r="N16" s="1121"/>
      <c r="O16" s="1120" t="s">
        <v>81</v>
      </c>
      <c r="P16" s="1119"/>
    </row>
    <row r="17" spans="1:20" s="1116" customFormat="1" ht="16.5" hidden="1" customHeight="1">
      <c r="A17" s="1120" t="s">
        <v>85</v>
      </c>
      <c r="B17" s="1120"/>
      <c r="C17" s="1120"/>
      <c r="D17" s="1123"/>
      <c r="E17" s="533">
        <v>1423198</v>
      </c>
      <c r="F17" s="532">
        <v>1422981</v>
      </c>
      <c r="G17" s="532">
        <v>1416408</v>
      </c>
      <c r="H17" s="532">
        <v>6573</v>
      </c>
      <c r="I17" s="534">
        <v>217</v>
      </c>
      <c r="J17" s="533">
        <v>595958</v>
      </c>
      <c r="K17" s="533">
        <v>129657</v>
      </c>
      <c r="L17" s="533">
        <v>161087</v>
      </c>
      <c r="M17" s="532">
        <v>305214</v>
      </c>
      <c r="N17" s="1121"/>
      <c r="O17" s="1120" t="s">
        <v>82</v>
      </c>
      <c r="P17" s="1119"/>
    </row>
    <row r="18" spans="1:20" s="1116" customFormat="1" ht="8.4" customHeight="1">
      <c r="A18" s="1110"/>
      <c r="B18" s="1110"/>
      <c r="C18" s="686"/>
      <c r="D18" s="1131"/>
      <c r="E18" s="1131"/>
      <c r="F18" s="1120"/>
      <c r="G18" s="1121"/>
      <c r="H18" s="1121"/>
      <c r="I18" s="1130"/>
      <c r="J18" s="1123"/>
      <c r="K18" s="1123"/>
      <c r="L18" s="1123"/>
      <c r="M18" s="1121"/>
      <c r="N18" s="1121"/>
      <c r="O18" s="1120"/>
      <c r="P18" s="1119"/>
    </row>
    <row r="19" spans="1:20" s="1116" customFormat="1" ht="16.5" customHeight="1">
      <c r="A19" s="1602">
        <v>2558</v>
      </c>
      <c r="B19" s="1603"/>
      <c r="C19" s="1603"/>
      <c r="D19" s="1603"/>
      <c r="E19" s="1131"/>
      <c r="F19" s="1120"/>
      <c r="G19" s="1121"/>
      <c r="H19" s="1121"/>
      <c r="I19" s="1130"/>
      <c r="J19" s="1123"/>
      <c r="K19" s="1123"/>
      <c r="L19" s="1123"/>
      <c r="M19" s="1121"/>
      <c r="N19" s="1608" t="s">
        <v>157</v>
      </c>
      <c r="O19" s="1607"/>
      <c r="P19" s="1119"/>
    </row>
    <row r="20" spans="1:20" s="1117" customFormat="1" ht="16.5" customHeight="1">
      <c r="A20" s="1602" t="s">
        <v>86</v>
      </c>
      <c r="B20" s="1603"/>
      <c r="C20" s="1603"/>
      <c r="D20" s="1603"/>
      <c r="E20" s="533">
        <v>1393671.52</v>
      </c>
      <c r="F20" s="532">
        <v>1386729.6</v>
      </c>
      <c r="G20" s="532">
        <v>1362575.88</v>
      </c>
      <c r="H20" s="532">
        <v>24153.72</v>
      </c>
      <c r="I20" s="534">
        <v>6941.91</v>
      </c>
      <c r="J20" s="533">
        <v>627692.48</v>
      </c>
      <c r="K20" s="533">
        <v>146230.32</v>
      </c>
      <c r="L20" s="533">
        <v>185051.26</v>
      </c>
      <c r="M20" s="532">
        <v>296410.90000000002</v>
      </c>
      <c r="N20" s="1121"/>
      <c r="O20" s="1120" t="s">
        <v>79</v>
      </c>
      <c r="P20" s="1116"/>
      <c r="S20" s="1124"/>
    </row>
    <row r="21" spans="1:20" s="1117" customFormat="1" ht="16.5" customHeight="1">
      <c r="A21" s="1602" t="s">
        <v>83</v>
      </c>
      <c r="B21" s="1603"/>
      <c r="C21" s="1603"/>
      <c r="D21" s="1603"/>
      <c r="E21" s="533">
        <v>1394826</v>
      </c>
      <c r="F21" s="532">
        <v>1388767</v>
      </c>
      <c r="G21" s="532">
        <v>1368352</v>
      </c>
      <c r="H21" s="532">
        <v>20414.650000000001</v>
      </c>
      <c r="I21" s="534">
        <v>6059</v>
      </c>
      <c r="J21" s="533">
        <v>628915</v>
      </c>
      <c r="K21" s="533">
        <v>137003.28</v>
      </c>
      <c r="L21" s="533">
        <v>165750.10999999999</v>
      </c>
      <c r="M21" s="532">
        <v>326162.27</v>
      </c>
      <c r="N21" s="1121"/>
      <c r="O21" s="1120" t="s">
        <v>80</v>
      </c>
      <c r="P21" s="1116"/>
    </row>
    <row r="22" spans="1:20" s="1117" customFormat="1" ht="16.5" customHeight="1">
      <c r="A22" s="1120" t="s">
        <v>84</v>
      </c>
      <c r="B22" s="1120"/>
      <c r="C22" s="1120"/>
      <c r="D22" s="1123"/>
      <c r="E22" s="533">
        <v>1397695.68</v>
      </c>
      <c r="F22" s="532">
        <v>1394966.22</v>
      </c>
      <c r="G22" s="532">
        <v>1366251.5</v>
      </c>
      <c r="H22" s="532">
        <v>28714</v>
      </c>
      <c r="I22" s="534">
        <v>2729.46</v>
      </c>
      <c r="J22" s="533">
        <v>628214.31999999995</v>
      </c>
      <c r="K22" s="533">
        <v>143045</v>
      </c>
      <c r="L22" s="533">
        <v>162832.78</v>
      </c>
      <c r="M22" s="532">
        <v>322335.86</v>
      </c>
      <c r="N22" s="1121"/>
      <c r="O22" s="1120" t="s">
        <v>81</v>
      </c>
      <c r="P22" s="1116"/>
    </row>
    <row r="23" spans="1:20" s="1116" customFormat="1" ht="16.5" customHeight="1">
      <c r="A23" s="1120" t="s">
        <v>85</v>
      </c>
      <c r="B23" s="1120"/>
      <c r="C23" s="1120"/>
      <c r="D23" s="1123"/>
      <c r="E23" s="533">
        <v>1410249</v>
      </c>
      <c r="F23" s="532">
        <v>1410066</v>
      </c>
      <c r="G23" s="532">
        <v>1389717</v>
      </c>
      <c r="H23" s="532">
        <v>20349</v>
      </c>
      <c r="I23" s="534">
        <v>183</v>
      </c>
      <c r="J23" s="533">
        <v>617396</v>
      </c>
      <c r="K23" s="533">
        <v>132986</v>
      </c>
      <c r="L23" s="533">
        <v>168633</v>
      </c>
      <c r="M23" s="532">
        <v>315777</v>
      </c>
      <c r="N23" s="1121"/>
      <c r="O23" s="1120" t="s">
        <v>82</v>
      </c>
      <c r="P23" s="1119"/>
      <c r="R23" s="1117"/>
      <c r="S23" s="1117"/>
      <c r="T23" s="1117"/>
    </row>
    <row r="24" spans="1:20" s="1117" customFormat="1" ht="16.5" customHeight="1">
      <c r="A24" s="1607">
        <v>2559</v>
      </c>
      <c r="B24" s="1607"/>
      <c r="C24" s="1607"/>
      <c r="D24" s="1602"/>
      <c r="E24" s="1129"/>
      <c r="F24" s="1127"/>
      <c r="G24" s="1127"/>
      <c r="H24" s="1127"/>
      <c r="I24" s="1129"/>
      <c r="J24" s="1128"/>
      <c r="K24" s="1128"/>
      <c r="L24" s="1128"/>
      <c r="M24" s="1127"/>
      <c r="N24" s="1608" t="s">
        <v>195</v>
      </c>
      <c r="O24" s="1607"/>
      <c r="P24" s="1116"/>
    </row>
    <row r="25" spans="1:20" s="1117" customFormat="1" ht="16.5" customHeight="1">
      <c r="A25" s="1602" t="s">
        <v>86</v>
      </c>
      <c r="B25" s="1603"/>
      <c r="C25" s="1603"/>
      <c r="D25" s="1603"/>
      <c r="E25" s="532">
        <v>1311076.8500000001</v>
      </c>
      <c r="F25" s="1122">
        <f>SUM(G25:H25)</f>
        <v>1300059.04</v>
      </c>
      <c r="G25" s="532">
        <v>1280208.7</v>
      </c>
      <c r="H25" s="532">
        <v>19850.34</v>
      </c>
      <c r="I25" s="534">
        <v>11017.81</v>
      </c>
      <c r="J25" s="533">
        <v>718602</v>
      </c>
      <c r="K25" s="533">
        <v>153713</v>
      </c>
      <c r="L25" s="533">
        <v>197812</v>
      </c>
      <c r="M25" s="532">
        <v>367077</v>
      </c>
      <c r="N25" s="1121"/>
      <c r="O25" s="1120" t="s">
        <v>79</v>
      </c>
      <c r="P25" s="1116"/>
      <c r="Q25" s="1126"/>
      <c r="R25" s="1124"/>
    </row>
    <row r="26" spans="1:20" s="1117" customFormat="1" ht="16.5" customHeight="1">
      <c r="A26" s="1602" t="s">
        <v>83</v>
      </c>
      <c r="B26" s="1603"/>
      <c r="C26" s="1603"/>
      <c r="D26" s="1603"/>
      <c r="E26" s="532">
        <v>1326644.72</v>
      </c>
      <c r="F26" s="1122">
        <f>SUM(G26:H26)</f>
        <v>1307036.4400000002</v>
      </c>
      <c r="G26" s="532">
        <v>1281017.6100000001</v>
      </c>
      <c r="H26" s="532">
        <v>26018.83</v>
      </c>
      <c r="I26" s="534">
        <v>19608.28</v>
      </c>
      <c r="J26" s="533">
        <v>705228.28</v>
      </c>
      <c r="K26" s="533">
        <v>158874.64000000001</v>
      </c>
      <c r="L26" s="533">
        <v>161038.28</v>
      </c>
      <c r="M26" s="532">
        <v>385315.36</v>
      </c>
      <c r="N26" s="1121"/>
      <c r="O26" s="1120" t="s">
        <v>80</v>
      </c>
      <c r="P26" s="1116"/>
      <c r="Q26" s="1125"/>
      <c r="R26" s="1124"/>
    </row>
    <row r="27" spans="1:20" s="1117" customFormat="1" ht="16.5" customHeight="1">
      <c r="A27" s="1120" t="s">
        <v>84</v>
      </c>
      <c r="B27" s="1120"/>
      <c r="C27" s="1120"/>
      <c r="D27" s="1123"/>
      <c r="E27" s="532">
        <v>1348183.1</v>
      </c>
      <c r="F27" s="1122">
        <f>SUM(G27:H27)</f>
        <v>1348183.1099999999</v>
      </c>
      <c r="G27" s="532">
        <v>1332622.46</v>
      </c>
      <c r="H27" s="532">
        <v>15560.65</v>
      </c>
      <c r="I27" s="534">
        <v>0</v>
      </c>
      <c r="J27" s="533">
        <v>685632.9</v>
      </c>
      <c r="K27" s="533">
        <v>148910.26</v>
      </c>
      <c r="L27" s="533">
        <v>177871.09</v>
      </c>
      <c r="M27" s="532">
        <v>358851.56</v>
      </c>
      <c r="N27" s="1121"/>
      <c r="O27" s="1120" t="s">
        <v>81</v>
      </c>
      <c r="P27" s="1116"/>
      <c r="Q27" s="1118"/>
    </row>
    <row r="28" spans="1:20" s="1116" customFormat="1" ht="16.5" customHeight="1">
      <c r="A28" s="1120" t="s">
        <v>85</v>
      </c>
      <c r="B28" s="1120"/>
      <c r="C28" s="1120"/>
      <c r="D28" s="1123"/>
      <c r="E28" s="532">
        <v>1349536.11</v>
      </c>
      <c r="F28" s="1122">
        <f>SUM(G28:H28)</f>
        <v>1348276.24</v>
      </c>
      <c r="G28" s="532">
        <v>1315215.74</v>
      </c>
      <c r="H28" s="532">
        <v>33060.5</v>
      </c>
      <c r="I28" s="534">
        <v>1259.8699999999999</v>
      </c>
      <c r="J28" s="533">
        <v>686279.89</v>
      </c>
      <c r="K28" s="533">
        <v>144552</v>
      </c>
      <c r="L28" s="533">
        <v>174288.38</v>
      </c>
      <c r="M28" s="532">
        <v>367440.13</v>
      </c>
      <c r="N28" s="1121"/>
      <c r="O28" s="1120" t="s">
        <v>82</v>
      </c>
      <c r="P28" s="1119"/>
      <c r="Q28" s="1118"/>
      <c r="R28" s="1117"/>
    </row>
    <row r="29" spans="1:20" s="1117" customFormat="1" ht="16.5" customHeight="1">
      <c r="A29" s="1607">
        <v>2560</v>
      </c>
      <c r="B29" s="1607"/>
      <c r="C29" s="1607"/>
      <c r="D29" s="1602"/>
      <c r="E29" s="1129"/>
      <c r="F29" s="1127"/>
      <c r="G29" s="1127"/>
      <c r="H29" s="1127"/>
      <c r="I29" s="1129"/>
      <c r="J29" s="1128"/>
      <c r="K29" s="1128"/>
      <c r="L29" s="1128"/>
      <c r="M29" s="1127"/>
      <c r="N29" s="1608" t="s">
        <v>197</v>
      </c>
      <c r="O29" s="1607"/>
      <c r="P29" s="1116"/>
    </row>
    <row r="30" spans="1:20" s="1117" customFormat="1" ht="16.5" customHeight="1">
      <c r="A30" s="1602" t="s">
        <v>86</v>
      </c>
      <c r="B30" s="1603"/>
      <c r="C30" s="1603"/>
      <c r="D30" s="1603"/>
      <c r="E30" s="532">
        <v>1302016</v>
      </c>
      <c r="F30" s="1122">
        <v>1278764</v>
      </c>
      <c r="G30" s="532">
        <v>1244459.3500000001</v>
      </c>
      <c r="H30" s="532">
        <v>34305.43</v>
      </c>
      <c r="I30" s="534">
        <v>23251.94</v>
      </c>
      <c r="J30" s="533">
        <v>735714</v>
      </c>
      <c r="K30" s="533">
        <v>171545</v>
      </c>
      <c r="L30" s="533">
        <v>166278</v>
      </c>
      <c r="M30" s="532">
        <v>397891</v>
      </c>
      <c r="N30" s="1121"/>
      <c r="O30" s="1120" t="s">
        <v>79</v>
      </c>
      <c r="P30" s="1116"/>
      <c r="Q30" s="1126"/>
      <c r="R30" s="1124"/>
    </row>
    <row r="31" spans="1:20" s="1117" customFormat="1" ht="16.5" customHeight="1">
      <c r="A31" s="1602" t="s">
        <v>83</v>
      </c>
      <c r="B31" s="1603"/>
      <c r="C31" s="1603"/>
      <c r="D31" s="1603"/>
      <c r="E31" s="532">
        <v>1307880</v>
      </c>
      <c r="F31" s="1122">
        <v>1288137</v>
      </c>
      <c r="G31" s="532">
        <v>1264250</v>
      </c>
      <c r="H31" s="532">
        <v>23887</v>
      </c>
      <c r="I31" s="534">
        <v>19743</v>
      </c>
      <c r="J31" s="533">
        <v>731924</v>
      </c>
      <c r="K31" s="533">
        <v>169984</v>
      </c>
      <c r="L31" s="533">
        <v>153574</v>
      </c>
      <c r="M31" s="532">
        <v>408366</v>
      </c>
      <c r="N31" s="1121"/>
      <c r="O31" s="1120" t="s">
        <v>80</v>
      </c>
      <c r="P31" s="1116"/>
      <c r="Q31" s="1125"/>
      <c r="R31" s="1124"/>
    </row>
    <row r="32" spans="1:20" s="1117" customFormat="1" ht="16.5" customHeight="1">
      <c r="A32" s="1120" t="s">
        <v>84</v>
      </c>
      <c r="B32" s="1120"/>
      <c r="C32" s="1120"/>
      <c r="D32" s="1123"/>
      <c r="E32" s="532">
        <v>1385879</v>
      </c>
      <c r="F32" s="1122">
        <v>1385879</v>
      </c>
      <c r="G32" s="532">
        <v>1361389</v>
      </c>
      <c r="H32" s="532">
        <v>24490</v>
      </c>
      <c r="I32" s="534" t="s">
        <v>204</v>
      </c>
      <c r="J32" s="533">
        <v>655715</v>
      </c>
      <c r="K32" s="533">
        <v>124602</v>
      </c>
      <c r="L32" s="533">
        <v>169469</v>
      </c>
      <c r="M32" s="532">
        <v>361644</v>
      </c>
      <c r="N32" s="1121"/>
      <c r="O32" s="1120" t="s">
        <v>81</v>
      </c>
      <c r="P32" s="1116"/>
      <c r="Q32" s="1118"/>
    </row>
    <row r="33" spans="1:18" s="1116" customFormat="1" ht="16.5" customHeight="1">
      <c r="A33" s="1120" t="s">
        <v>85</v>
      </c>
      <c r="B33" s="1120"/>
      <c r="C33" s="1120"/>
      <c r="D33" s="1123"/>
      <c r="E33" s="532">
        <v>1343211</v>
      </c>
      <c r="F33" s="1122">
        <v>1335607</v>
      </c>
      <c r="G33" s="532">
        <v>1306823</v>
      </c>
      <c r="H33" s="532">
        <v>28784</v>
      </c>
      <c r="I33" s="534">
        <v>7604</v>
      </c>
      <c r="J33" s="533">
        <v>699811</v>
      </c>
      <c r="K33" s="533">
        <v>160442</v>
      </c>
      <c r="L33" s="533">
        <v>159828</v>
      </c>
      <c r="M33" s="532">
        <v>379541</v>
      </c>
      <c r="N33" s="1121"/>
      <c r="O33" s="1120" t="s">
        <v>82</v>
      </c>
      <c r="P33" s="1119"/>
      <c r="Q33" s="1118"/>
      <c r="R33" s="1117"/>
    </row>
    <row r="34" spans="1:18" s="1111" customFormat="1" ht="6" customHeight="1">
      <c r="A34" s="1604"/>
      <c r="B34" s="1604"/>
      <c r="C34" s="1604"/>
      <c r="D34" s="1605"/>
      <c r="E34" s="1115"/>
      <c r="F34" s="1113"/>
      <c r="G34" s="1113"/>
      <c r="H34" s="1113"/>
      <c r="I34" s="1115"/>
      <c r="J34" s="1114"/>
      <c r="K34" s="1114"/>
      <c r="L34" s="1114"/>
      <c r="M34" s="1113"/>
      <c r="N34" s="1606"/>
      <c r="O34" s="1604"/>
      <c r="P34" s="1112"/>
    </row>
    <row r="35" spans="1:18" s="659" customFormat="1" ht="18.75" customHeight="1">
      <c r="B35" s="1108" t="s">
        <v>61</v>
      </c>
      <c r="C35" s="659" t="s">
        <v>424</v>
      </c>
      <c r="F35" s="1110"/>
      <c r="J35" s="1108"/>
    </row>
    <row r="36" spans="1:18" s="659" customFormat="1" ht="17.25" customHeight="1">
      <c r="B36" s="1108" t="s">
        <v>62</v>
      </c>
      <c r="C36" s="659" t="s">
        <v>423</v>
      </c>
      <c r="D36" s="1108"/>
      <c r="F36" s="1108"/>
      <c r="G36" s="1108"/>
      <c r="H36" s="1108"/>
    </row>
    <row r="37" spans="1:18" s="659" customFormat="1" ht="17.25" customHeight="1">
      <c r="C37" s="1109"/>
      <c r="D37" s="1109"/>
      <c r="F37" s="1109"/>
      <c r="G37" s="1109"/>
      <c r="H37" s="1108"/>
    </row>
  </sheetData>
  <mergeCells count="27">
    <mergeCell ref="A20:D20"/>
    <mergeCell ref="A13:D13"/>
    <mergeCell ref="N13:O13"/>
    <mergeCell ref="F9:H9"/>
    <mergeCell ref="N5:O11"/>
    <mergeCell ref="F8:H8"/>
    <mergeCell ref="A5:D11"/>
    <mergeCell ref="E5:M5"/>
    <mergeCell ref="E6:I6"/>
    <mergeCell ref="J6:M6"/>
    <mergeCell ref="E7:I7"/>
    <mergeCell ref="J7:M7"/>
    <mergeCell ref="A14:D14"/>
    <mergeCell ref="A15:D15"/>
    <mergeCell ref="A19:D19"/>
    <mergeCell ref="N19:O19"/>
    <mergeCell ref="A31:D31"/>
    <mergeCell ref="A34:D34"/>
    <mergeCell ref="N34:O34"/>
    <mergeCell ref="A21:D21"/>
    <mergeCell ref="A24:D24"/>
    <mergeCell ref="N24:O24"/>
    <mergeCell ref="A25:D25"/>
    <mergeCell ref="A26:D26"/>
    <mergeCell ref="A29:D29"/>
    <mergeCell ref="N29:O29"/>
    <mergeCell ref="A30:D30"/>
  </mergeCells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27"/>
  <sheetViews>
    <sheetView showGridLines="0" workbookViewId="0">
      <selection activeCell="Z2" sqref="Z2:AF8"/>
    </sheetView>
  </sheetViews>
  <sheetFormatPr defaultColWidth="9.125" defaultRowHeight="18"/>
  <cols>
    <col min="1" max="1" width="2.25" style="657" customWidth="1"/>
    <col min="2" max="2" width="2.375" style="657" customWidth="1"/>
    <col min="3" max="3" width="3.375" style="657" customWidth="1"/>
    <col min="4" max="4" width="4.25" style="657" customWidth="1"/>
    <col min="5" max="5" width="25.125" style="657" customWidth="1"/>
    <col min="6" max="6" width="6.375" style="657" customWidth="1"/>
    <col min="7" max="8" width="5.375" style="657" customWidth="1"/>
    <col min="9" max="9" width="6.875" style="657" customWidth="1"/>
    <col min="10" max="10" width="5.875" style="657" customWidth="1"/>
    <col min="11" max="11" width="5.375" style="657" customWidth="1"/>
    <col min="12" max="12" width="6.5" style="657" customWidth="1"/>
    <col min="13" max="13" width="5.875" style="657" customWidth="1"/>
    <col min="14" max="14" width="5.375" style="657" customWidth="1"/>
    <col min="15" max="15" width="6.5" style="657" customWidth="1"/>
    <col min="16" max="16" width="5.375" style="657" customWidth="1"/>
    <col min="17" max="17" width="6.625" style="657" customWidth="1"/>
    <col min="18" max="18" width="6.25" style="657" customWidth="1"/>
    <col min="19" max="19" width="5.375" style="657" customWidth="1"/>
    <col min="20" max="20" width="6.5" style="657" customWidth="1"/>
    <col min="21" max="21" width="0.75" style="657" customWidth="1"/>
    <col min="22" max="22" width="27.375" style="657" customWidth="1"/>
    <col min="23" max="23" width="2.625" style="657" hidden="1" customWidth="1"/>
    <col min="24" max="24" width="3.75" style="657" hidden="1" customWidth="1"/>
    <col min="25" max="25" width="6.125" style="657" hidden="1" customWidth="1"/>
    <col min="26" max="26" width="2.25" style="657" customWidth="1"/>
    <col min="27" max="27" width="4.125" style="657" customWidth="1"/>
    <col min="28" max="16384" width="9.125" style="657"/>
  </cols>
  <sheetData>
    <row r="1" spans="1:25" s="692" customFormat="1">
      <c r="B1" s="692" t="s">
        <v>210</v>
      </c>
      <c r="D1" s="648"/>
      <c r="E1" s="692" t="s">
        <v>209</v>
      </c>
    </row>
    <row r="2" spans="1:25" s="690" customFormat="1">
      <c r="B2" s="692" t="s">
        <v>208</v>
      </c>
      <c r="C2" s="692"/>
      <c r="D2" s="648"/>
      <c r="E2" s="692" t="s">
        <v>207</v>
      </c>
    </row>
    <row r="3" spans="1:25">
      <c r="A3" s="658"/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V3" s="1181" t="s">
        <v>121</v>
      </c>
    </row>
    <row r="4" spans="1:25" ht="21.75" customHeight="1">
      <c r="A4" s="1552" t="s">
        <v>13</v>
      </c>
      <c r="B4" s="1552"/>
      <c r="C4" s="1552"/>
      <c r="D4" s="1552"/>
      <c r="E4" s="1553"/>
      <c r="F4" s="1636" t="s">
        <v>198</v>
      </c>
      <c r="G4" s="1637"/>
      <c r="H4" s="1637"/>
      <c r="I4" s="1637"/>
      <c r="J4" s="1637"/>
      <c r="K4" s="1637"/>
      <c r="L4" s="1637"/>
      <c r="M4" s="1637"/>
      <c r="N4" s="1637"/>
      <c r="O4" s="1637"/>
      <c r="P4" s="1637"/>
      <c r="Q4" s="1638"/>
      <c r="R4" s="1636" t="s">
        <v>202</v>
      </c>
      <c r="S4" s="1637"/>
      <c r="T4" s="1638"/>
      <c r="U4" s="1551" t="s">
        <v>12</v>
      </c>
      <c r="V4" s="1552"/>
    </row>
    <row r="5" spans="1:25" s="1112" customFormat="1" ht="15.75" customHeight="1">
      <c r="A5" s="1635"/>
      <c r="B5" s="1635"/>
      <c r="C5" s="1635"/>
      <c r="D5" s="1635"/>
      <c r="E5" s="1555"/>
      <c r="F5" s="1629" t="s">
        <v>72</v>
      </c>
      <c r="G5" s="1630"/>
      <c r="H5" s="1631"/>
      <c r="I5" s="1629" t="s">
        <v>73</v>
      </c>
      <c r="J5" s="1630"/>
      <c r="K5" s="1631"/>
      <c r="L5" s="1629" t="s">
        <v>74</v>
      </c>
      <c r="M5" s="1630"/>
      <c r="N5" s="1631"/>
      <c r="O5" s="1629" t="s">
        <v>71</v>
      </c>
      <c r="P5" s="1630"/>
      <c r="Q5" s="1631"/>
      <c r="R5" s="1629" t="s">
        <v>72</v>
      </c>
      <c r="S5" s="1639"/>
      <c r="T5" s="1640"/>
      <c r="U5" s="1641"/>
      <c r="V5" s="1635"/>
      <c r="W5" s="688"/>
      <c r="X5" s="688"/>
      <c r="Y5" s="688"/>
    </row>
    <row r="6" spans="1:25" s="1112" customFormat="1" ht="18" customHeight="1">
      <c r="A6" s="1635"/>
      <c r="B6" s="1635"/>
      <c r="C6" s="1635"/>
      <c r="D6" s="1635"/>
      <c r="E6" s="1555"/>
      <c r="F6" s="1632" t="s">
        <v>67</v>
      </c>
      <c r="G6" s="1633"/>
      <c r="H6" s="1634"/>
      <c r="I6" s="1632" t="s">
        <v>68</v>
      </c>
      <c r="J6" s="1633"/>
      <c r="K6" s="1634"/>
      <c r="L6" s="1632" t="s">
        <v>69</v>
      </c>
      <c r="M6" s="1633"/>
      <c r="N6" s="1634"/>
      <c r="O6" s="1632" t="s">
        <v>70</v>
      </c>
      <c r="P6" s="1633"/>
      <c r="Q6" s="1634"/>
      <c r="R6" s="1632" t="s">
        <v>67</v>
      </c>
      <c r="S6" s="1633"/>
      <c r="T6" s="1634"/>
      <c r="U6" s="1641"/>
      <c r="V6" s="1635"/>
      <c r="W6" s="1177"/>
      <c r="X6" s="1177"/>
      <c r="Y6" s="1177"/>
    </row>
    <row r="7" spans="1:25" s="1112" customFormat="1" ht="18.75" customHeight="1">
      <c r="A7" s="1635"/>
      <c r="B7" s="1635"/>
      <c r="C7" s="1635"/>
      <c r="D7" s="1635"/>
      <c r="E7" s="1555"/>
      <c r="F7" s="1180" t="s">
        <v>0</v>
      </c>
      <c r="G7" s="1179" t="s">
        <v>1</v>
      </c>
      <c r="H7" s="1178" t="s">
        <v>2</v>
      </c>
      <c r="I7" s="1180" t="s">
        <v>0</v>
      </c>
      <c r="J7" s="1179" t="s">
        <v>1</v>
      </c>
      <c r="K7" s="1178" t="s">
        <v>2</v>
      </c>
      <c r="L7" s="1180" t="s">
        <v>0</v>
      </c>
      <c r="M7" s="1179" t="s">
        <v>1</v>
      </c>
      <c r="N7" s="1178" t="s">
        <v>2</v>
      </c>
      <c r="O7" s="1180" t="s">
        <v>0</v>
      </c>
      <c r="P7" s="1179" t="s">
        <v>1</v>
      </c>
      <c r="Q7" s="1178" t="s">
        <v>2</v>
      </c>
      <c r="R7" s="1180" t="s">
        <v>0</v>
      </c>
      <c r="S7" s="1179" t="s">
        <v>1</v>
      </c>
      <c r="T7" s="1178" t="s">
        <v>2</v>
      </c>
      <c r="U7" s="1641"/>
      <c r="V7" s="1635"/>
      <c r="W7" s="1177"/>
      <c r="X7" s="1177"/>
      <c r="Y7" s="1177"/>
    </row>
    <row r="8" spans="1:25" s="1112" customFormat="1" ht="18.75" customHeight="1">
      <c r="A8" s="1549"/>
      <c r="B8" s="1549"/>
      <c r="C8" s="1549"/>
      <c r="D8" s="1549"/>
      <c r="E8" s="1550"/>
      <c r="F8" s="1176" t="s">
        <v>3</v>
      </c>
      <c r="G8" s="1175" t="s">
        <v>4</v>
      </c>
      <c r="H8" s="1174" t="s">
        <v>5</v>
      </c>
      <c r="I8" s="1176" t="s">
        <v>3</v>
      </c>
      <c r="J8" s="1175" t="s">
        <v>4</v>
      </c>
      <c r="K8" s="1174" t="s">
        <v>5</v>
      </c>
      <c r="L8" s="1176" t="s">
        <v>3</v>
      </c>
      <c r="M8" s="1175" t="s">
        <v>4</v>
      </c>
      <c r="N8" s="1174" t="s">
        <v>5</v>
      </c>
      <c r="O8" s="1176" t="s">
        <v>3</v>
      </c>
      <c r="P8" s="1175" t="s">
        <v>4</v>
      </c>
      <c r="Q8" s="1174" t="s">
        <v>5</v>
      </c>
      <c r="R8" s="1176" t="s">
        <v>3</v>
      </c>
      <c r="S8" s="1175" t="s">
        <v>4</v>
      </c>
      <c r="T8" s="1174" t="s">
        <v>5</v>
      </c>
      <c r="U8" s="1548"/>
      <c r="V8" s="1549"/>
      <c r="W8" s="665"/>
      <c r="X8" s="665"/>
      <c r="Y8" s="665"/>
    </row>
    <row r="9" spans="1:25" s="1111" customFormat="1" ht="25.5" customHeight="1">
      <c r="A9" s="1557" t="s">
        <v>93</v>
      </c>
      <c r="B9" s="1557"/>
      <c r="C9" s="1557"/>
      <c r="D9" s="1557"/>
      <c r="E9" s="1628"/>
      <c r="F9" s="1170">
        <v>1244459.3500000001</v>
      </c>
      <c r="G9" s="1170">
        <v>702946</v>
      </c>
      <c r="H9" s="1170">
        <v>541512.82999999996</v>
      </c>
      <c r="I9" s="1173">
        <v>1264250</v>
      </c>
      <c r="J9" s="1170">
        <v>688457</v>
      </c>
      <c r="K9" s="1172">
        <v>575793</v>
      </c>
      <c r="L9" s="1170">
        <v>1361389</v>
      </c>
      <c r="M9" s="1171">
        <v>736463</v>
      </c>
      <c r="N9" s="1171">
        <v>624926</v>
      </c>
      <c r="O9" s="1170">
        <v>1306822.97</v>
      </c>
      <c r="P9" s="1170">
        <v>719729.98</v>
      </c>
      <c r="Q9" s="1170">
        <v>587092.99</v>
      </c>
      <c r="R9" s="1170"/>
      <c r="S9" s="1170"/>
      <c r="T9" s="1170"/>
      <c r="U9" s="1556" t="s">
        <v>3</v>
      </c>
      <c r="V9" s="1557"/>
      <c r="W9" s="693"/>
      <c r="X9" s="693"/>
      <c r="Y9" s="692"/>
    </row>
    <row r="10" spans="1:25" s="659" customFormat="1" ht="21.75" customHeight="1">
      <c r="F10" s="1138"/>
      <c r="G10" s="1138"/>
      <c r="H10" s="1138"/>
      <c r="I10" s="1169"/>
      <c r="J10" s="1138"/>
      <c r="K10" s="660"/>
      <c r="L10" s="1138"/>
      <c r="M10" s="669"/>
      <c r="N10" s="669"/>
      <c r="O10" s="1138"/>
      <c r="P10" s="1138"/>
      <c r="Q10" s="1138"/>
      <c r="R10" s="1138"/>
      <c r="S10" s="1138"/>
      <c r="T10" s="1138"/>
      <c r="V10" s="659" t="s">
        <v>172</v>
      </c>
    </row>
    <row r="11" spans="1:25" s="659" customFormat="1" ht="21.75" customHeight="1">
      <c r="A11" s="659" t="s">
        <v>164</v>
      </c>
      <c r="F11" s="1165">
        <v>36036.14</v>
      </c>
      <c r="G11" s="1165">
        <v>28440.48</v>
      </c>
      <c r="H11" s="1164">
        <v>7595.66</v>
      </c>
      <c r="I11" s="1168">
        <v>45374</v>
      </c>
      <c r="J11" s="1165">
        <v>31834</v>
      </c>
      <c r="K11" s="1167">
        <v>13540</v>
      </c>
      <c r="L11" s="1165">
        <v>36411</v>
      </c>
      <c r="M11" s="1166">
        <v>24775</v>
      </c>
      <c r="N11" s="1166">
        <v>11636</v>
      </c>
      <c r="O11" s="1165">
        <v>25540.799999999999</v>
      </c>
      <c r="P11" s="1165">
        <v>20643.560000000001</v>
      </c>
      <c r="Q11" s="1165">
        <v>4897.24</v>
      </c>
      <c r="R11" s="1165"/>
      <c r="S11" s="1165"/>
      <c r="T11" s="1164"/>
      <c r="V11" s="659" t="s">
        <v>173</v>
      </c>
    </row>
    <row r="12" spans="1:25" s="659" customFormat="1" ht="21.75" customHeight="1">
      <c r="A12" s="659" t="s">
        <v>8</v>
      </c>
      <c r="F12" s="1165">
        <v>58899.5</v>
      </c>
      <c r="G12" s="1165">
        <v>22482.89</v>
      </c>
      <c r="H12" s="1164">
        <v>36416.620000000003</v>
      </c>
      <c r="I12" s="1168">
        <v>53102</v>
      </c>
      <c r="J12" s="1165">
        <v>18515</v>
      </c>
      <c r="K12" s="1167">
        <v>34587</v>
      </c>
      <c r="L12" s="1165">
        <v>50072</v>
      </c>
      <c r="M12" s="1166">
        <v>22765</v>
      </c>
      <c r="N12" s="1166">
        <v>27307</v>
      </c>
      <c r="O12" s="1165">
        <v>46193.19</v>
      </c>
      <c r="P12" s="1165">
        <v>15399.07</v>
      </c>
      <c r="Q12" s="1165">
        <v>30794.11</v>
      </c>
      <c r="R12" s="1165"/>
      <c r="S12" s="1165"/>
      <c r="T12" s="1164"/>
      <c r="V12" s="659" t="s">
        <v>161</v>
      </c>
    </row>
    <row r="13" spans="1:25" s="659" customFormat="1" ht="21.75" customHeight="1">
      <c r="A13" s="659" t="s">
        <v>165</v>
      </c>
      <c r="F13" s="1165"/>
      <c r="G13" s="1165"/>
      <c r="H13" s="1169"/>
      <c r="I13" s="1168"/>
      <c r="J13" s="1165"/>
      <c r="K13" s="1167"/>
      <c r="L13" s="1165"/>
      <c r="M13" s="1166"/>
      <c r="N13" s="1166"/>
      <c r="O13" s="1165"/>
      <c r="P13" s="1165"/>
      <c r="Q13" s="1165"/>
      <c r="R13" s="1165"/>
      <c r="S13" s="1165"/>
      <c r="T13" s="1169"/>
      <c r="V13" s="659" t="s">
        <v>174</v>
      </c>
    </row>
    <row r="14" spans="1:25" s="659" customFormat="1" ht="21.75" customHeight="1">
      <c r="B14" s="659" t="s">
        <v>166</v>
      </c>
      <c r="F14" s="1165">
        <v>35829.230000000003</v>
      </c>
      <c r="G14" s="1165">
        <v>20067.77</v>
      </c>
      <c r="H14" s="1164">
        <v>15761.46</v>
      </c>
      <c r="I14" s="1168">
        <v>34457</v>
      </c>
      <c r="J14" s="1165">
        <v>14123</v>
      </c>
      <c r="K14" s="1167">
        <v>20334</v>
      </c>
      <c r="L14" s="1165">
        <v>41557</v>
      </c>
      <c r="M14" s="1166">
        <v>17886</v>
      </c>
      <c r="N14" s="1166">
        <v>23671</v>
      </c>
      <c r="O14" s="1165">
        <v>29888.07</v>
      </c>
      <c r="P14" s="1165">
        <v>17833.349999999999</v>
      </c>
      <c r="Q14" s="1165">
        <v>12054.72</v>
      </c>
      <c r="R14" s="1165"/>
      <c r="S14" s="1165"/>
      <c r="T14" s="1164"/>
      <c r="V14" s="659" t="s">
        <v>175</v>
      </c>
    </row>
    <row r="15" spans="1:25" s="659" customFormat="1" ht="21.75" customHeight="1">
      <c r="A15" s="659" t="s">
        <v>9</v>
      </c>
      <c r="F15" s="1165">
        <v>34859.339999999997</v>
      </c>
      <c r="G15" s="1165">
        <v>7256.26</v>
      </c>
      <c r="H15" s="1164">
        <v>27603.08</v>
      </c>
      <c r="I15" s="1168">
        <v>31681</v>
      </c>
      <c r="J15" s="1165">
        <v>9951</v>
      </c>
      <c r="K15" s="1167">
        <v>21730</v>
      </c>
      <c r="L15" s="1165">
        <v>33030</v>
      </c>
      <c r="M15" s="1166">
        <v>7437</v>
      </c>
      <c r="N15" s="1166">
        <v>25593</v>
      </c>
      <c r="O15" s="1165">
        <v>31538.38</v>
      </c>
      <c r="P15" s="1165">
        <v>6974.56</v>
      </c>
      <c r="Q15" s="1165">
        <v>24563.83</v>
      </c>
      <c r="R15" s="1165"/>
      <c r="S15" s="1165"/>
      <c r="T15" s="1164"/>
      <c r="V15" s="659" t="s">
        <v>162</v>
      </c>
    </row>
    <row r="16" spans="1:25" s="659" customFormat="1" ht="21.75" customHeight="1">
      <c r="A16" s="659" t="s">
        <v>167</v>
      </c>
      <c r="F16" s="1165"/>
      <c r="G16" s="1165"/>
      <c r="H16" s="1169"/>
      <c r="I16" s="1168"/>
      <c r="J16" s="1165"/>
      <c r="K16" s="1167"/>
      <c r="L16" s="1165"/>
      <c r="M16" s="1166"/>
      <c r="N16" s="1166"/>
      <c r="O16" s="1165"/>
      <c r="P16" s="1165"/>
      <c r="Q16" s="1165"/>
      <c r="R16" s="1165"/>
      <c r="S16" s="1165"/>
      <c r="T16" s="1169"/>
      <c r="V16" s="659" t="s">
        <v>199</v>
      </c>
    </row>
    <row r="17" spans="1:25" s="659" customFormat="1" ht="21.75" customHeight="1">
      <c r="F17" s="1165">
        <v>264189</v>
      </c>
      <c r="G17" s="1165">
        <v>111730.77</v>
      </c>
      <c r="H17" s="1164">
        <v>152457.54</v>
      </c>
      <c r="I17" s="1168">
        <v>256374</v>
      </c>
      <c r="J17" s="1165">
        <v>93515</v>
      </c>
      <c r="K17" s="1167">
        <v>162859</v>
      </c>
      <c r="L17" s="1165">
        <v>264756</v>
      </c>
      <c r="M17" s="1166">
        <v>102501</v>
      </c>
      <c r="N17" s="1166">
        <v>162255</v>
      </c>
      <c r="O17" s="1165">
        <v>261399.23</v>
      </c>
      <c r="P17" s="1165">
        <v>98031.98</v>
      </c>
      <c r="Q17" s="1165">
        <v>163367.25</v>
      </c>
      <c r="R17" s="1165"/>
      <c r="S17" s="1165"/>
      <c r="T17" s="1164"/>
      <c r="V17" s="659" t="s">
        <v>176</v>
      </c>
    </row>
    <row r="18" spans="1:25" s="659" customFormat="1" ht="21.75" customHeight="1">
      <c r="A18" s="659" t="s">
        <v>168</v>
      </c>
      <c r="F18" s="1165">
        <v>275348.95</v>
      </c>
      <c r="G18" s="1165">
        <v>173155.78</v>
      </c>
      <c r="H18" s="1164">
        <v>102193.17</v>
      </c>
      <c r="I18" s="1168">
        <v>387080</v>
      </c>
      <c r="J18" s="1165">
        <v>232950</v>
      </c>
      <c r="K18" s="1167">
        <v>154130</v>
      </c>
      <c r="L18" s="1165">
        <v>476749</v>
      </c>
      <c r="M18" s="1166">
        <v>264844</v>
      </c>
      <c r="N18" s="1166">
        <v>211905</v>
      </c>
      <c r="O18" s="1165">
        <v>431531.51</v>
      </c>
      <c r="P18" s="1165">
        <v>260018.55</v>
      </c>
      <c r="Q18" s="1165">
        <v>171512.95999999999</v>
      </c>
      <c r="R18" s="1165"/>
      <c r="S18" s="1165"/>
      <c r="T18" s="1164"/>
      <c r="V18" s="659" t="s">
        <v>177</v>
      </c>
    </row>
    <row r="19" spans="1:25" s="659" customFormat="1" ht="21.75" customHeight="1">
      <c r="A19" s="659" t="s">
        <v>169</v>
      </c>
      <c r="F19" s="1165">
        <v>140215</v>
      </c>
      <c r="G19" s="1165">
        <v>99524.28</v>
      </c>
      <c r="H19" s="1164">
        <v>40691.31</v>
      </c>
      <c r="I19" s="1168">
        <v>139510</v>
      </c>
      <c r="J19" s="1165">
        <v>105996</v>
      </c>
      <c r="K19" s="1167">
        <v>33514</v>
      </c>
      <c r="L19" s="1165">
        <v>155591</v>
      </c>
      <c r="M19" s="1166">
        <v>115669</v>
      </c>
      <c r="N19" s="1166">
        <v>39922</v>
      </c>
      <c r="O19" s="1165">
        <v>179037.4</v>
      </c>
      <c r="P19" s="1165">
        <v>128639.26</v>
      </c>
      <c r="Q19" s="1165">
        <v>50398.14</v>
      </c>
      <c r="R19" s="1165"/>
      <c r="S19" s="1165"/>
      <c r="T19" s="1164"/>
      <c r="V19" s="659" t="s">
        <v>178</v>
      </c>
    </row>
    <row r="20" spans="1:25" s="659" customFormat="1" ht="21.75" customHeight="1">
      <c r="A20" s="659" t="s">
        <v>170</v>
      </c>
      <c r="F20" s="1165"/>
      <c r="G20" s="1165"/>
      <c r="H20" s="1164"/>
      <c r="I20" s="1168"/>
      <c r="J20" s="1165"/>
      <c r="K20" s="1167"/>
      <c r="L20" s="1165"/>
      <c r="M20" s="1166"/>
      <c r="N20" s="1166"/>
      <c r="O20" s="1165"/>
      <c r="P20" s="1165"/>
      <c r="Q20" s="1165"/>
      <c r="R20" s="1165"/>
      <c r="S20" s="1165"/>
      <c r="T20" s="1164"/>
      <c r="V20" s="659" t="s">
        <v>179</v>
      </c>
    </row>
    <row r="21" spans="1:25" s="659" customFormat="1" ht="21.75" customHeight="1">
      <c r="B21" s="659" t="s">
        <v>10</v>
      </c>
      <c r="F21" s="1165">
        <v>153368.39000000001</v>
      </c>
      <c r="G21" s="1165">
        <v>94526</v>
      </c>
      <c r="H21" s="1164">
        <v>58841.82</v>
      </c>
      <c r="I21" s="1168">
        <v>120836</v>
      </c>
      <c r="J21" s="1165">
        <v>67434</v>
      </c>
      <c r="K21" s="1167">
        <v>53402</v>
      </c>
      <c r="L21" s="1165">
        <v>125599</v>
      </c>
      <c r="M21" s="1166">
        <v>78100</v>
      </c>
      <c r="N21" s="1166">
        <v>47499</v>
      </c>
      <c r="O21" s="1165">
        <v>108149.58</v>
      </c>
      <c r="P21" s="1165">
        <v>61291.87</v>
      </c>
      <c r="Q21" s="1165">
        <v>46857.71</v>
      </c>
      <c r="R21" s="1165"/>
      <c r="S21" s="1165"/>
      <c r="T21" s="1164"/>
      <c r="V21" s="659" t="s">
        <v>180</v>
      </c>
    </row>
    <row r="22" spans="1:25" s="659" customFormat="1" ht="21.75" customHeight="1">
      <c r="A22" s="659" t="s">
        <v>171</v>
      </c>
      <c r="F22" s="1165">
        <v>245713.9</v>
      </c>
      <c r="G22" s="1165">
        <v>145761.73000000001</v>
      </c>
      <c r="H22" s="1164">
        <v>99952.17</v>
      </c>
      <c r="I22" s="1168">
        <v>195836</v>
      </c>
      <c r="J22" s="1165">
        <v>114139</v>
      </c>
      <c r="K22" s="1167">
        <v>81697</v>
      </c>
      <c r="L22" s="1165">
        <v>177624</v>
      </c>
      <c r="M22" s="1166">
        <v>102486</v>
      </c>
      <c r="N22" s="1166">
        <v>75138</v>
      </c>
      <c r="O22" s="1165">
        <v>193544.82</v>
      </c>
      <c r="P22" s="1165">
        <v>110897.77</v>
      </c>
      <c r="Q22" s="1165">
        <v>82647.039999999994</v>
      </c>
      <c r="R22" s="1165"/>
      <c r="S22" s="1165"/>
      <c r="T22" s="1164"/>
      <c r="V22" s="659" t="s">
        <v>181</v>
      </c>
    </row>
    <row r="23" spans="1:25" s="659" customFormat="1" ht="21.75" customHeight="1">
      <c r="A23" s="659" t="s">
        <v>11</v>
      </c>
      <c r="F23" s="1160" t="s">
        <v>206</v>
      </c>
      <c r="G23" s="1160" t="s">
        <v>206</v>
      </c>
      <c r="H23" s="1160" t="s">
        <v>206</v>
      </c>
      <c r="I23" s="1163" t="s">
        <v>206</v>
      </c>
      <c r="J23" s="1160" t="s">
        <v>206</v>
      </c>
      <c r="K23" s="1162" t="s">
        <v>206</v>
      </c>
      <c r="L23" s="1160" t="s">
        <v>206</v>
      </c>
      <c r="M23" s="1161" t="s">
        <v>206</v>
      </c>
      <c r="N23" s="1161" t="s">
        <v>206</v>
      </c>
      <c r="O23" s="1160" t="s">
        <v>206</v>
      </c>
      <c r="P23" s="1160" t="s">
        <v>206</v>
      </c>
      <c r="Q23" s="1160" t="s">
        <v>206</v>
      </c>
      <c r="R23" s="1160"/>
      <c r="S23" s="1160"/>
      <c r="T23" s="1160"/>
      <c r="V23" s="659" t="s">
        <v>182</v>
      </c>
    </row>
    <row r="24" spans="1:25" s="1112" customFormat="1" ht="3" customHeight="1">
      <c r="A24" s="1156"/>
      <c r="B24" s="1156"/>
      <c r="C24" s="1156"/>
      <c r="D24" s="1156"/>
      <c r="E24" s="1156"/>
      <c r="F24" s="1159"/>
      <c r="G24" s="1158"/>
      <c r="H24" s="1157"/>
      <c r="I24" s="1157"/>
      <c r="J24" s="1158"/>
      <c r="K24" s="1156"/>
      <c r="L24" s="1158"/>
      <c r="M24" s="1159"/>
      <c r="N24" s="1159"/>
      <c r="O24" s="1158"/>
      <c r="P24" s="1158"/>
      <c r="Q24" s="1158"/>
      <c r="R24" s="1158"/>
      <c r="S24" s="1158"/>
      <c r="T24" s="1157"/>
      <c r="U24" s="1156"/>
      <c r="V24" s="1156"/>
      <c r="W24" s="1132"/>
      <c r="X24" s="1132"/>
      <c r="Y24" s="1132"/>
    </row>
    <row r="25" spans="1:25" s="1112" customFormat="1" ht="3" customHeight="1">
      <c r="W25" s="1132"/>
      <c r="X25" s="1132"/>
      <c r="Y25" s="1132"/>
    </row>
    <row r="26" spans="1:25" s="1108" customFormat="1" ht="14.25" customHeight="1">
      <c r="A26" s="1155"/>
      <c r="B26" s="1153" t="s">
        <v>61</v>
      </c>
      <c r="C26" s="1154"/>
      <c r="D26" s="1153" t="s">
        <v>429</v>
      </c>
      <c r="E26" s="1152"/>
      <c r="F26" s="1152"/>
      <c r="G26" s="1152"/>
      <c r="H26" s="1152"/>
      <c r="I26" s="1152"/>
      <c r="J26" s="1152"/>
      <c r="K26" s="1152"/>
      <c r="L26" s="1152"/>
      <c r="M26" s="1152"/>
      <c r="N26" s="1152"/>
      <c r="O26" s="1152"/>
      <c r="P26" s="1152"/>
      <c r="Q26" s="1152"/>
    </row>
    <row r="27" spans="1:25" s="1147" customFormat="1" ht="27" customHeight="1">
      <c r="A27" s="1148"/>
      <c r="B27" s="1151" t="s">
        <v>62</v>
      </c>
      <c r="C27" s="1149"/>
      <c r="D27" s="1150" t="s">
        <v>428</v>
      </c>
      <c r="E27" s="1149"/>
      <c r="F27" s="1148"/>
      <c r="G27" s="1148"/>
      <c r="H27" s="1148"/>
      <c r="I27" s="1148"/>
      <c r="J27" s="1148"/>
      <c r="K27" s="1148"/>
      <c r="L27" s="1148"/>
      <c r="M27" s="1148"/>
      <c r="N27" s="1148"/>
      <c r="O27" s="1148"/>
      <c r="P27" s="1148"/>
      <c r="Q27" s="1148"/>
    </row>
  </sheetData>
  <mergeCells count="16"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43"/>
  <sheetViews>
    <sheetView showGridLines="0" topLeftCell="F1" workbookViewId="0">
      <selection activeCell="Z2" sqref="Z2:AF8"/>
    </sheetView>
  </sheetViews>
  <sheetFormatPr defaultColWidth="9.125" defaultRowHeight="18"/>
  <cols>
    <col min="1" max="1" width="1.375" style="657" customWidth="1"/>
    <col min="2" max="2" width="1.25" style="657" customWidth="1"/>
    <col min="3" max="3" width="5.75" style="657" customWidth="1"/>
    <col min="4" max="4" width="4.125" style="657" customWidth="1"/>
    <col min="5" max="5" width="15.25" style="657" customWidth="1"/>
    <col min="6" max="6" width="7.875" style="657" customWidth="1"/>
    <col min="7" max="8" width="6.375" style="657" customWidth="1"/>
    <col min="9" max="9" width="7.875" style="657" customWidth="1"/>
    <col min="10" max="11" width="6.375" style="657" customWidth="1"/>
    <col min="12" max="12" width="7.375" style="657" customWidth="1"/>
    <col min="13" max="14" width="6.375" style="657" customWidth="1"/>
    <col min="15" max="15" width="8.875" style="657" customWidth="1"/>
    <col min="16" max="17" width="6.375" style="657" customWidth="1"/>
    <col min="18" max="18" width="7.875" style="657" customWidth="1"/>
    <col min="19" max="19" width="6.25" style="657" customWidth="1"/>
    <col min="20" max="20" width="7" style="657" customWidth="1"/>
    <col min="21" max="22" width="0.75" style="657" customWidth="1"/>
    <col min="23" max="23" width="9.125" style="657"/>
    <col min="24" max="24" width="22.75" style="657" customWidth="1"/>
    <col min="25" max="25" width="4.125" style="658" customWidth="1"/>
    <col min="26" max="26" width="0.75" style="658" customWidth="1"/>
    <col min="27" max="27" width="5.25" style="657" customWidth="1"/>
    <col min="28" max="28" width="5.625" style="657" customWidth="1"/>
    <col min="29" max="16384" width="9.125" style="657"/>
  </cols>
  <sheetData>
    <row r="1" spans="1:26" s="692" customFormat="1" ht="20.25" customHeight="1">
      <c r="C1" s="1230" t="s">
        <v>220</v>
      </c>
      <c r="D1" s="1231"/>
      <c r="E1" s="1230" t="s">
        <v>219</v>
      </c>
      <c r="Y1" s="693"/>
      <c r="Z1" s="693"/>
    </row>
    <row r="2" spans="1:26" s="690" customFormat="1" ht="16.5" customHeight="1">
      <c r="C2" s="692" t="s">
        <v>218</v>
      </c>
      <c r="D2" s="648"/>
      <c r="E2" s="692" t="s">
        <v>217</v>
      </c>
      <c r="Y2" s="691"/>
      <c r="Z2" s="691"/>
    </row>
    <row r="3" spans="1:26" ht="14.25" customHeight="1"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X3" s="1229" t="s">
        <v>432</v>
      </c>
      <c r="Y3" s="1228"/>
    </row>
    <row r="4" spans="1:26" ht="15.75" customHeight="1">
      <c r="A4" s="1226"/>
      <c r="B4" s="1646" t="s">
        <v>14</v>
      </c>
      <c r="C4" s="1646"/>
      <c r="D4" s="1646"/>
      <c r="E4" s="1647"/>
      <c r="F4" s="1642" t="s">
        <v>198</v>
      </c>
      <c r="G4" s="1643"/>
      <c r="H4" s="1643"/>
      <c r="I4" s="1643"/>
      <c r="J4" s="1643"/>
      <c r="K4" s="1643"/>
      <c r="L4" s="1643"/>
      <c r="M4" s="1643"/>
      <c r="N4" s="1643"/>
      <c r="O4" s="1643"/>
      <c r="P4" s="1643"/>
      <c r="Q4" s="1644"/>
      <c r="R4" s="1642" t="s">
        <v>202</v>
      </c>
      <c r="S4" s="1643"/>
      <c r="T4" s="1644"/>
      <c r="U4" s="1227"/>
      <c r="V4" s="1646" t="s">
        <v>15</v>
      </c>
      <c r="W4" s="1646"/>
      <c r="X4" s="1646"/>
      <c r="Y4" s="1226"/>
    </row>
    <row r="5" spans="1:26" s="659" customFormat="1" ht="15" customHeight="1">
      <c r="A5" s="660"/>
      <c r="B5" s="1652"/>
      <c r="C5" s="1652"/>
      <c r="D5" s="1652"/>
      <c r="E5" s="1653"/>
      <c r="F5" s="1645" t="s">
        <v>72</v>
      </c>
      <c r="G5" s="1646"/>
      <c r="H5" s="1647"/>
      <c r="I5" s="1645" t="s">
        <v>73</v>
      </c>
      <c r="J5" s="1646"/>
      <c r="K5" s="1647"/>
      <c r="L5" s="1645" t="s">
        <v>74</v>
      </c>
      <c r="M5" s="1646"/>
      <c r="N5" s="1647"/>
      <c r="O5" s="1645" t="s">
        <v>71</v>
      </c>
      <c r="P5" s="1646"/>
      <c r="Q5" s="1647"/>
      <c r="R5" s="1645" t="s">
        <v>72</v>
      </c>
      <c r="S5" s="1646"/>
      <c r="T5" s="1647"/>
      <c r="U5" s="1225"/>
      <c r="V5" s="1652"/>
      <c r="W5" s="1652"/>
      <c r="X5" s="1652"/>
      <c r="Y5" s="660"/>
      <c r="Z5" s="660"/>
    </row>
    <row r="6" spans="1:26" s="659" customFormat="1" ht="12.75" customHeight="1">
      <c r="A6" s="660"/>
      <c r="B6" s="1652"/>
      <c r="C6" s="1652"/>
      <c r="D6" s="1652"/>
      <c r="E6" s="1653"/>
      <c r="F6" s="1648" t="s">
        <v>67</v>
      </c>
      <c r="G6" s="1649"/>
      <c r="H6" s="1650"/>
      <c r="I6" s="1648" t="s">
        <v>68</v>
      </c>
      <c r="J6" s="1649"/>
      <c r="K6" s="1650"/>
      <c r="L6" s="1648" t="s">
        <v>69</v>
      </c>
      <c r="M6" s="1649"/>
      <c r="N6" s="1650"/>
      <c r="O6" s="1648" t="s">
        <v>70</v>
      </c>
      <c r="P6" s="1649"/>
      <c r="Q6" s="1650"/>
      <c r="R6" s="1648" t="s">
        <v>67</v>
      </c>
      <c r="S6" s="1649"/>
      <c r="T6" s="1650"/>
      <c r="U6" s="1225"/>
      <c r="V6" s="1652"/>
      <c r="W6" s="1652"/>
      <c r="X6" s="1652"/>
      <c r="Y6" s="660"/>
      <c r="Z6" s="660"/>
    </row>
    <row r="7" spans="1:26" s="659" customFormat="1" ht="13.5" customHeight="1">
      <c r="A7" s="660"/>
      <c r="B7" s="1652"/>
      <c r="C7" s="1652"/>
      <c r="D7" s="1652"/>
      <c r="E7" s="1653"/>
      <c r="F7" s="1221" t="s">
        <v>0</v>
      </c>
      <c r="G7" s="1223" t="s">
        <v>1</v>
      </c>
      <c r="H7" s="1222" t="s">
        <v>2</v>
      </c>
      <c r="I7" s="1224" t="s">
        <v>0</v>
      </c>
      <c r="J7" s="1223" t="s">
        <v>1</v>
      </c>
      <c r="K7" s="1224" t="s">
        <v>2</v>
      </c>
      <c r="L7" s="1221" t="s">
        <v>0</v>
      </c>
      <c r="M7" s="1223" t="s">
        <v>1</v>
      </c>
      <c r="N7" s="1222" t="s">
        <v>2</v>
      </c>
      <c r="O7" s="1221" t="s">
        <v>0</v>
      </c>
      <c r="P7" s="1223" t="s">
        <v>1</v>
      </c>
      <c r="Q7" s="1222" t="s">
        <v>2</v>
      </c>
      <c r="R7" s="1221" t="s">
        <v>0</v>
      </c>
      <c r="S7" s="1223" t="s">
        <v>1</v>
      </c>
      <c r="T7" s="1222" t="s">
        <v>2</v>
      </c>
      <c r="U7" s="1221"/>
      <c r="V7" s="1652"/>
      <c r="W7" s="1652"/>
      <c r="X7" s="1652"/>
      <c r="Y7" s="660"/>
      <c r="Z7" s="660"/>
    </row>
    <row r="8" spans="1:26" s="659" customFormat="1" ht="13.5" customHeight="1">
      <c r="A8" s="665"/>
      <c r="B8" s="1649"/>
      <c r="C8" s="1649"/>
      <c r="D8" s="1649"/>
      <c r="E8" s="1650"/>
      <c r="F8" s="1217" t="s">
        <v>3</v>
      </c>
      <c r="G8" s="1219" t="s">
        <v>4</v>
      </c>
      <c r="H8" s="1218" t="s">
        <v>5</v>
      </c>
      <c r="I8" s="1220" t="s">
        <v>3</v>
      </c>
      <c r="J8" s="1219" t="s">
        <v>4</v>
      </c>
      <c r="K8" s="1220" t="s">
        <v>5</v>
      </c>
      <c r="L8" s="1217" t="s">
        <v>3</v>
      </c>
      <c r="M8" s="1219" t="s">
        <v>4</v>
      </c>
      <c r="N8" s="1218" t="s">
        <v>5</v>
      </c>
      <c r="O8" s="1217" t="s">
        <v>3</v>
      </c>
      <c r="P8" s="1219" t="s">
        <v>4</v>
      </c>
      <c r="Q8" s="1218" t="s">
        <v>5</v>
      </c>
      <c r="R8" s="1217" t="s">
        <v>3</v>
      </c>
      <c r="S8" s="1219" t="s">
        <v>4</v>
      </c>
      <c r="T8" s="1218" t="s">
        <v>5</v>
      </c>
      <c r="U8" s="1217"/>
      <c r="V8" s="1649"/>
      <c r="W8" s="1649"/>
      <c r="X8" s="1649"/>
      <c r="Y8" s="665"/>
      <c r="Z8" s="660"/>
    </row>
    <row r="9" spans="1:26" s="1207" customFormat="1" ht="16.5" customHeight="1">
      <c r="A9" s="1216"/>
      <c r="B9" s="1651" t="s">
        <v>93</v>
      </c>
      <c r="C9" s="1651"/>
      <c r="D9" s="1651"/>
      <c r="E9" s="1651"/>
      <c r="F9" s="1215">
        <v>1244459.3500000001</v>
      </c>
      <c r="G9" s="1214">
        <v>702946</v>
      </c>
      <c r="H9" s="1214">
        <v>541512.82999999996</v>
      </c>
      <c r="I9" s="1213">
        <v>1264250</v>
      </c>
      <c r="J9" s="1213">
        <v>688457.3</v>
      </c>
      <c r="K9" s="1213">
        <v>575792.6</v>
      </c>
      <c r="L9" s="1213">
        <v>1361389</v>
      </c>
      <c r="M9" s="1213">
        <v>736463</v>
      </c>
      <c r="N9" s="1213">
        <v>624926</v>
      </c>
      <c r="O9" s="1213">
        <v>1306823</v>
      </c>
      <c r="P9" s="1213">
        <v>719730</v>
      </c>
      <c r="Q9" s="1213">
        <v>587093</v>
      </c>
      <c r="R9" s="1213"/>
      <c r="S9" s="1213"/>
      <c r="T9" s="1213"/>
      <c r="U9" s="1212"/>
      <c r="V9" s="1651" t="s">
        <v>3</v>
      </c>
      <c r="W9" s="1651"/>
      <c r="X9" s="1651"/>
      <c r="Y9" s="1208"/>
      <c r="Z9" s="1208"/>
    </row>
    <row r="10" spans="1:26" s="1207" customFormat="1" ht="12.75" customHeight="1">
      <c r="A10" s="1206" t="s">
        <v>135</v>
      </c>
      <c r="B10" s="1211"/>
      <c r="C10" s="1206"/>
      <c r="D10" s="1206"/>
      <c r="E10" s="1205"/>
      <c r="F10" s="1202"/>
      <c r="G10" s="1201"/>
      <c r="H10" s="1201"/>
      <c r="I10" s="1201"/>
      <c r="J10" s="1201"/>
      <c r="K10" s="1201"/>
      <c r="L10" s="1201"/>
      <c r="M10" s="1201"/>
      <c r="N10" s="1201"/>
      <c r="O10" s="1201"/>
      <c r="P10" s="1201"/>
      <c r="Q10" s="1201"/>
      <c r="R10" s="1201"/>
      <c r="S10" s="1201"/>
      <c r="T10" s="1201"/>
      <c r="U10" s="1204" t="s">
        <v>431</v>
      </c>
      <c r="W10" s="1210"/>
      <c r="X10" s="1209"/>
      <c r="Y10" s="1208"/>
      <c r="Z10" s="1208"/>
    </row>
    <row r="11" spans="1:26" s="1109" customFormat="1" ht="12.75" customHeight="1">
      <c r="A11" s="1198"/>
      <c r="B11" s="1198" t="s">
        <v>133</v>
      </c>
      <c r="C11" s="1198"/>
      <c r="D11" s="1198"/>
      <c r="E11" s="1198"/>
      <c r="F11" s="1202">
        <v>390217.96</v>
      </c>
      <c r="G11" s="1201">
        <v>239649.78</v>
      </c>
      <c r="H11" s="1201">
        <v>150568.18</v>
      </c>
      <c r="I11" s="1201">
        <v>485282</v>
      </c>
      <c r="J11" s="1201">
        <v>292948</v>
      </c>
      <c r="K11" s="1201">
        <v>192334</v>
      </c>
      <c r="L11" s="1201">
        <v>546957</v>
      </c>
      <c r="M11" s="1201">
        <v>307776</v>
      </c>
      <c r="N11" s="1201">
        <v>239181</v>
      </c>
      <c r="O11" s="1201">
        <v>504903</v>
      </c>
      <c r="P11" s="1201">
        <v>296251</v>
      </c>
      <c r="Q11" s="1201">
        <v>208652</v>
      </c>
      <c r="R11" s="1201"/>
      <c r="S11" s="1201"/>
      <c r="T11" s="1201"/>
      <c r="U11" s="1193"/>
      <c r="V11" s="1203" t="s">
        <v>136</v>
      </c>
      <c r="W11" s="1203"/>
      <c r="Y11" s="1192"/>
      <c r="Z11" s="1192"/>
    </row>
    <row r="12" spans="1:26" s="1109" customFormat="1" ht="12.75" customHeight="1">
      <c r="A12" s="1206" t="s">
        <v>134</v>
      </c>
      <c r="B12" s="1206"/>
      <c r="C12" s="1206"/>
      <c r="D12" s="1205"/>
      <c r="E12" s="1197"/>
      <c r="F12" s="1202"/>
      <c r="G12" s="1201"/>
      <c r="H12" s="1201"/>
      <c r="I12" s="1201"/>
      <c r="J12" s="1201"/>
      <c r="K12" s="1201"/>
      <c r="L12" s="1201"/>
      <c r="M12" s="1201"/>
      <c r="N12" s="1201"/>
      <c r="O12" s="1201"/>
      <c r="P12" s="1201"/>
      <c r="Q12" s="1201"/>
      <c r="R12" s="1201"/>
      <c r="S12" s="1201"/>
      <c r="T12" s="1201"/>
      <c r="U12" s="1204" t="s">
        <v>430</v>
      </c>
      <c r="V12" s="1203"/>
      <c r="W12" s="1203"/>
      <c r="Y12" s="1192"/>
      <c r="Z12" s="1192"/>
    </row>
    <row r="13" spans="1:26" s="1109" customFormat="1" ht="12.75" customHeight="1">
      <c r="A13" s="1198"/>
      <c r="B13" s="1198" t="s">
        <v>16</v>
      </c>
      <c r="C13" s="1198"/>
      <c r="D13" s="1198"/>
      <c r="E13" s="1198"/>
      <c r="F13" s="1202">
        <v>7242.74</v>
      </c>
      <c r="G13" s="1201">
        <v>7242.74</v>
      </c>
      <c r="H13" s="1201" t="s">
        <v>206</v>
      </c>
      <c r="I13" s="1201">
        <v>5563</v>
      </c>
      <c r="J13" s="1201">
        <v>4640</v>
      </c>
      <c r="K13" s="1201">
        <v>923</v>
      </c>
      <c r="L13" s="1201">
        <v>5091</v>
      </c>
      <c r="M13" s="1201">
        <v>4776</v>
      </c>
      <c r="N13" s="1201">
        <v>315</v>
      </c>
      <c r="O13" s="1201">
        <v>0</v>
      </c>
      <c r="P13" s="1201">
        <v>0</v>
      </c>
      <c r="Q13" s="1201">
        <v>0</v>
      </c>
      <c r="R13" s="1201"/>
      <c r="S13" s="1201"/>
      <c r="T13" s="1201"/>
      <c r="U13" s="1193"/>
      <c r="V13" s="1203" t="s">
        <v>21</v>
      </c>
      <c r="W13" s="1203"/>
      <c r="Y13" s="1192"/>
      <c r="Z13" s="1192"/>
    </row>
    <row r="14" spans="1:26" s="1109" customFormat="1" ht="12.75" customHeight="1">
      <c r="A14" s="1198"/>
      <c r="B14" s="1198" t="s">
        <v>17</v>
      </c>
      <c r="C14" s="1198"/>
      <c r="D14" s="1198"/>
      <c r="E14" s="1198"/>
      <c r="F14" s="1202">
        <v>210547</v>
      </c>
      <c r="G14" s="1201">
        <v>88892.55</v>
      </c>
      <c r="H14" s="1201">
        <v>121653.84</v>
      </c>
      <c r="I14" s="1201">
        <v>168471</v>
      </c>
      <c r="J14" s="1201">
        <v>75146</v>
      </c>
      <c r="K14" s="1201">
        <v>93325</v>
      </c>
      <c r="L14" s="1201">
        <v>199366</v>
      </c>
      <c r="M14" s="1201">
        <v>97509</v>
      </c>
      <c r="N14" s="1201">
        <v>101857</v>
      </c>
      <c r="O14" s="1201">
        <v>235046</v>
      </c>
      <c r="P14" s="1201">
        <v>118791</v>
      </c>
      <c r="Q14" s="1201">
        <v>116255</v>
      </c>
      <c r="R14" s="1201"/>
      <c r="S14" s="1201"/>
      <c r="T14" s="1201"/>
      <c r="U14" s="1193"/>
      <c r="V14" s="1203" t="s">
        <v>22</v>
      </c>
      <c r="W14" s="1203"/>
      <c r="Y14" s="1192"/>
      <c r="Z14" s="1192"/>
    </row>
    <row r="15" spans="1:26" s="1109" customFormat="1" ht="12.75" customHeight="1">
      <c r="A15" s="1198"/>
      <c r="B15" s="1198" t="s">
        <v>122</v>
      </c>
      <c r="C15" s="1198"/>
      <c r="D15" s="1198"/>
      <c r="E15" s="1198"/>
      <c r="F15" s="1202">
        <v>3035.82</v>
      </c>
      <c r="G15" s="1201">
        <v>2053.75</v>
      </c>
      <c r="H15" s="1201">
        <v>982.06</v>
      </c>
      <c r="I15" s="1201">
        <v>2262</v>
      </c>
      <c r="J15" s="1201">
        <v>2262</v>
      </c>
      <c r="K15" s="1201">
        <v>0</v>
      </c>
      <c r="L15" s="1201">
        <v>3384</v>
      </c>
      <c r="M15" s="1201">
        <v>3384</v>
      </c>
      <c r="N15" s="1201">
        <v>0</v>
      </c>
      <c r="O15" s="1201">
        <v>8147</v>
      </c>
      <c r="P15" s="1201">
        <v>8147</v>
      </c>
      <c r="Q15" s="1201">
        <v>0</v>
      </c>
      <c r="R15" s="1201"/>
      <c r="S15" s="1201"/>
      <c r="T15" s="1201"/>
      <c r="U15" s="1193"/>
      <c r="V15" s="1203" t="s">
        <v>137</v>
      </c>
      <c r="W15" s="1203"/>
      <c r="Y15" s="1192"/>
      <c r="Z15" s="1192"/>
    </row>
    <row r="16" spans="1:26" s="1109" customFormat="1" ht="12.75" customHeight="1">
      <c r="A16" s="1198"/>
      <c r="B16" s="1198" t="s">
        <v>216</v>
      </c>
      <c r="C16" s="1198"/>
      <c r="D16" s="1198"/>
      <c r="E16" s="1198"/>
      <c r="F16" s="1202">
        <v>2562</v>
      </c>
      <c r="G16" s="1201">
        <v>2247.4699999999998</v>
      </c>
      <c r="H16" s="1201">
        <v>315.17</v>
      </c>
      <c r="I16" s="1201">
        <v>3398</v>
      </c>
      <c r="J16" s="1201">
        <v>980</v>
      </c>
      <c r="K16" s="1201">
        <v>2418</v>
      </c>
      <c r="L16" s="1201">
        <v>9500</v>
      </c>
      <c r="M16" s="1201">
        <v>4546</v>
      </c>
      <c r="N16" s="1201">
        <v>4954</v>
      </c>
      <c r="O16" s="1201">
        <v>3374</v>
      </c>
      <c r="P16" s="1201">
        <v>2977</v>
      </c>
      <c r="Q16" s="1201">
        <v>397</v>
      </c>
      <c r="R16" s="1201"/>
      <c r="S16" s="1201"/>
      <c r="T16" s="1201"/>
      <c r="U16" s="1193"/>
      <c r="V16" s="1203" t="s">
        <v>186</v>
      </c>
      <c r="W16" s="1203"/>
      <c r="Y16" s="1192"/>
      <c r="Z16" s="1192"/>
    </row>
    <row r="17" spans="1:26" s="1109" customFormat="1" ht="12.75" customHeight="1">
      <c r="A17" s="1198"/>
      <c r="B17" s="1198"/>
      <c r="C17" s="1198" t="s">
        <v>215</v>
      </c>
      <c r="D17" s="1198"/>
      <c r="E17" s="1198"/>
      <c r="F17" s="1202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01"/>
      <c r="U17" s="1193"/>
      <c r="V17" s="1203"/>
      <c r="W17" s="1203" t="s">
        <v>138</v>
      </c>
      <c r="Y17" s="1192"/>
      <c r="Z17" s="1192"/>
    </row>
    <row r="18" spans="1:26" s="1109" customFormat="1" ht="12.75" customHeight="1">
      <c r="A18" s="1198"/>
      <c r="B18" s="1198" t="s">
        <v>18</v>
      </c>
      <c r="C18" s="1198"/>
      <c r="D18" s="1198"/>
      <c r="E18" s="1198"/>
      <c r="F18" s="1202">
        <v>114188.89</v>
      </c>
      <c r="G18" s="1201">
        <v>93435.39</v>
      </c>
      <c r="H18" s="1201">
        <v>20753.5</v>
      </c>
      <c r="I18" s="1201">
        <v>77956</v>
      </c>
      <c r="J18" s="1201">
        <v>70812</v>
      </c>
      <c r="K18" s="1201">
        <v>7144</v>
      </c>
      <c r="L18" s="1201">
        <v>88293</v>
      </c>
      <c r="M18" s="1201">
        <v>72974</v>
      </c>
      <c r="N18" s="1201">
        <v>15319</v>
      </c>
      <c r="O18" s="1201">
        <v>84845</v>
      </c>
      <c r="P18" s="1201">
        <v>73723</v>
      </c>
      <c r="Q18" s="1201">
        <v>11122</v>
      </c>
      <c r="R18" s="1201"/>
      <c r="S18" s="1201"/>
      <c r="T18" s="1201"/>
      <c r="U18" s="1193"/>
      <c r="V18" s="1203" t="s">
        <v>47</v>
      </c>
      <c r="W18" s="1203"/>
      <c r="Y18" s="1192"/>
      <c r="Z18" s="1192"/>
    </row>
    <row r="19" spans="1:26" s="1109" customFormat="1" ht="12.75" customHeight="1">
      <c r="A19" s="1198"/>
      <c r="B19" s="1198" t="s">
        <v>214</v>
      </c>
      <c r="C19" s="1198"/>
      <c r="D19" s="1198"/>
      <c r="E19" s="1198"/>
      <c r="F19" s="1202">
        <v>213889.28</v>
      </c>
      <c r="G19" s="1201">
        <v>113911.81</v>
      </c>
      <c r="H19" s="1201">
        <v>99977.47</v>
      </c>
      <c r="I19" s="1201">
        <v>211764</v>
      </c>
      <c r="J19" s="1201">
        <v>106303</v>
      </c>
      <c r="K19" s="1201">
        <v>105461</v>
      </c>
      <c r="L19" s="1201">
        <v>200446</v>
      </c>
      <c r="M19" s="1201">
        <v>111545</v>
      </c>
      <c r="N19" s="1201">
        <v>88901</v>
      </c>
      <c r="O19" s="1201">
        <v>190490</v>
      </c>
      <c r="P19" s="1201">
        <v>95720</v>
      </c>
      <c r="Q19" s="1201">
        <v>94770</v>
      </c>
      <c r="R19" s="1201"/>
      <c r="S19" s="1201"/>
      <c r="T19" s="1201"/>
      <c r="U19" s="1193"/>
      <c r="V19" s="1203" t="s">
        <v>63</v>
      </c>
      <c r="W19" s="1203"/>
      <c r="Y19" s="1192"/>
      <c r="Z19" s="1192"/>
    </row>
    <row r="20" spans="1:26" s="1109" customFormat="1" ht="12.75" customHeight="1">
      <c r="A20" s="1198"/>
      <c r="B20" s="1198"/>
      <c r="C20" s="1198" t="s">
        <v>213</v>
      </c>
      <c r="D20" s="1198"/>
      <c r="E20" s="1198"/>
      <c r="F20" s="1202"/>
      <c r="G20" s="1201"/>
      <c r="H20" s="1201"/>
      <c r="I20" s="1201"/>
      <c r="J20" s="1201"/>
      <c r="K20" s="1201"/>
      <c r="L20" s="1201"/>
      <c r="M20" s="1201"/>
      <c r="N20" s="1201"/>
      <c r="O20" s="1201"/>
      <c r="P20" s="1201"/>
      <c r="Q20" s="1201"/>
      <c r="R20" s="1201"/>
      <c r="S20" s="1201"/>
      <c r="T20" s="1201"/>
      <c r="U20" s="1193"/>
      <c r="V20" s="1203"/>
      <c r="W20" s="1203" t="s">
        <v>139</v>
      </c>
      <c r="Y20" s="1192"/>
      <c r="Z20" s="1192"/>
    </row>
    <row r="21" spans="1:26" s="1109" customFormat="1" ht="12.75" customHeight="1">
      <c r="A21" s="1198"/>
      <c r="B21" s="1198" t="s">
        <v>183</v>
      </c>
      <c r="C21" s="1198"/>
      <c r="D21" s="1198"/>
      <c r="E21" s="1198"/>
      <c r="F21" s="1202">
        <v>36767.949999999997</v>
      </c>
      <c r="G21" s="1201">
        <v>35559.120000000003</v>
      </c>
      <c r="H21" s="1201">
        <v>1208.82</v>
      </c>
      <c r="I21" s="1201">
        <v>24327</v>
      </c>
      <c r="J21" s="1201">
        <v>24327</v>
      </c>
      <c r="K21" s="1201">
        <v>0</v>
      </c>
      <c r="L21" s="1201">
        <v>23494</v>
      </c>
      <c r="M21" s="1201">
        <v>20729</v>
      </c>
      <c r="N21" s="1201">
        <v>2765</v>
      </c>
      <c r="O21" s="1201">
        <v>25732</v>
      </c>
      <c r="P21" s="1201">
        <v>24323</v>
      </c>
      <c r="Q21" s="1201">
        <v>1409</v>
      </c>
      <c r="R21" s="1201"/>
      <c r="S21" s="1201"/>
      <c r="T21" s="1201"/>
      <c r="U21" s="1193"/>
      <c r="V21" s="1203" t="s">
        <v>140</v>
      </c>
      <c r="W21" s="1203"/>
      <c r="Y21" s="1192"/>
      <c r="Z21" s="1192"/>
    </row>
    <row r="22" spans="1:26" s="1109" customFormat="1" ht="12.75" customHeight="1">
      <c r="A22" s="1198"/>
      <c r="B22" s="1198" t="s">
        <v>184</v>
      </c>
      <c r="C22" s="1198"/>
      <c r="D22" s="1198"/>
      <c r="E22" s="1198"/>
      <c r="F22" s="1202">
        <v>75162.070000000007</v>
      </c>
      <c r="G22" s="1201">
        <v>28318.400000000001</v>
      </c>
      <c r="H22" s="1201">
        <v>46843.68</v>
      </c>
      <c r="I22" s="1201">
        <v>90107</v>
      </c>
      <c r="J22" s="1201">
        <v>23519</v>
      </c>
      <c r="K22" s="1201">
        <v>66588</v>
      </c>
      <c r="L22" s="1201">
        <v>96207</v>
      </c>
      <c r="M22" s="1201">
        <v>28210</v>
      </c>
      <c r="N22" s="1201">
        <v>67997</v>
      </c>
      <c r="O22" s="1201">
        <v>80775</v>
      </c>
      <c r="P22" s="1201">
        <v>24833</v>
      </c>
      <c r="Q22" s="1201">
        <v>55942</v>
      </c>
      <c r="R22" s="1201"/>
      <c r="S22" s="1201"/>
      <c r="T22" s="1201"/>
      <c r="U22" s="1193"/>
      <c r="V22" s="1203" t="s">
        <v>141</v>
      </c>
      <c r="W22" s="1203"/>
      <c r="Y22" s="1192"/>
      <c r="Z22" s="1192"/>
    </row>
    <row r="23" spans="1:26" s="1109" customFormat="1" ht="12.75" customHeight="1">
      <c r="A23" s="1198"/>
      <c r="B23" s="1198" t="s">
        <v>123</v>
      </c>
      <c r="C23" s="1197"/>
      <c r="D23" s="1197"/>
      <c r="E23" s="1197"/>
      <c r="F23" s="1202">
        <v>3544</v>
      </c>
      <c r="G23" s="1201">
        <v>2557.41</v>
      </c>
      <c r="H23" s="1201">
        <v>987.15</v>
      </c>
      <c r="I23" s="1201">
        <v>1331</v>
      </c>
      <c r="J23" s="1201">
        <v>676</v>
      </c>
      <c r="K23" s="1201">
        <v>655</v>
      </c>
      <c r="L23" s="1201">
        <v>2299</v>
      </c>
      <c r="M23" s="1201">
        <v>1628</v>
      </c>
      <c r="N23" s="1201">
        <v>671</v>
      </c>
      <c r="O23" s="1201">
        <v>3166</v>
      </c>
      <c r="P23" s="1201">
        <v>2596</v>
      </c>
      <c r="Q23" s="1201">
        <v>570</v>
      </c>
      <c r="R23" s="1201"/>
      <c r="S23" s="1201"/>
      <c r="T23" s="1201"/>
      <c r="U23" s="1193"/>
      <c r="V23" s="1193" t="s">
        <v>142</v>
      </c>
      <c r="W23" s="1193"/>
      <c r="X23" s="1192"/>
      <c r="Y23" s="1192"/>
      <c r="Z23" s="1192"/>
    </row>
    <row r="24" spans="1:26" s="1109" customFormat="1" ht="12.75" customHeight="1">
      <c r="A24" s="1198"/>
      <c r="B24" s="1198" t="s">
        <v>124</v>
      </c>
      <c r="C24" s="1197"/>
      <c r="D24" s="1197"/>
      <c r="E24" s="1197"/>
      <c r="F24" s="1202">
        <v>8599.01</v>
      </c>
      <c r="G24" s="1201">
        <v>1717.16</v>
      </c>
      <c r="H24" s="1201">
        <v>6881.85</v>
      </c>
      <c r="I24" s="1201">
        <v>8784</v>
      </c>
      <c r="J24" s="1201">
        <v>1260</v>
      </c>
      <c r="K24" s="1201">
        <v>7524</v>
      </c>
      <c r="L24" s="1201">
        <v>13538</v>
      </c>
      <c r="M24" s="1201">
        <v>4344</v>
      </c>
      <c r="N24" s="1201">
        <v>9194</v>
      </c>
      <c r="O24" s="1201">
        <v>11207</v>
      </c>
      <c r="P24" s="1201">
        <v>4986</v>
      </c>
      <c r="Q24" s="1201">
        <v>6221</v>
      </c>
      <c r="R24" s="1201"/>
      <c r="S24" s="1201"/>
      <c r="T24" s="1201"/>
      <c r="U24" s="1193"/>
      <c r="V24" s="1193" t="s">
        <v>143</v>
      </c>
      <c r="W24" s="1193"/>
      <c r="X24" s="1192"/>
      <c r="Y24" s="1192"/>
      <c r="Z24" s="1192"/>
    </row>
    <row r="25" spans="1:26" s="1109" customFormat="1" ht="12.75" customHeight="1">
      <c r="A25" s="1198"/>
      <c r="B25" s="1197" t="s">
        <v>125</v>
      </c>
      <c r="C25" s="1197"/>
      <c r="D25" s="1197"/>
      <c r="E25" s="1197"/>
      <c r="F25" s="1202">
        <v>1815.76</v>
      </c>
      <c r="G25" s="1201">
        <v>592.01</v>
      </c>
      <c r="H25" s="1201">
        <v>1223.75</v>
      </c>
      <c r="I25" s="1201">
        <v>7103</v>
      </c>
      <c r="J25" s="1201">
        <v>5302</v>
      </c>
      <c r="K25" s="1201">
        <v>1801</v>
      </c>
      <c r="L25" s="1201">
        <v>5013</v>
      </c>
      <c r="M25" s="1201">
        <v>2331</v>
      </c>
      <c r="N25" s="1201">
        <v>2682</v>
      </c>
      <c r="O25" s="1201">
        <v>7695</v>
      </c>
      <c r="P25" s="1201">
        <v>3330</v>
      </c>
      <c r="Q25" s="1201">
        <v>4365</v>
      </c>
      <c r="R25" s="1201"/>
      <c r="S25" s="1201"/>
      <c r="T25" s="1201"/>
      <c r="U25" s="1193"/>
      <c r="V25" s="1193" t="s">
        <v>144</v>
      </c>
      <c r="W25" s="1193"/>
      <c r="X25" s="1192"/>
      <c r="Y25" s="1192"/>
      <c r="Z25" s="1192"/>
    </row>
    <row r="26" spans="1:26" s="1109" customFormat="1" ht="12.75" customHeight="1">
      <c r="A26" s="1198"/>
      <c r="B26" s="1198" t="s">
        <v>126</v>
      </c>
      <c r="C26" s="1198"/>
      <c r="D26" s="1197"/>
      <c r="E26" s="1197"/>
      <c r="F26" s="1202">
        <v>4375.24</v>
      </c>
      <c r="G26" s="1201">
        <v>2366.35</v>
      </c>
      <c r="H26" s="1201">
        <v>2008.89</v>
      </c>
      <c r="I26" s="1201">
        <v>4378</v>
      </c>
      <c r="J26" s="1201">
        <v>2066</v>
      </c>
      <c r="K26" s="1201">
        <v>2312</v>
      </c>
      <c r="L26" s="1201">
        <v>1725</v>
      </c>
      <c r="M26" s="1201">
        <v>1096</v>
      </c>
      <c r="N26" s="1201">
        <v>629</v>
      </c>
      <c r="O26" s="1201">
        <v>3825</v>
      </c>
      <c r="P26" s="1201">
        <v>2901</v>
      </c>
      <c r="Q26" s="1201">
        <v>924</v>
      </c>
      <c r="R26" s="1201"/>
      <c r="S26" s="1201"/>
      <c r="T26" s="1201"/>
      <c r="U26" s="1193"/>
      <c r="V26" s="1203" t="s">
        <v>145</v>
      </c>
      <c r="W26" s="1193"/>
      <c r="X26" s="1192"/>
      <c r="Y26" s="1192"/>
      <c r="Z26" s="1192"/>
    </row>
    <row r="27" spans="1:26" s="1109" customFormat="1" ht="12.75" customHeight="1">
      <c r="A27" s="1198"/>
      <c r="B27" s="1198" t="s">
        <v>127</v>
      </c>
      <c r="C27" s="1197"/>
      <c r="D27" s="1197"/>
      <c r="E27" s="1197"/>
      <c r="F27" s="1202">
        <v>12736.96</v>
      </c>
      <c r="G27" s="1201">
        <v>7809.67</v>
      </c>
      <c r="H27" s="1201">
        <v>4927.3</v>
      </c>
      <c r="I27" s="1201">
        <v>11102</v>
      </c>
      <c r="J27" s="1201">
        <v>7716</v>
      </c>
      <c r="K27" s="1201">
        <v>3386</v>
      </c>
      <c r="L27" s="1201">
        <v>13958</v>
      </c>
      <c r="M27" s="1201">
        <v>6680</v>
      </c>
      <c r="N27" s="1201">
        <v>7278</v>
      </c>
      <c r="O27" s="1201">
        <v>5450</v>
      </c>
      <c r="P27" s="1201">
        <v>1185</v>
      </c>
      <c r="Q27" s="1201">
        <v>4265</v>
      </c>
      <c r="R27" s="1201"/>
      <c r="S27" s="1201"/>
      <c r="T27" s="1201"/>
      <c r="U27" s="1193"/>
      <c r="V27" s="1193" t="s">
        <v>146</v>
      </c>
      <c r="W27" s="1193"/>
      <c r="X27" s="1192"/>
      <c r="Y27" s="1192"/>
      <c r="Z27" s="1192"/>
    </row>
    <row r="28" spans="1:26" s="1109" customFormat="1" ht="12.75" customHeight="1">
      <c r="A28" s="1198"/>
      <c r="B28" s="1197" t="s">
        <v>128</v>
      </c>
      <c r="C28" s="1197"/>
      <c r="D28" s="1197"/>
      <c r="E28" s="1197"/>
      <c r="F28" s="1202">
        <v>53957.74</v>
      </c>
      <c r="G28" s="1201">
        <v>34944.120000000003</v>
      </c>
      <c r="H28" s="1201">
        <v>19013.62</v>
      </c>
      <c r="I28" s="1201">
        <v>65956</v>
      </c>
      <c r="J28" s="1201">
        <v>37856</v>
      </c>
      <c r="K28" s="1201">
        <v>28100</v>
      </c>
      <c r="L28" s="1201">
        <v>58832</v>
      </c>
      <c r="M28" s="1201">
        <v>35192</v>
      </c>
      <c r="N28" s="1201">
        <v>23640</v>
      </c>
      <c r="O28" s="1201">
        <v>43022</v>
      </c>
      <c r="P28" s="1201">
        <v>28977</v>
      </c>
      <c r="Q28" s="1201">
        <v>14045</v>
      </c>
      <c r="R28" s="1201"/>
      <c r="S28" s="1201"/>
      <c r="T28" s="1201"/>
      <c r="U28" s="1193"/>
      <c r="V28" s="1193" t="s">
        <v>147</v>
      </c>
      <c r="W28" s="1193"/>
      <c r="X28" s="1192"/>
      <c r="Y28" s="1192"/>
      <c r="Z28" s="1192"/>
    </row>
    <row r="29" spans="1:26" s="1109" customFormat="1" ht="12.75" customHeight="1">
      <c r="A29" s="1198"/>
      <c r="B29" s="1198"/>
      <c r="C29" s="1197" t="s">
        <v>185</v>
      </c>
      <c r="D29" s="1197"/>
      <c r="E29" s="1197"/>
      <c r="F29" s="1202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  <c r="Q29" s="1201"/>
      <c r="R29" s="1201"/>
      <c r="S29" s="1201"/>
      <c r="T29" s="1201"/>
      <c r="U29" s="1193"/>
      <c r="V29" s="1193"/>
      <c r="W29" s="1193" t="s">
        <v>75</v>
      </c>
      <c r="X29" s="1192"/>
      <c r="Y29" s="1192"/>
      <c r="Z29" s="1192"/>
    </row>
    <row r="30" spans="1:26" s="1109" customFormat="1" ht="12.75" customHeight="1">
      <c r="A30" s="1198"/>
      <c r="B30" s="1197" t="s">
        <v>19</v>
      </c>
      <c r="C30" s="1197"/>
      <c r="D30" s="1197"/>
      <c r="E30" s="1197"/>
      <c r="F30" s="1202">
        <v>49959.199999999997</v>
      </c>
      <c r="G30" s="1201">
        <v>17935.400000000001</v>
      </c>
      <c r="H30" s="1201">
        <v>32023.8</v>
      </c>
      <c r="I30" s="1201">
        <v>48348</v>
      </c>
      <c r="J30" s="1201">
        <v>17994</v>
      </c>
      <c r="K30" s="1201">
        <v>30354</v>
      </c>
      <c r="L30" s="1201">
        <v>36540</v>
      </c>
      <c r="M30" s="1201">
        <v>14641</v>
      </c>
      <c r="N30" s="1201">
        <v>21899</v>
      </c>
      <c r="O30" s="1201">
        <v>37324</v>
      </c>
      <c r="P30" s="1201">
        <v>13332</v>
      </c>
      <c r="Q30" s="1201">
        <v>23992</v>
      </c>
      <c r="R30" s="1201"/>
      <c r="S30" s="1201"/>
      <c r="T30" s="1201"/>
      <c r="U30" s="1193"/>
      <c r="V30" s="1193" t="s">
        <v>23</v>
      </c>
      <c r="W30" s="1193"/>
      <c r="X30" s="1192"/>
      <c r="Y30" s="1192"/>
      <c r="Z30" s="1192"/>
    </row>
    <row r="31" spans="1:26" s="1109" customFormat="1" ht="12.75" customHeight="1">
      <c r="A31" s="1198"/>
      <c r="B31" s="1197" t="s">
        <v>129</v>
      </c>
      <c r="C31" s="1197"/>
      <c r="D31" s="1197"/>
      <c r="E31" s="1197"/>
      <c r="F31" s="1202">
        <v>18248.12</v>
      </c>
      <c r="G31" s="1201">
        <v>5389.85</v>
      </c>
      <c r="H31" s="1201">
        <v>12858.27</v>
      </c>
      <c r="I31" s="1201">
        <v>19390</v>
      </c>
      <c r="J31" s="1201">
        <v>2831</v>
      </c>
      <c r="K31" s="1201">
        <v>16559</v>
      </c>
      <c r="L31" s="1201">
        <v>21529</v>
      </c>
      <c r="M31" s="1201">
        <v>2145</v>
      </c>
      <c r="N31" s="1201">
        <v>19384</v>
      </c>
      <c r="O31" s="1201">
        <v>25793</v>
      </c>
      <c r="P31" s="1201">
        <v>2804</v>
      </c>
      <c r="Q31" s="1201">
        <v>22989</v>
      </c>
      <c r="R31" s="1201"/>
      <c r="S31" s="1201"/>
      <c r="T31" s="1201"/>
      <c r="U31" s="1193"/>
      <c r="V31" s="1193" t="s">
        <v>148</v>
      </c>
      <c r="W31" s="1193"/>
      <c r="X31" s="1192"/>
      <c r="Y31" s="1192"/>
      <c r="Z31" s="1192"/>
    </row>
    <row r="32" spans="1:26" s="1109" customFormat="1" ht="12.75" customHeight="1">
      <c r="A32" s="1198"/>
      <c r="B32" s="1198" t="s">
        <v>130</v>
      </c>
      <c r="C32" s="1197"/>
      <c r="D32" s="1197"/>
      <c r="E32" s="1197"/>
      <c r="F32" s="1202">
        <v>3651.94</v>
      </c>
      <c r="G32" s="1201">
        <v>3511.79</v>
      </c>
      <c r="H32" s="1201">
        <v>140.16</v>
      </c>
      <c r="I32" s="1201">
        <v>4577</v>
      </c>
      <c r="J32" s="1201">
        <v>1217</v>
      </c>
      <c r="K32" s="1201">
        <v>3360</v>
      </c>
      <c r="L32" s="1201">
        <v>9206</v>
      </c>
      <c r="M32" s="1201">
        <v>6988</v>
      </c>
      <c r="N32" s="1201">
        <v>2218</v>
      </c>
      <c r="O32" s="1201">
        <v>7619</v>
      </c>
      <c r="P32" s="1201">
        <v>4952</v>
      </c>
      <c r="Q32" s="1201">
        <v>2667</v>
      </c>
      <c r="R32" s="1201"/>
      <c r="S32" s="1201"/>
      <c r="T32" s="1201"/>
      <c r="U32" s="1193"/>
      <c r="V32" s="1193" t="s">
        <v>149</v>
      </c>
      <c r="W32" s="1193"/>
      <c r="X32" s="1192"/>
      <c r="Y32" s="1192"/>
      <c r="Z32" s="1192"/>
    </row>
    <row r="33" spans="1:26" s="1109" customFormat="1" ht="12.75" customHeight="1">
      <c r="A33" s="1198"/>
      <c r="B33" s="1198" t="s">
        <v>131</v>
      </c>
      <c r="C33" s="1197"/>
      <c r="D33" s="1197"/>
      <c r="E33" s="1197"/>
      <c r="F33" s="1202">
        <v>27224.54</v>
      </c>
      <c r="G33" s="1201">
        <v>12079.53</v>
      </c>
      <c r="H33" s="1201">
        <v>15145.01</v>
      </c>
      <c r="I33" s="1201">
        <v>18827</v>
      </c>
      <c r="J33" s="1201">
        <v>9580</v>
      </c>
      <c r="K33" s="1201">
        <v>9247</v>
      </c>
      <c r="L33" s="1201">
        <v>21025</v>
      </c>
      <c r="M33" s="1201">
        <v>9633</v>
      </c>
      <c r="N33" s="1201">
        <v>11392</v>
      </c>
      <c r="O33" s="1201">
        <v>23396</v>
      </c>
      <c r="P33" s="1201">
        <v>8473</v>
      </c>
      <c r="Q33" s="1201">
        <v>14923</v>
      </c>
      <c r="R33" s="1201"/>
      <c r="S33" s="1201"/>
      <c r="T33" s="1201"/>
      <c r="U33" s="1193"/>
      <c r="V33" s="1203" t="s">
        <v>150</v>
      </c>
      <c r="W33" s="1203"/>
      <c r="X33" s="1192"/>
      <c r="Y33" s="1192"/>
      <c r="Z33" s="1192"/>
    </row>
    <row r="34" spans="1:26" s="1109" customFormat="1" ht="12.75" customHeight="1">
      <c r="A34" s="1198"/>
      <c r="B34" s="1198" t="s">
        <v>212</v>
      </c>
      <c r="C34" s="1197"/>
      <c r="D34" s="1197"/>
      <c r="E34" s="1197"/>
      <c r="F34" s="1202">
        <v>6732</v>
      </c>
      <c r="G34" s="1201">
        <v>2732.23</v>
      </c>
      <c r="H34" s="1201">
        <v>4000.32</v>
      </c>
      <c r="I34" s="1201">
        <v>5324</v>
      </c>
      <c r="J34" s="1201">
        <v>1022</v>
      </c>
      <c r="K34" s="1201">
        <v>4302</v>
      </c>
      <c r="L34" s="1201">
        <v>4986</v>
      </c>
      <c r="M34" s="1201">
        <v>336</v>
      </c>
      <c r="N34" s="1201">
        <v>4650</v>
      </c>
      <c r="O34" s="1201">
        <v>5014</v>
      </c>
      <c r="P34" s="1201">
        <v>1429</v>
      </c>
      <c r="Q34" s="1195">
        <v>3585</v>
      </c>
      <c r="R34" s="1201"/>
      <c r="S34" s="1201"/>
      <c r="T34" s="1201"/>
      <c r="U34" s="1193"/>
      <c r="V34" s="1193" t="s">
        <v>187</v>
      </c>
      <c r="W34" s="1193"/>
      <c r="X34" s="1192"/>
      <c r="Y34" s="1192"/>
      <c r="Z34" s="1192"/>
    </row>
    <row r="35" spans="1:26" s="1109" customFormat="1" ht="12.75" customHeight="1">
      <c r="A35" s="1198"/>
      <c r="B35" s="1198"/>
      <c r="C35" s="1198" t="s">
        <v>211</v>
      </c>
      <c r="D35" s="1197"/>
      <c r="E35" s="1197"/>
      <c r="F35" s="1200"/>
      <c r="G35" s="1199"/>
      <c r="H35" s="1199"/>
      <c r="I35" s="1195"/>
      <c r="J35" s="1195"/>
      <c r="K35" s="1195"/>
      <c r="L35" s="1195"/>
      <c r="M35" s="1195"/>
      <c r="N35" s="1195"/>
      <c r="O35" s="1195"/>
      <c r="P35" s="1195"/>
      <c r="Q35" s="1195"/>
      <c r="R35" s="1195"/>
      <c r="S35" s="1195"/>
      <c r="T35" s="1195"/>
      <c r="U35" s="1193"/>
      <c r="V35" s="1193"/>
      <c r="W35" s="1193" t="s">
        <v>151</v>
      </c>
      <c r="X35" s="1192"/>
      <c r="Y35" s="1192"/>
      <c r="Z35" s="1192"/>
    </row>
    <row r="36" spans="1:26" s="1109" customFormat="1" ht="12.75" customHeight="1">
      <c r="A36" s="1198"/>
      <c r="B36" s="1197" t="s">
        <v>132</v>
      </c>
      <c r="C36" s="1197"/>
      <c r="D36" s="1197"/>
      <c r="E36" s="1197"/>
      <c r="F36" s="1196" t="s">
        <v>206</v>
      </c>
      <c r="G36" s="1195" t="s">
        <v>206</v>
      </c>
      <c r="H36" s="1195" t="s">
        <v>206</v>
      </c>
      <c r="I36" s="1195" t="s">
        <v>206</v>
      </c>
      <c r="J36" s="1195" t="s">
        <v>206</v>
      </c>
      <c r="K36" s="1195" t="s">
        <v>206</v>
      </c>
      <c r="L36" s="1195" t="s">
        <v>206</v>
      </c>
      <c r="M36" s="1195" t="s">
        <v>206</v>
      </c>
      <c r="N36" s="1195" t="s">
        <v>206</v>
      </c>
      <c r="O36" s="1195" t="s">
        <v>206</v>
      </c>
      <c r="P36" s="1195" t="s">
        <v>206</v>
      </c>
      <c r="Q36" s="1195" t="s">
        <v>206</v>
      </c>
      <c r="R36" s="1195"/>
      <c r="S36" s="1195"/>
      <c r="T36" s="1195"/>
      <c r="U36" s="1193"/>
      <c r="V36" s="1193" t="s">
        <v>154</v>
      </c>
      <c r="W36" s="1193"/>
      <c r="X36" s="1192"/>
      <c r="Y36" s="1192"/>
      <c r="Z36" s="1192"/>
    </row>
    <row r="37" spans="1:26" s="1109" customFormat="1" ht="12.75" customHeight="1">
      <c r="A37" s="1197"/>
      <c r="B37" s="1197" t="s">
        <v>20</v>
      </c>
      <c r="C37" s="1197"/>
      <c r="D37" s="1197"/>
      <c r="E37" s="1197"/>
      <c r="F37" s="1196" t="s">
        <v>206</v>
      </c>
      <c r="G37" s="1195" t="s">
        <v>206</v>
      </c>
      <c r="H37" s="1195" t="s">
        <v>206</v>
      </c>
      <c r="I37" s="1195" t="s">
        <v>206</v>
      </c>
      <c r="J37" s="1195" t="s">
        <v>206</v>
      </c>
      <c r="K37" s="1195" t="s">
        <v>206</v>
      </c>
      <c r="L37" s="1195" t="s">
        <v>204</v>
      </c>
      <c r="M37" s="1195" t="s">
        <v>204</v>
      </c>
      <c r="N37" s="1195" t="s">
        <v>204</v>
      </c>
      <c r="O37" s="1195" t="s">
        <v>204</v>
      </c>
      <c r="P37" s="1195" t="s">
        <v>204</v>
      </c>
      <c r="Q37" s="1195" t="s">
        <v>204</v>
      </c>
      <c r="R37" s="1195"/>
      <c r="S37" s="1195"/>
      <c r="T37" s="1195"/>
      <c r="U37" s="1194"/>
      <c r="V37" s="1193" t="s">
        <v>24</v>
      </c>
      <c r="W37" s="1193"/>
      <c r="X37" s="1192"/>
      <c r="Y37" s="1192"/>
      <c r="Z37" s="1192"/>
    </row>
    <row r="38" spans="1:26" s="1184" customFormat="1" ht="3" customHeight="1">
      <c r="A38" s="1191"/>
      <c r="B38" s="1191"/>
      <c r="C38" s="1191"/>
      <c r="D38" s="1191"/>
      <c r="E38" s="1191"/>
      <c r="F38" s="1190"/>
      <c r="G38" s="1189"/>
      <c r="H38" s="1189"/>
      <c r="I38" s="1189"/>
      <c r="J38" s="1189"/>
      <c r="K38" s="1189"/>
      <c r="L38" s="1189"/>
      <c r="M38" s="1189"/>
      <c r="N38" s="1189"/>
      <c r="O38" s="1189"/>
      <c r="P38" s="1189"/>
      <c r="Q38" s="1189"/>
      <c r="R38" s="1189"/>
      <c r="S38" s="1189"/>
      <c r="T38" s="1189"/>
      <c r="U38" s="1188"/>
      <c r="V38" s="1187"/>
      <c r="W38" s="1187"/>
      <c r="X38" s="1187"/>
      <c r="Y38" s="1187"/>
      <c r="Z38" s="1183"/>
    </row>
    <row r="39" spans="1:26" s="1184" customFormat="1" ht="3" customHeight="1">
      <c r="A39" s="1186"/>
      <c r="B39" s="1185"/>
      <c r="C39" s="1185"/>
      <c r="D39" s="1185"/>
      <c r="E39" s="1185"/>
      <c r="F39" s="1185"/>
      <c r="G39" s="1185"/>
      <c r="H39" s="1185"/>
      <c r="I39" s="1185"/>
      <c r="J39" s="1185"/>
      <c r="K39" s="1185"/>
      <c r="L39" s="1185"/>
      <c r="M39" s="1185"/>
      <c r="N39" s="1185"/>
      <c r="O39" s="1185"/>
      <c r="P39" s="1185"/>
      <c r="Q39" s="1185"/>
      <c r="R39" s="1185"/>
      <c r="S39" s="1185"/>
      <c r="T39" s="1185"/>
      <c r="U39" s="1185"/>
      <c r="V39" s="1183"/>
      <c r="W39" s="1183"/>
      <c r="X39" s="1183"/>
      <c r="Y39" s="1183"/>
      <c r="Z39" s="1183"/>
    </row>
    <row r="40" spans="1:26" s="1108" customFormat="1" ht="14.25" customHeight="1">
      <c r="A40" s="1155"/>
      <c r="B40" s="1153" t="s">
        <v>61</v>
      </c>
      <c r="C40" s="1154"/>
      <c r="D40" s="1153" t="s">
        <v>429</v>
      </c>
      <c r="E40" s="1152"/>
      <c r="F40" s="1152"/>
      <c r="G40" s="1152"/>
      <c r="H40" s="1152"/>
      <c r="I40" s="1152"/>
      <c r="J40" s="1152"/>
      <c r="K40" s="1152"/>
      <c r="L40" s="1152"/>
      <c r="M40" s="1152"/>
      <c r="N40" s="1152"/>
      <c r="O40" s="1152"/>
      <c r="P40" s="1152"/>
      <c r="Q40" s="1152"/>
      <c r="R40" s="1183"/>
      <c r="S40" s="1183"/>
      <c r="T40" s="1183"/>
    </row>
    <row r="41" spans="1:26" s="1108" customFormat="1" ht="15" customHeight="1">
      <c r="A41" s="1155"/>
      <c r="B41" s="1153" t="s">
        <v>62</v>
      </c>
      <c r="C41" s="1154"/>
      <c r="D41" s="1182" t="s">
        <v>428</v>
      </c>
      <c r="E41" s="1154"/>
      <c r="F41" s="1152"/>
      <c r="G41" s="1152"/>
      <c r="H41" s="1152"/>
      <c r="I41" s="1152"/>
      <c r="J41" s="1152"/>
      <c r="K41" s="1152"/>
      <c r="L41" s="1152"/>
      <c r="M41" s="1152"/>
      <c r="N41" s="1152"/>
      <c r="O41" s="1152"/>
      <c r="P41" s="1152"/>
      <c r="Q41" s="1152"/>
    </row>
    <row r="42" spans="1:26">
      <c r="R42" s="1108"/>
      <c r="S42" s="1108"/>
      <c r="T42" s="1108"/>
    </row>
    <row r="43" spans="1:26">
      <c r="B43" s="1109"/>
    </row>
  </sheetData>
  <mergeCells count="16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21"/>
  <sheetViews>
    <sheetView showGridLines="0" topLeftCell="A5" workbookViewId="0">
      <selection activeCell="Z2" sqref="Z2:AF8"/>
    </sheetView>
  </sheetViews>
  <sheetFormatPr defaultColWidth="9.125" defaultRowHeight="18"/>
  <cols>
    <col min="1" max="1" width="1.75" style="657" customWidth="1"/>
    <col min="2" max="2" width="6.125" style="657" customWidth="1"/>
    <col min="3" max="3" width="4.125" style="657" customWidth="1"/>
    <col min="4" max="4" width="1.75" style="657" customWidth="1"/>
    <col min="5" max="9" width="11.875" style="657" customWidth="1"/>
    <col min="10" max="10" width="9" style="657" customWidth="1"/>
    <col min="11" max="11" width="10.25" style="657" customWidth="1"/>
    <col min="12" max="13" width="8.375" style="657" customWidth="1"/>
    <col min="14" max="14" width="10.25" style="657" customWidth="1"/>
    <col min="15" max="16" width="9.25" style="657" customWidth="1"/>
    <col min="17" max="17" width="10.25" style="657" customWidth="1"/>
    <col min="18" max="19" width="8.5" style="657" customWidth="1"/>
    <col min="20" max="20" width="2" style="657" customWidth="1"/>
    <col min="21" max="21" width="16.625" style="657" customWidth="1"/>
    <col min="22" max="22" width="2.25" style="658" customWidth="1"/>
    <col min="23" max="23" width="4.125" style="657" customWidth="1"/>
    <col min="24" max="16384" width="9.125" style="657"/>
  </cols>
  <sheetData>
    <row r="1" spans="1:22" s="692" customFormat="1">
      <c r="B1" s="692" t="s">
        <v>227</v>
      </c>
      <c r="C1" s="648"/>
      <c r="D1" s="692" t="s">
        <v>226</v>
      </c>
      <c r="V1" s="693"/>
    </row>
    <row r="2" spans="1:22" s="690" customFormat="1">
      <c r="B2" s="692" t="s">
        <v>225</v>
      </c>
      <c r="C2" s="648"/>
      <c r="D2" s="692" t="s">
        <v>224</v>
      </c>
      <c r="V2" s="691"/>
    </row>
    <row r="3" spans="1:22">
      <c r="A3" s="658"/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T3" s="1245" t="s">
        <v>223</v>
      </c>
    </row>
    <row r="4" spans="1:22" ht="21.75" customHeight="1">
      <c r="A4" s="688"/>
      <c r="B4" s="688"/>
      <c r="C4" s="688"/>
      <c r="D4" s="688"/>
      <c r="E4" s="1654" t="s">
        <v>198</v>
      </c>
      <c r="F4" s="1655"/>
      <c r="G4" s="1655"/>
      <c r="H4" s="1655"/>
      <c r="I4" s="1655"/>
      <c r="J4" s="1655"/>
      <c r="K4" s="1655"/>
      <c r="L4" s="1655"/>
      <c r="M4" s="1655"/>
      <c r="N4" s="1655"/>
      <c r="O4" s="1655"/>
      <c r="P4" s="1656"/>
      <c r="Q4" s="1654" t="s">
        <v>202</v>
      </c>
      <c r="R4" s="1655"/>
      <c r="S4" s="1656"/>
      <c r="T4" s="1244"/>
      <c r="U4" s="688"/>
    </row>
    <row r="5" spans="1:22" s="659" customFormat="1" ht="22.5" customHeight="1">
      <c r="A5" s="1621" t="s">
        <v>48</v>
      </c>
      <c r="B5" s="1621"/>
      <c r="C5" s="1621"/>
      <c r="D5" s="1621"/>
      <c r="E5" s="1551" t="s">
        <v>72</v>
      </c>
      <c r="F5" s="1552"/>
      <c r="G5" s="1553"/>
      <c r="H5" s="1551" t="s">
        <v>73</v>
      </c>
      <c r="I5" s="1552"/>
      <c r="J5" s="1553"/>
      <c r="K5" s="1551" t="s">
        <v>74</v>
      </c>
      <c r="L5" s="1552"/>
      <c r="M5" s="1553"/>
      <c r="N5" s="1551" t="s">
        <v>71</v>
      </c>
      <c r="O5" s="1552"/>
      <c r="P5" s="1553"/>
      <c r="Q5" s="1551" t="s">
        <v>72</v>
      </c>
      <c r="R5" s="1552"/>
      <c r="S5" s="1553"/>
      <c r="T5" s="1657" t="s">
        <v>49</v>
      </c>
      <c r="U5" s="1621"/>
      <c r="V5" s="660"/>
    </row>
    <row r="6" spans="1:22" s="659" customFormat="1" ht="22.5" customHeight="1">
      <c r="A6" s="1621"/>
      <c r="B6" s="1621"/>
      <c r="C6" s="1621"/>
      <c r="D6" s="1621"/>
      <c r="E6" s="1548" t="s">
        <v>67</v>
      </c>
      <c r="F6" s="1549"/>
      <c r="G6" s="1550"/>
      <c r="H6" s="1548" t="s">
        <v>68</v>
      </c>
      <c r="I6" s="1549"/>
      <c r="J6" s="1550"/>
      <c r="K6" s="1548" t="s">
        <v>69</v>
      </c>
      <c r="L6" s="1549"/>
      <c r="M6" s="1550"/>
      <c r="N6" s="1548" t="s">
        <v>70</v>
      </c>
      <c r="O6" s="1549"/>
      <c r="P6" s="1550"/>
      <c r="Q6" s="1548" t="s">
        <v>67</v>
      </c>
      <c r="R6" s="1549"/>
      <c r="S6" s="1550"/>
      <c r="T6" s="1657"/>
      <c r="U6" s="1621"/>
      <c r="V6" s="660"/>
    </row>
    <row r="7" spans="1:22" s="659" customFormat="1" ht="22.5" customHeight="1">
      <c r="A7" s="1621"/>
      <c r="B7" s="1621"/>
      <c r="C7" s="1621"/>
      <c r="D7" s="1621"/>
      <c r="E7" s="685" t="s">
        <v>0</v>
      </c>
      <c r="F7" s="684" t="s">
        <v>1</v>
      </c>
      <c r="G7" s="683" t="s">
        <v>2</v>
      </c>
      <c r="H7" s="686" t="s">
        <v>0</v>
      </c>
      <c r="I7" s="684" t="s">
        <v>1</v>
      </c>
      <c r="J7" s="683" t="s">
        <v>2</v>
      </c>
      <c r="K7" s="685" t="s">
        <v>0</v>
      </c>
      <c r="L7" s="684" t="s">
        <v>1</v>
      </c>
      <c r="M7" s="683" t="s">
        <v>2</v>
      </c>
      <c r="N7" s="685" t="s">
        <v>0</v>
      </c>
      <c r="O7" s="684" t="s">
        <v>1</v>
      </c>
      <c r="P7" s="683" t="s">
        <v>2</v>
      </c>
      <c r="Q7" s="685" t="s">
        <v>0</v>
      </c>
      <c r="R7" s="684" t="s">
        <v>1</v>
      </c>
      <c r="S7" s="683" t="s">
        <v>2</v>
      </c>
      <c r="T7" s="1657"/>
      <c r="U7" s="1621"/>
      <c r="V7" s="660"/>
    </row>
    <row r="8" spans="1:22" s="659" customFormat="1" ht="22.5" customHeight="1">
      <c r="A8" s="1623"/>
      <c r="B8" s="1623"/>
      <c r="C8" s="1623"/>
      <c r="D8" s="1623"/>
      <c r="E8" s="681" t="s">
        <v>3</v>
      </c>
      <c r="F8" s="680" t="s">
        <v>4</v>
      </c>
      <c r="G8" s="679" t="s">
        <v>5</v>
      </c>
      <c r="H8" s="682" t="s">
        <v>3</v>
      </c>
      <c r="I8" s="680" t="s">
        <v>4</v>
      </c>
      <c r="J8" s="679" t="s">
        <v>5</v>
      </c>
      <c r="K8" s="681" t="s">
        <v>3</v>
      </c>
      <c r="L8" s="680" t="s">
        <v>4</v>
      </c>
      <c r="M8" s="679" t="s">
        <v>5</v>
      </c>
      <c r="N8" s="681" t="s">
        <v>3</v>
      </c>
      <c r="O8" s="680" t="s">
        <v>4</v>
      </c>
      <c r="P8" s="679" t="s">
        <v>5</v>
      </c>
      <c r="Q8" s="681" t="s">
        <v>3</v>
      </c>
      <c r="R8" s="680" t="s">
        <v>4</v>
      </c>
      <c r="S8" s="679" t="s">
        <v>5</v>
      </c>
      <c r="T8" s="1658"/>
      <c r="U8" s="1623"/>
      <c r="V8" s="660"/>
    </row>
    <row r="9" spans="1:22" s="690" customFormat="1" ht="42.75" customHeight="1">
      <c r="A9" s="1557" t="s">
        <v>93</v>
      </c>
      <c r="B9" s="1557"/>
      <c r="C9" s="1557"/>
      <c r="D9" s="1628"/>
      <c r="E9" s="1243">
        <v>1244459.3500000001</v>
      </c>
      <c r="F9" s="1241">
        <v>702946</v>
      </c>
      <c r="G9" s="1242">
        <v>541512.82999999996</v>
      </c>
      <c r="H9" s="1243">
        <v>1264250</v>
      </c>
      <c r="I9" s="1241">
        <v>688457.3</v>
      </c>
      <c r="J9" s="1242">
        <v>575792.6</v>
      </c>
      <c r="K9" s="1243">
        <v>1361389</v>
      </c>
      <c r="L9" s="1241">
        <v>736463</v>
      </c>
      <c r="M9" s="1242">
        <v>624926</v>
      </c>
      <c r="N9" s="1243">
        <v>1306823</v>
      </c>
      <c r="O9" s="1241">
        <v>719730</v>
      </c>
      <c r="P9" s="1242">
        <v>587093</v>
      </c>
      <c r="Q9" s="1240"/>
      <c r="R9" s="1241"/>
      <c r="S9" s="1240"/>
      <c r="T9" s="1556" t="s">
        <v>3</v>
      </c>
      <c r="U9" s="1557"/>
      <c r="V9" s="691"/>
    </row>
    <row r="10" spans="1:22" s="661" customFormat="1" ht="42" customHeight="1">
      <c r="A10" s="659" t="s">
        <v>25</v>
      </c>
      <c r="B10" s="659"/>
      <c r="C10" s="659"/>
      <c r="D10" s="659"/>
      <c r="E10" s="1239">
        <v>26585.09</v>
      </c>
      <c r="F10" s="1236">
        <v>21988.28</v>
      </c>
      <c r="G10" s="1237">
        <v>4596.8100000000004</v>
      </c>
      <c r="H10" s="1239">
        <v>32943</v>
      </c>
      <c r="I10" s="1236">
        <v>22205</v>
      </c>
      <c r="J10" s="1237">
        <v>10738</v>
      </c>
      <c r="K10" s="1239">
        <v>33573</v>
      </c>
      <c r="L10" s="1236">
        <v>30693</v>
      </c>
      <c r="M10" s="1237">
        <v>2880</v>
      </c>
      <c r="N10" s="1239">
        <v>16876</v>
      </c>
      <c r="O10" s="1236">
        <v>14165</v>
      </c>
      <c r="P10" s="1237">
        <v>2711</v>
      </c>
      <c r="Q10" s="1235"/>
      <c r="R10" s="1236"/>
      <c r="S10" s="1235"/>
      <c r="T10" s="669" t="s">
        <v>50</v>
      </c>
      <c r="U10" s="659"/>
      <c r="V10" s="687"/>
    </row>
    <row r="11" spans="1:22" s="661" customFormat="1" ht="42" customHeight="1">
      <c r="A11" s="659" t="s">
        <v>26</v>
      </c>
      <c r="B11" s="659"/>
      <c r="C11" s="659"/>
      <c r="D11" s="659"/>
      <c r="E11" s="1239">
        <v>122210.49</v>
      </c>
      <c r="F11" s="1236">
        <v>59680.06</v>
      </c>
      <c r="G11" s="1237">
        <v>62530.43</v>
      </c>
      <c r="H11" s="1239">
        <v>128812</v>
      </c>
      <c r="I11" s="1236">
        <v>57770</v>
      </c>
      <c r="J11" s="1237">
        <v>71042</v>
      </c>
      <c r="K11" s="1239">
        <v>116476</v>
      </c>
      <c r="L11" s="1236">
        <v>53271</v>
      </c>
      <c r="M11" s="1237">
        <v>63205</v>
      </c>
      <c r="N11" s="1239">
        <v>118240</v>
      </c>
      <c r="O11" s="1236">
        <v>53775</v>
      </c>
      <c r="P11" s="1237">
        <v>64465</v>
      </c>
      <c r="Q11" s="1235"/>
      <c r="R11" s="1236"/>
      <c r="S11" s="1235"/>
      <c r="T11" s="669" t="s">
        <v>51</v>
      </c>
      <c r="U11" s="659"/>
      <c r="V11" s="687"/>
    </row>
    <row r="12" spans="1:22" s="661" customFormat="1" ht="42" customHeight="1">
      <c r="A12" s="659" t="s">
        <v>27</v>
      </c>
      <c r="B12" s="659"/>
      <c r="C12" s="659"/>
      <c r="D12" s="659"/>
      <c r="E12" s="1239">
        <v>546961</v>
      </c>
      <c r="F12" s="1236">
        <v>312266.2</v>
      </c>
      <c r="G12" s="1237">
        <v>234695.36</v>
      </c>
      <c r="H12" s="1239">
        <v>504414</v>
      </c>
      <c r="I12" s="1236">
        <v>279650</v>
      </c>
      <c r="J12" s="1237">
        <v>224764</v>
      </c>
      <c r="K12" s="1239">
        <v>538144</v>
      </c>
      <c r="L12" s="1236">
        <v>303632</v>
      </c>
      <c r="M12" s="1237">
        <v>234512</v>
      </c>
      <c r="N12" s="1239">
        <v>503009</v>
      </c>
      <c r="O12" s="1236">
        <v>281845</v>
      </c>
      <c r="P12" s="1237">
        <v>221164</v>
      </c>
      <c r="Q12" s="1235"/>
      <c r="R12" s="1236"/>
      <c r="S12" s="1235"/>
      <c r="T12" s="669" t="s">
        <v>52</v>
      </c>
      <c r="U12" s="659"/>
      <c r="V12" s="687"/>
    </row>
    <row r="13" spans="1:22" s="661" customFormat="1" ht="42" customHeight="1">
      <c r="A13" s="659" t="s">
        <v>28</v>
      </c>
      <c r="B13" s="659"/>
      <c r="C13" s="659"/>
      <c r="D13" s="659"/>
      <c r="E13" s="1239">
        <v>386425</v>
      </c>
      <c r="F13" s="1236">
        <v>227269.73</v>
      </c>
      <c r="G13" s="1237">
        <v>159154.57999999999</v>
      </c>
      <c r="H13" s="1239">
        <v>398461</v>
      </c>
      <c r="I13" s="1236">
        <v>246318</v>
      </c>
      <c r="J13" s="1237">
        <v>152143</v>
      </c>
      <c r="K13" s="1239">
        <v>435780</v>
      </c>
      <c r="L13" s="1236">
        <v>248159</v>
      </c>
      <c r="M13" s="1237">
        <v>187621</v>
      </c>
      <c r="N13" s="1239">
        <v>442459</v>
      </c>
      <c r="O13" s="1236">
        <v>252460</v>
      </c>
      <c r="P13" s="1237">
        <v>189999</v>
      </c>
      <c r="Q13" s="1235"/>
      <c r="R13" s="1236"/>
      <c r="S13" s="1235"/>
      <c r="T13" s="669" t="s">
        <v>53</v>
      </c>
      <c r="U13" s="659"/>
      <c r="V13" s="687"/>
    </row>
    <row r="14" spans="1:22" s="661" customFormat="1" ht="42" customHeight="1">
      <c r="A14" s="659" t="s">
        <v>120</v>
      </c>
      <c r="B14" s="659"/>
      <c r="C14" s="659"/>
      <c r="D14" s="659"/>
      <c r="E14" s="1239">
        <v>161057.82</v>
      </c>
      <c r="F14" s="1236">
        <v>80522.17</v>
      </c>
      <c r="G14" s="1237">
        <v>80535.649999999994</v>
      </c>
      <c r="H14" s="1239">
        <v>199620</v>
      </c>
      <c r="I14" s="1236">
        <v>82514</v>
      </c>
      <c r="J14" s="1237">
        <v>117106</v>
      </c>
      <c r="K14" s="1239">
        <v>235607</v>
      </c>
      <c r="L14" s="1236">
        <v>100708</v>
      </c>
      <c r="M14" s="1237">
        <v>134899</v>
      </c>
      <c r="N14" s="1239">
        <v>226239</v>
      </c>
      <c r="O14" s="1236">
        <v>117485</v>
      </c>
      <c r="P14" s="1237">
        <v>108754</v>
      </c>
      <c r="Q14" s="1235"/>
      <c r="R14" s="1236"/>
      <c r="S14" s="1235"/>
      <c r="T14" s="669" t="s">
        <v>54</v>
      </c>
      <c r="U14" s="659"/>
      <c r="V14" s="687"/>
    </row>
    <row r="15" spans="1:22" s="661" customFormat="1" ht="42" customHeight="1">
      <c r="A15" s="659" t="s">
        <v>29</v>
      </c>
      <c r="B15" s="659"/>
      <c r="C15" s="659"/>
      <c r="D15" s="659"/>
      <c r="E15" s="1239">
        <v>1220.0899999999999</v>
      </c>
      <c r="F15" s="1236">
        <v>1220.0899999999999</v>
      </c>
      <c r="G15" s="1237" t="s">
        <v>206</v>
      </c>
      <c r="H15" s="1237" t="s">
        <v>206</v>
      </c>
      <c r="I15" s="1237" t="s">
        <v>206</v>
      </c>
      <c r="J15" s="1236" t="s">
        <v>206</v>
      </c>
      <c r="K15" s="1238">
        <v>1809</v>
      </c>
      <c r="L15" s="1237" t="s">
        <v>206</v>
      </c>
      <c r="M15" s="1238">
        <v>1809</v>
      </c>
      <c r="N15" s="1237" t="s">
        <v>206</v>
      </c>
      <c r="O15" s="1237" t="s">
        <v>206</v>
      </c>
      <c r="P15" s="1237" t="s">
        <v>206</v>
      </c>
      <c r="Q15" s="1235"/>
      <c r="R15" s="1236"/>
      <c r="S15" s="1235"/>
      <c r="T15" s="669" t="s">
        <v>222</v>
      </c>
      <c r="U15" s="659"/>
      <c r="V15" s="687"/>
    </row>
    <row r="16" spans="1:22" s="661" customFormat="1" ht="18" customHeight="1">
      <c r="A16" s="1232"/>
      <c r="B16" s="1232"/>
      <c r="C16" s="1232"/>
      <c r="D16" s="1232"/>
      <c r="E16" s="1234"/>
      <c r="F16" s="1234"/>
      <c r="G16" s="1234"/>
      <c r="H16" s="1234"/>
      <c r="I16" s="1234"/>
      <c r="J16" s="1234"/>
      <c r="K16" s="1234"/>
      <c r="L16" s="1234"/>
      <c r="M16" s="1234"/>
      <c r="N16" s="1234"/>
      <c r="O16" s="1234"/>
      <c r="P16" s="1234"/>
      <c r="Q16" s="1234"/>
      <c r="R16" s="1234"/>
      <c r="S16" s="1234"/>
      <c r="T16" s="1233" t="s">
        <v>221</v>
      </c>
      <c r="U16" s="1232"/>
      <c r="V16" s="687"/>
    </row>
    <row r="17" spans="1:22" s="661" customFormat="1" ht="6" customHeight="1">
      <c r="S17" s="687"/>
      <c r="T17" s="687"/>
      <c r="V17" s="687"/>
    </row>
    <row r="18" spans="1:22" s="659" customFormat="1" ht="17.399999999999999">
      <c r="A18" s="661"/>
      <c r="B18" s="646" t="s">
        <v>61</v>
      </c>
      <c r="C18" s="664" t="s">
        <v>429</v>
      </c>
      <c r="D18" s="661"/>
      <c r="E18" s="661"/>
      <c r="F18" s="661"/>
      <c r="G18" s="661"/>
      <c r="H18" s="661"/>
      <c r="I18" s="661"/>
      <c r="J18" s="661"/>
      <c r="K18" s="661"/>
      <c r="L18" s="661"/>
      <c r="M18" s="661"/>
      <c r="N18" s="661"/>
      <c r="O18" s="661"/>
      <c r="P18" s="661"/>
    </row>
    <row r="19" spans="1:22" s="659" customFormat="1" ht="17.399999999999999">
      <c r="A19" s="661"/>
      <c r="B19" s="646" t="s">
        <v>62</v>
      </c>
      <c r="C19" s="663" t="s">
        <v>428</v>
      </c>
      <c r="D19" s="661"/>
      <c r="E19" s="661"/>
      <c r="F19" s="661"/>
      <c r="G19" s="661"/>
    </row>
    <row r="20" spans="1:22">
      <c r="A20" s="659"/>
      <c r="B20" s="659"/>
      <c r="C20" s="659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</row>
    <row r="21" spans="1:22">
      <c r="A21" s="659"/>
      <c r="B21" s="659"/>
      <c r="C21" s="659"/>
      <c r="D21" s="659"/>
      <c r="E21" s="659"/>
      <c r="F21" s="659"/>
      <c r="G21" s="659"/>
    </row>
  </sheetData>
  <mergeCells count="16">
    <mergeCell ref="A9:D9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5:D8"/>
    <mergeCell ref="E5:G5"/>
    <mergeCell ref="H5:J5"/>
    <mergeCell ref="E6:G6"/>
    <mergeCell ref="H6:J6"/>
  </mergeCells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31"/>
  <sheetViews>
    <sheetView showGridLines="0" workbookViewId="0">
      <selection activeCell="Z2" sqref="Z2:AF8"/>
    </sheetView>
  </sheetViews>
  <sheetFormatPr defaultColWidth="9.125" defaultRowHeight="18"/>
  <cols>
    <col min="1" max="1" width="1.75" style="657" customWidth="1"/>
    <col min="2" max="2" width="6" style="657" customWidth="1"/>
    <col min="3" max="3" width="4.125" style="657" customWidth="1"/>
    <col min="4" max="4" width="3.625" style="657" customWidth="1"/>
    <col min="5" max="6" width="9.375" style="657" customWidth="1"/>
    <col min="7" max="7" width="7.875" style="657" customWidth="1"/>
    <col min="8" max="8" width="9.375" style="657" customWidth="1"/>
    <col min="9" max="10" width="7.625" style="657" customWidth="1"/>
    <col min="11" max="11" width="8.625" style="657" customWidth="1"/>
    <col min="12" max="13" width="7.75" style="657" customWidth="1"/>
    <col min="14" max="14" width="8.625" style="657" customWidth="1"/>
    <col min="15" max="16" width="7.75" style="657" customWidth="1"/>
    <col min="17" max="17" width="8.875" style="657" customWidth="1"/>
    <col min="18" max="19" width="7.875" style="657" customWidth="1"/>
    <col min="20" max="20" width="1.875" style="657" customWidth="1"/>
    <col min="21" max="21" width="19.625" style="657" customWidth="1"/>
    <col min="22" max="22" width="1.625" style="658" customWidth="1"/>
    <col min="23" max="23" width="4.125" style="657" customWidth="1"/>
    <col min="24" max="26" width="11.75" style="657" customWidth="1"/>
    <col min="27" max="16384" width="9.125" style="657"/>
  </cols>
  <sheetData>
    <row r="1" spans="1:26" s="692" customFormat="1">
      <c r="B1" s="692" t="s">
        <v>231</v>
      </c>
      <c r="C1" s="648"/>
      <c r="D1" s="692" t="s">
        <v>230</v>
      </c>
      <c r="V1" s="693"/>
      <c r="W1" s="693"/>
    </row>
    <row r="2" spans="1:26" s="690" customFormat="1">
      <c r="B2" s="692" t="s">
        <v>229</v>
      </c>
      <c r="C2" s="648"/>
      <c r="D2" s="692" t="s">
        <v>228</v>
      </c>
      <c r="V2" s="691"/>
      <c r="W2" s="691"/>
    </row>
    <row r="3" spans="1:26" s="690" customFormat="1">
      <c r="C3" s="648"/>
      <c r="U3" s="1253" t="s">
        <v>433</v>
      </c>
      <c r="V3" s="691"/>
      <c r="W3" s="691"/>
    </row>
    <row r="4" spans="1:26" s="661" customFormat="1" ht="21" customHeight="1">
      <c r="A4" s="1552" t="s">
        <v>55</v>
      </c>
      <c r="B4" s="1552"/>
      <c r="C4" s="1552"/>
      <c r="D4" s="1553"/>
      <c r="E4" s="1562" t="s">
        <v>198</v>
      </c>
      <c r="F4" s="1563"/>
      <c r="G4" s="1563"/>
      <c r="H4" s="1563"/>
      <c r="I4" s="1563"/>
      <c r="J4" s="1563"/>
      <c r="K4" s="1563"/>
      <c r="L4" s="1563"/>
      <c r="M4" s="1563"/>
      <c r="N4" s="1563"/>
      <c r="O4" s="1563"/>
      <c r="P4" s="1564"/>
      <c r="Q4" s="1562" t="s">
        <v>202</v>
      </c>
      <c r="R4" s="1563"/>
      <c r="S4" s="1564"/>
      <c r="T4" s="689"/>
      <c r="U4" s="688"/>
      <c r="V4" s="687"/>
      <c r="W4" s="687"/>
    </row>
    <row r="5" spans="1:26" ht="3" customHeight="1">
      <c r="A5" s="1635"/>
      <c r="B5" s="1635"/>
      <c r="C5" s="1635"/>
      <c r="D5" s="1555"/>
      <c r="E5" s="666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8"/>
      <c r="Q5" s="665"/>
      <c r="R5" s="665"/>
      <c r="S5" s="668"/>
      <c r="T5" s="669"/>
      <c r="U5" s="660"/>
      <c r="W5" s="658"/>
    </row>
    <row r="6" spans="1:26" s="659" customFormat="1" ht="20.25" customHeight="1">
      <c r="A6" s="1635"/>
      <c r="B6" s="1635"/>
      <c r="C6" s="1635"/>
      <c r="D6" s="1555"/>
      <c r="E6" s="1551" t="s">
        <v>72</v>
      </c>
      <c r="F6" s="1552"/>
      <c r="G6" s="1553"/>
      <c r="H6" s="1551" t="s">
        <v>73</v>
      </c>
      <c r="I6" s="1552"/>
      <c r="J6" s="1553"/>
      <c r="K6" s="1551" t="s">
        <v>74</v>
      </c>
      <c r="L6" s="1552"/>
      <c r="M6" s="1553"/>
      <c r="N6" s="1551" t="s">
        <v>71</v>
      </c>
      <c r="O6" s="1552"/>
      <c r="P6" s="1553"/>
      <c r="Q6" s="1551" t="s">
        <v>72</v>
      </c>
      <c r="R6" s="1552"/>
      <c r="S6" s="1553"/>
      <c r="T6" s="669"/>
      <c r="U6" s="660"/>
      <c r="V6" s="660"/>
      <c r="W6" s="660"/>
    </row>
    <row r="7" spans="1:26" s="659" customFormat="1" ht="16.5" customHeight="1">
      <c r="A7" s="1635"/>
      <c r="B7" s="1635"/>
      <c r="C7" s="1635"/>
      <c r="D7" s="1555"/>
      <c r="E7" s="1548" t="s">
        <v>67</v>
      </c>
      <c r="F7" s="1549"/>
      <c r="G7" s="1550"/>
      <c r="H7" s="1548" t="s">
        <v>68</v>
      </c>
      <c r="I7" s="1549"/>
      <c r="J7" s="1550"/>
      <c r="K7" s="1548" t="s">
        <v>69</v>
      </c>
      <c r="L7" s="1549"/>
      <c r="M7" s="1550"/>
      <c r="N7" s="1548" t="s">
        <v>70</v>
      </c>
      <c r="O7" s="1549"/>
      <c r="P7" s="1550"/>
      <c r="Q7" s="1548" t="s">
        <v>67</v>
      </c>
      <c r="R7" s="1549"/>
      <c r="S7" s="1550"/>
      <c r="T7" s="1558" t="s">
        <v>30</v>
      </c>
      <c r="U7" s="1559"/>
      <c r="V7" s="660"/>
    </row>
    <row r="8" spans="1:26" s="659" customFormat="1" ht="18" customHeight="1">
      <c r="A8" s="1635"/>
      <c r="B8" s="1635"/>
      <c r="C8" s="1635"/>
      <c r="D8" s="1555"/>
      <c r="E8" s="685" t="s">
        <v>0</v>
      </c>
      <c r="F8" s="684" t="s">
        <v>1</v>
      </c>
      <c r="G8" s="683" t="s">
        <v>2</v>
      </c>
      <c r="H8" s="686" t="s">
        <v>0</v>
      </c>
      <c r="I8" s="684" t="s">
        <v>1</v>
      </c>
      <c r="J8" s="683" t="s">
        <v>2</v>
      </c>
      <c r="K8" s="685" t="s">
        <v>0</v>
      </c>
      <c r="L8" s="684" t="s">
        <v>1</v>
      </c>
      <c r="M8" s="683" t="s">
        <v>2</v>
      </c>
      <c r="N8" s="685" t="s">
        <v>0</v>
      </c>
      <c r="O8" s="684" t="s">
        <v>1</v>
      </c>
      <c r="P8" s="683" t="s">
        <v>2</v>
      </c>
      <c r="Q8" s="685" t="s">
        <v>0</v>
      </c>
      <c r="R8" s="684" t="s">
        <v>1</v>
      </c>
      <c r="S8" s="683" t="s">
        <v>2</v>
      </c>
      <c r="T8" s="1558" t="s">
        <v>31</v>
      </c>
      <c r="U8" s="1559"/>
      <c r="V8" s="660"/>
    </row>
    <row r="9" spans="1:26" s="659" customFormat="1" ht="16.5" customHeight="1">
      <c r="A9" s="1549"/>
      <c r="B9" s="1549"/>
      <c r="C9" s="1549"/>
      <c r="D9" s="1550"/>
      <c r="E9" s="681" t="s">
        <v>3</v>
      </c>
      <c r="F9" s="680" t="s">
        <v>4</v>
      </c>
      <c r="G9" s="679" t="s">
        <v>5</v>
      </c>
      <c r="H9" s="682" t="s">
        <v>3</v>
      </c>
      <c r="I9" s="680" t="s">
        <v>4</v>
      </c>
      <c r="J9" s="679" t="s">
        <v>5</v>
      </c>
      <c r="K9" s="681" t="s">
        <v>3</v>
      </c>
      <c r="L9" s="680" t="s">
        <v>4</v>
      </c>
      <c r="M9" s="679" t="s">
        <v>5</v>
      </c>
      <c r="N9" s="681" t="s">
        <v>3</v>
      </c>
      <c r="O9" s="680" t="s">
        <v>4</v>
      </c>
      <c r="P9" s="679" t="s">
        <v>5</v>
      </c>
      <c r="Q9" s="681" t="s">
        <v>3</v>
      </c>
      <c r="R9" s="680" t="s">
        <v>4</v>
      </c>
      <c r="S9" s="679" t="s">
        <v>5</v>
      </c>
      <c r="T9" s="666"/>
      <c r="U9" s="665"/>
      <c r="V9" s="660"/>
      <c r="W9" s="660"/>
    </row>
    <row r="10" spans="1:26" s="671" customFormat="1" ht="21.75" customHeight="1">
      <c r="A10" s="1560" t="s">
        <v>93</v>
      </c>
      <c r="B10" s="1560"/>
      <c r="C10" s="1560"/>
      <c r="D10" s="1561"/>
      <c r="E10" s="1251">
        <v>1244459.3500000001</v>
      </c>
      <c r="F10" s="1251">
        <v>702946</v>
      </c>
      <c r="G10" s="1251">
        <v>541512.82999999996</v>
      </c>
      <c r="H10" s="1251">
        <v>1264250</v>
      </c>
      <c r="I10" s="1251">
        <v>688457</v>
      </c>
      <c r="J10" s="1251">
        <v>575793</v>
      </c>
      <c r="K10" s="1251">
        <v>1361389</v>
      </c>
      <c r="L10" s="1251">
        <v>736463</v>
      </c>
      <c r="M10" s="1251">
        <v>624926</v>
      </c>
      <c r="N10" s="1252">
        <v>1306823</v>
      </c>
      <c r="O10" s="1251">
        <v>719730</v>
      </c>
      <c r="P10" s="1251">
        <v>587093</v>
      </c>
      <c r="Q10" s="1249"/>
      <c r="R10" s="1250"/>
      <c r="S10" s="1249"/>
      <c r="T10" s="1556" t="s">
        <v>3</v>
      </c>
      <c r="U10" s="1557"/>
      <c r="V10" s="672"/>
      <c r="X10" s="1248"/>
      <c r="Y10" s="1248"/>
      <c r="Z10" s="1248"/>
    </row>
    <row r="11" spans="1:26" s="659" customFormat="1" ht="22.5" customHeight="1">
      <c r="A11" s="659" t="s">
        <v>32</v>
      </c>
      <c r="E11" s="1246">
        <v>15949</v>
      </c>
      <c r="F11" s="1246">
        <v>4463.24</v>
      </c>
      <c r="G11" s="1246">
        <v>11486.26</v>
      </c>
      <c r="H11" s="1246">
        <v>18939</v>
      </c>
      <c r="I11" s="1246">
        <v>6461</v>
      </c>
      <c r="J11" s="1246">
        <v>12478</v>
      </c>
      <c r="K11" s="1246">
        <v>19244</v>
      </c>
      <c r="L11" s="1246">
        <v>2592</v>
      </c>
      <c r="M11" s="1246">
        <v>16652</v>
      </c>
      <c r="N11" s="1246">
        <v>12867</v>
      </c>
      <c r="O11" s="1246">
        <v>1735</v>
      </c>
      <c r="P11" s="1246">
        <v>11132</v>
      </c>
      <c r="Q11" s="1235"/>
      <c r="R11" s="1236"/>
      <c r="S11" s="1235"/>
      <c r="T11" s="669" t="s">
        <v>119</v>
      </c>
      <c r="V11" s="660"/>
      <c r="X11" s="1247"/>
      <c r="Y11" s="1247"/>
      <c r="Z11" s="1247"/>
    </row>
    <row r="12" spans="1:26" s="659" customFormat="1" ht="22.5" customHeight="1">
      <c r="A12" s="659" t="s">
        <v>33</v>
      </c>
      <c r="E12" s="1246">
        <v>295102.98</v>
      </c>
      <c r="F12" s="1246">
        <v>170715.23</v>
      </c>
      <c r="G12" s="1246">
        <v>124387.74</v>
      </c>
      <c r="H12" s="1246">
        <v>324126</v>
      </c>
      <c r="I12" s="1246">
        <v>172526</v>
      </c>
      <c r="J12" s="1246">
        <v>151600</v>
      </c>
      <c r="K12" s="1246">
        <v>366565</v>
      </c>
      <c r="L12" s="1246">
        <v>202450</v>
      </c>
      <c r="M12" s="1246">
        <v>164115</v>
      </c>
      <c r="N12" s="1246">
        <v>343970</v>
      </c>
      <c r="O12" s="1246">
        <v>185889</v>
      </c>
      <c r="P12" s="1246">
        <v>158081</v>
      </c>
      <c r="Q12" s="1235"/>
      <c r="R12" s="1236"/>
      <c r="S12" s="1235"/>
      <c r="T12" s="669" t="s">
        <v>188</v>
      </c>
      <c r="V12" s="660"/>
      <c r="X12" s="1247"/>
      <c r="Y12" s="1247"/>
      <c r="Z12" s="1247"/>
    </row>
    <row r="13" spans="1:26" s="659" customFormat="1" ht="22.5" customHeight="1">
      <c r="A13" s="659" t="s">
        <v>34</v>
      </c>
      <c r="E13" s="1246">
        <v>308018.64</v>
      </c>
      <c r="F13" s="1246">
        <v>196082.87</v>
      </c>
      <c r="G13" s="1246">
        <v>111935.77</v>
      </c>
      <c r="H13" s="1246">
        <v>302229</v>
      </c>
      <c r="I13" s="1246">
        <v>186786</v>
      </c>
      <c r="J13" s="1246">
        <v>115443</v>
      </c>
      <c r="K13" s="1246">
        <v>330202</v>
      </c>
      <c r="L13" s="1246">
        <v>181902</v>
      </c>
      <c r="M13" s="1246">
        <v>148300</v>
      </c>
      <c r="N13" s="1246">
        <v>315207</v>
      </c>
      <c r="O13" s="1246">
        <v>185691</v>
      </c>
      <c r="P13" s="1246">
        <v>129516</v>
      </c>
      <c r="Q13" s="1235"/>
      <c r="R13" s="1236"/>
      <c r="S13" s="1235"/>
      <c r="T13" s="669" t="s">
        <v>42</v>
      </c>
      <c r="V13" s="660"/>
      <c r="X13" s="1247"/>
      <c r="Y13" s="1247"/>
      <c r="Z13" s="1247"/>
    </row>
    <row r="14" spans="1:26" s="659" customFormat="1" ht="22.5" customHeight="1">
      <c r="A14" s="659" t="s">
        <v>35</v>
      </c>
      <c r="E14" s="1246">
        <v>215109.36</v>
      </c>
      <c r="F14" s="1246">
        <v>130652.32</v>
      </c>
      <c r="G14" s="1246">
        <v>84457.04</v>
      </c>
      <c r="H14" s="1246">
        <v>205328</v>
      </c>
      <c r="I14" s="1246">
        <v>126097</v>
      </c>
      <c r="J14" s="1246">
        <v>79231</v>
      </c>
      <c r="K14" s="1246">
        <v>213970</v>
      </c>
      <c r="L14" s="1246">
        <v>125158</v>
      </c>
      <c r="M14" s="1246">
        <v>88812</v>
      </c>
      <c r="N14" s="1246">
        <v>239444</v>
      </c>
      <c r="O14" s="1246">
        <v>136399</v>
      </c>
      <c r="P14" s="1246">
        <v>103045</v>
      </c>
      <c r="Q14" s="1235"/>
      <c r="R14" s="1236"/>
      <c r="S14" s="1235"/>
      <c r="T14" s="669" t="s">
        <v>189</v>
      </c>
      <c r="V14" s="660"/>
      <c r="X14" s="1247"/>
      <c r="Y14" s="1247"/>
      <c r="Z14" s="1247"/>
    </row>
    <row r="15" spans="1:26" s="659" customFormat="1" ht="22.5" customHeight="1">
      <c r="A15" s="659" t="s">
        <v>56</v>
      </c>
      <c r="E15" s="1246">
        <v>211703.89</v>
      </c>
      <c r="F15" s="1246">
        <v>108935.67</v>
      </c>
      <c r="G15" s="1246">
        <v>102767.59</v>
      </c>
      <c r="H15" s="1246">
        <v>219194</v>
      </c>
      <c r="I15" s="1246">
        <v>109440</v>
      </c>
      <c r="J15" s="1246">
        <v>109754</v>
      </c>
      <c r="K15" s="1246">
        <v>230011</v>
      </c>
      <c r="L15" s="1246">
        <v>125016</v>
      </c>
      <c r="M15" s="1246">
        <v>104995</v>
      </c>
      <c r="N15" s="1246">
        <v>197358</v>
      </c>
      <c r="O15" s="1246">
        <v>117412</v>
      </c>
      <c r="P15" s="1246">
        <v>79946</v>
      </c>
      <c r="Q15" s="1235"/>
      <c r="R15" s="1236"/>
      <c r="S15" s="1235"/>
      <c r="T15" s="669" t="s">
        <v>190</v>
      </c>
      <c r="V15" s="660"/>
      <c r="X15" s="1247"/>
      <c r="Y15" s="1247"/>
      <c r="Z15" s="1247"/>
    </row>
    <row r="16" spans="1:26" s="659" customFormat="1" ht="21" customHeight="1">
      <c r="B16" s="659" t="s">
        <v>36</v>
      </c>
      <c r="E16" s="1246">
        <v>171999.89</v>
      </c>
      <c r="F16" s="1246">
        <v>77101.94</v>
      </c>
      <c r="G16" s="1246">
        <v>94897.95</v>
      </c>
      <c r="H16" s="1246">
        <v>181675</v>
      </c>
      <c r="I16" s="1246">
        <v>82593</v>
      </c>
      <c r="J16" s="1246">
        <v>99082</v>
      </c>
      <c r="K16" s="1246">
        <v>192081</v>
      </c>
      <c r="L16" s="1246">
        <v>100410</v>
      </c>
      <c r="M16" s="1246">
        <v>91671</v>
      </c>
      <c r="N16" s="1246">
        <v>156689</v>
      </c>
      <c r="O16" s="1246">
        <v>90836</v>
      </c>
      <c r="P16" s="1246">
        <v>65853</v>
      </c>
      <c r="Q16" s="1235"/>
      <c r="R16" s="1236"/>
      <c r="S16" s="1235"/>
      <c r="T16" s="669"/>
      <c r="U16" s="660" t="s">
        <v>43</v>
      </c>
      <c r="V16" s="660"/>
      <c r="X16" s="1247"/>
      <c r="Y16" s="1247"/>
      <c r="Z16" s="1247"/>
    </row>
    <row r="17" spans="1:26" s="659" customFormat="1" ht="21" customHeight="1">
      <c r="B17" s="659" t="s">
        <v>37</v>
      </c>
      <c r="E17" s="1246">
        <v>39704</v>
      </c>
      <c r="F17" s="1246">
        <v>31833.73</v>
      </c>
      <c r="G17" s="1246">
        <v>7869.64</v>
      </c>
      <c r="H17" s="1246">
        <v>37519</v>
      </c>
      <c r="I17" s="1246">
        <v>26847</v>
      </c>
      <c r="J17" s="1246">
        <v>10672</v>
      </c>
      <c r="K17" s="1246">
        <v>37930</v>
      </c>
      <c r="L17" s="1246">
        <v>24606</v>
      </c>
      <c r="M17" s="1246">
        <v>13324</v>
      </c>
      <c r="N17" s="1246">
        <v>40669</v>
      </c>
      <c r="O17" s="1246">
        <v>26576</v>
      </c>
      <c r="P17" s="1246">
        <v>14093</v>
      </c>
      <c r="Q17" s="1235"/>
      <c r="R17" s="1236"/>
      <c r="S17" s="1235"/>
      <c r="T17" s="669"/>
      <c r="U17" s="660" t="s">
        <v>44</v>
      </c>
      <c r="V17" s="660"/>
      <c r="X17" s="1247"/>
      <c r="Y17" s="1247"/>
      <c r="Z17" s="1247"/>
    </row>
    <row r="18" spans="1:26" s="659" customFormat="1" ht="21" customHeight="1">
      <c r="B18" s="659" t="s">
        <v>38</v>
      </c>
      <c r="E18" s="1246" t="s">
        <v>206</v>
      </c>
      <c r="F18" s="1246" t="s">
        <v>206</v>
      </c>
      <c r="G18" s="1246" t="s">
        <v>206</v>
      </c>
      <c r="H18" s="1246" t="s">
        <v>206</v>
      </c>
      <c r="I18" s="1246" t="s">
        <v>206</v>
      </c>
      <c r="J18" s="1246" t="s">
        <v>206</v>
      </c>
      <c r="K18" s="1246" t="s">
        <v>204</v>
      </c>
      <c r="L18" s="1246" t="s">
        <v>204</v>
      </c>
      <c r="M18" s="1246" t="s">
        <v>204</v>
      </c>
      <c r="N18" s="1246" t="s">
        <v>204</v>
      </c>
      <c r="O18" s="1246" t="s">
        <v>204</v>
      </c>
      <c r="P18" s="1246" t="s">
        <v>204</v>
      </c>
      <c r="Q18" s="1235"/>
      <c r="R18" s="1236"/>
      <c r="S18" s="1235"/>
      <c r="T18" s="669"/>
      <c r="U18" s="660" t="s">
        <v>191</v>
      </c>
      <c r="V18" s="660"/>
      <c r="X18" s="144"/>
      <c r="Y18" s="144"/>
      <c r="Z18" s="144"/>
    </row>
    <row r="19" spans="1:26" s="659" customFormat="1" ht="22.5" customHeight="1">
      <c r="A19" s="659" t="s">
        <v>57</v>
      </c>
      <c r="E19" s="1246">
        <v>198001.41</v>
      </c>
      <c r="F19" s="1246">
        <v>92097.19</v>
      </c>
      <c r="G19" s="1246">
        <v>105904.31999999999</v>
      </c>
      <c r="H19" s="1246">
        <v>193332</v>
      </c>
      <c r="I19" s="1246">
        <v>86045</v>
      </c>
      <c r="J19" s="1246">
        <v>107287</v>
      </c>
      <c r="K19" s="1246">
        <v>201397</v>
      </c>
      <c r="L19" s="1246">
        <v>99345</v>
      </c>
      <c r="M19" s="1246">
        <v>102052</v>
      </c>
      <c r="N19" s="1246">
        <v>197977</v>
      </c>
      <c r="O19" s="1246">
        <v>92604</v>
      </c>
      <c r="P19" s="1246">
        <v>105373</v>
      </c>
      <c r="Q19" s="1235"/>
      <c r="R19" s="1236"/>
      <c r="S19" s="1235"/>
      <c r="T19" s="669" t="s">
        <v>58</v>
      </c>
      <c r="V19" s="660"/>
      <c r="X19" s="1247"/>
      <c r="Y19" s="1247"/>
      <c r="Z19" s="1247"/>
    </row>
    <row r="20" spans="1:26" s="659" customFormat="1" ht="21" customHeight="1">
      <c r="B20" s="659" t="s">
        <v>39</v>
      </c>
      <c r="E20" s="1246">
        <v>126942</v>
      </c>
      <c r="F20" s="1246">
        <v>56345.65</v>
      </c>
      <c r="G20" s="1246">
        <v>70595.53</v>
      </c>
      <c r="H20" s="1246">
        <v>110173</v>
      </c>
      <c r="I20" s="1246">
        <v>44107</v>
      </c>
      <c r="J20" s="1246">
        <v>66066</v>
      </c>
      <c r="K20" s="1246">
        <v>118977</v>
      </c>
      <c r="L20" s="1246">
        <v>53299</v>
      </c>
      <c r="M20" s="1246">
        <v>65678</v>
      </c>
      <c r="N20" s="1246">
        <v>107941</v>
      </c>
      <c r="O20" s="1246">
        <v>52370</v>
      </c>
      <c r="P20" s="1246">
        <v>55571</v>
      </c>
      <c r="Q20" s="1235"/>
      <c r="R20" s="1236"/>
      <c r="S20" s="1235"/>
      <c r="T20" s="669"/>
      <c r="U20" s="659" t="s">
        <v>45</v>
      </c>
      <c r="V20" s="660"/>
      <c r="X20" s="1247"/>
      <c r="Y20" s="1247"/>
      <c r="Z20" s="1247"/>
    </row>
    <row r="21" spans="1:26" s="659" customFormat="1" ht="21" customHeight="1">
      <c r="B21" s="659" t="s">
        <v>40</v>
      </c>
      <c r="E21" s="1246">
        <v>46133</v>
      </c>
      <c r="F21" s="1246">
        <v>29595.49</v>
      </c>
      <c r="G21" s="1246">
        <v>16538.43</v>
      </c>
      <c r="H21" s="1246">
        <v>57314</v>
      </c>
      <c r="I21" s="1246">
        <v>31394</v>
      </c>
      <c r="J21" s="1246">
        <v>25920</v>
      </c>
      <c r="K21" s="1246">
        <v>60105</v>
      </c>
      <c r="L21" s="1246">
        <v>37475</v>
      </c>
      <c r="M21" s="1246">
        <v>22630</v>
      </c>
      <c r="N21" s="1246">
        <v>71685</v>
      </c>
      <c r="O21" s="1246">
        <v>37015</v>
      </c>
      <c r="P21" s="1246">
        <v>34670</v>
      </c>
      <c r="Q21" s="1235"/>
      <c r="R21" s="1236"/>
      <c r="S21" s="1235"/>
      <c r="T21" s="669"/>
      <c r="U21" s="659" t="s">
        <v>192</v>
      </c>
      <c r="V21" s="660"/>
      <c r="X21" s="1247"/>
      <c r="Y21" s="1247"/>
      <c r="Z21" s="1247"/>
    </row>
    <row r="22" spans="1:26" s="659" customFormat="1" ht="21" customHeight="1">
      <c r="B22" s="659" t="s">
        <v>38</v>
      </c>
      <c r="E22" s="1246">
        <v>24926.41</v>
      </c>
      <c r="F22" s="1246">
        <v>6156.05</v>
      </c>
      <c r="G22" s="1246">
        <v>18770.36</v>
      </c>
      <c r="H22" s="1246">
        <v>25845</v>
      </c>
      <c r="I22" s="1246">
        <v>10544</v>
      </c>
      <c r="J22" s="1246">
        <v>15301</v>
      </c>
      <c r="K22" s="1246">
        <v>22315</v>
      </c>
      <c r="L22" s="1246">
        <v>8571</v>
      </c>
      <c r="M22" s="1246">
        <v>13744</v>
      </c>
      <c r="N22" s="1246">
        <v>18351</v>
      </c>
      <c r="O22" s="1246">
        <v>3219</v>
      </c>
      <c r="P22" s="1246">
        <v>15132</v>
      </c>
      <c r="Q22" s="1235"/>
      <c r="R22" s="1236"/>
      <c r="S22" s="1235"/>
      <c r="T22" s="669"/>
      <c r="U22" s="659" t="s">
        <v>191</v>
      </c>
      <c r="V22" s="660"/>
      <c r="X22" s="1247"/>
      <c r="Y22" s="1247"/>
      <c r="Z22" s="1247"/>
    </row>
    <row r="23" spans="1:26" s="659" customFormat="1" ht="22.5" customHeight="1">
      <c r="A23" s="659" t="s">
        <v>41</v>
      </c>
      <c r="E23" s="1246" t="s">
        <v>206</v>
      </c>
      <c r="F23" s="1246" t="s">
        <v>206</v>
      </c>
      <c r="G23" s="1246" t="s">
        <v>206</v>
      </c>
      <c r="H23" s="1246" t="s">
        <v>206</v>
      </c>
      <c r="I23" s="1246" t="s">
        <v>206</v>
      </c>
      <c r="J23" s="1246" t="s">
        <v>206</v>
      </c>
      <c r="K23" s="1246" t="s">
        <v>204</v>
      </c>
      <c r="L23" s="1246" t="s">
        <v>204</v>
      </c>
      <c r="M23" s="1246" t="s">
        <v>204</v>
      </c>
      <c r="N23" s="1246">
        <v>0</v>
      </c>
      <c r="O23" s="1246">
        <v>0</v>
      </c>
      <c r="P23" s="1246">
        <v>0</v>
      </c>
      <c r="Q23" s="1235"/>
      <c r="R23" s="1236"/>
      <c r="S23" s="1235"/>
      <c r="T23" s="669" t="s">
        <v>46</v>
      </c>
      <c r="V23" s="660"/>
      <c r="X23" s="144"/>
      <c r="Y23" s="144"/>
      <c r="Z23" s="144"/>
    </row>
    <row r="24" spans="1:26" s="659" customFormat="1" ht="22.5" customHeight="1">
      <c r="A24" s="659" t="s">
        <v>20</v>
      </c>
      <c r="E24" s="1246">
        <v>574.1</v>
      </c>
      <c r="F24" s="1246" t="s">
        <v>206</v>
      </c>
      <c r="G24" s="1246">
        <v>574.1</v>
      </c>
      <c r="H24" s="1246">
        <v>1102</v>
      </c>
      <c r="I24" s="1246">
        <v>1102</v>
      </c>
      <c r="J24" s="1246">
        <v>0</v>
      </c>
      <c r="K24" s="1246">
        <v>0</v>
      </c>
      <c r="L24" s="1246">
        <v>0</v>
      </c>
      <c r="M24" s="1246">
        <v>0</v>
      </c>
      <c r="N24" s="1246">
        <v>0</v>
      </c>
      <c r="O24" s="1246">
        <v>0</v>
      </c>
      <c r="P24" s="1246">
        <v>0</v>
      </c>
      <c r="Q24" s="1235"/>
      <c r="R24" s="1236"/>
      <c r="S24" s="1235"/>
      <c r="T24" s="669" t="s">
        <v>24</v>
      </c>
      <c r="V24" s="660"/>
      <c r="X24" s="144"/>
      <c r="Y24" s="144"/>
      <c r="Z24" s="144"/>
    </row>
    <row r="25" spans="1:26" s="659" customFormat="1" ht="3" customHeight="1">
      <c r="A25" s="665"/>
      <c r="B25" s="665"/>
      <c r="C25" s="665"/>
      <c r="D25" s="665"/>
      <c r="E25" s="665"/>
      <c r="F25" s="667"/>
      <c r="G25" s="667"/>
      <c r="H25" s="665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68"/>
      <c r="T25" s="666"/>
      <c r="U25" s="665"/>
      <c r="V25" s="660"/>
      <c r="W25" s="660"/>
    </row>
    <row r="26" spans="1:26" s="659" customFormat="1" ht="3" customHeight="1">
      <c r="S26" s="660"/>
      <c r="T26" s="660"/>
      <c r="V26" s="660"/>
      <c r="W26" s="660"/>
    </row>
    <row r="27" spans="1:26" s="659" customFormat="1" ht="17.399999999999999">
      <c r="A27" s="661"/>
      <c r="B27" s="646" t="s">
        <v>61</v>
      </c>
      <c r="C27" s="664" t="s">
        <v>429</v>
      </c>
      <c r="D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</row>
    <row r="28" spans="1:26" s="659" customFormat="1" ht="17.399999999999999">
      <c r="A28" s="661"/>
      <c r="B28" s="646" t="s">
        <v>62</v>
      </c>
      <c r="C28" s="663" t="s">
        <v>428</v>
      </c>
      <c r="D28" s="661"/>
      <c r="H28" s="661"/>
      <c r="I28" s="661"/>
      <c r="J28" s="661"/>
      <c r="K28" s="661"/>
      <c r="L28" s="661"/>
      <c r="M28" s="661"/>
    </row>
    <row r="29" spans="1:26" s="659" customFormat="1">
      <c r="E29" s="657"/>
      <c r="N29" s="657"/>
      <c r="O29" s="657"/>
      <c r="P29" s="657"/>
      <c r="V29" s="660"/>
    </row>
    <row r="30" spans="1:26" s="659" customFormat="1">
      <c r="A30" s="657"/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V30" s="660"/>
    </row>
    <row r="31" spans="1:26" s="659" customFormat="1">
      <c r="A31" s="657"/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  <c r="N31" s="657"/>
      <c r="O31" s="657"/>
      <c r="P31" s="657"/>
      <c r="V31" s="660"/>
      <c r="X31" s="657"/>
      <c r="Y31" s="657"/>
      <c r="Z31" s="657"/>
    </row>
  </sheetData>
  <mergeCells count="17">
    <mergeCell ref="E4:P4"/>
    <mergeCell ref="Q4:S4"/>
    <mergeCell ref="A10:D10"/>
    <mergeCell ref="A4:D9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K7:M7"/>
    <mergeCell ref="Q7:S7"/>
    <mergeCell ref="N7:P7"/>
  </mergeCells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X24"/>
  <sheetViews>
    <sheetView showGridLines="0" workbookViewId="0">
      <selection activeCell="Z2" sqref="Z2:AF8"/>
    </sheetView>
  </sheetViews>
  <sheetFormatPr defaultColWidth="9.125" defaultRowHeight="18"/>
  <cols>
    <col min="1" max="1" width="1.75" style="657" customWidth="1"/>
    <col min="2" max="2" width="6.125" style="657" customWidth="1"/>
    <col min="3" max="3" width="3.125" style="657" customWidth="1"/>
    <col min="4" max="4" width="2.125" style="657" customWidth="1"/>
    <col min="5" max="5" width="9.875" style="657" customWidth="1"/>
    <col min="6" max="6" width="8.375" style="657" customWidth="1"/>
    <col min="7" max="8" width="9.875" style="657" customWidth="1"/>
    <col min="9" max="9" width="8.75" style="657" customWidth="1"/>
    <col min="10" max="11" width="9.875" style="657" customWidth="1"/>
    <col min="12" max="12" width="8.375" style="657" customWidth="1"/>
    <col min="13" max="19" width="9.875" style="657" customWidth="1"/>
    <col min="20" max="20" width="15" style="657" customWidth="1"/>
    <col min="21" max="21" width="1.375" style="657" customWidth="1"/>
    <col min="22" max="22" width="2.75" style="658" customWidth="1"/>
    <col min="23" max="23" width="2.25" style="658" hidden="1" customWidth="1"/>
    <col min="24" max="24" width="4.125" style="658" customWidth="1"/>
    <col min="25" max="16384" width="9.125" style="657"/>
  </cols>
  <sheetData>
    <row r="1" spans="1:24" s="692" customFormat="1">
      <c r="B1" s="692" t="s">
        <v>236</v>
      </c>
      <c r="C1" s="648"/>
      <c r="D1" s="692" t="s">
        <v>435</v>
      </c>
      <c r="V1" s="693"/>
      <c r="W1" s="693"/>
      <c r="X1" s="693"/>
    </row>
    <row r="2" spans="1:24" s="690" customFormat="1">
      <c r="B2" s="692" t="s">
        <v>235</v>
      </c>
      <c r="C2" s="648"/>
      <c r="D2" s="692" t="s">
        <v>434</v>
      </c>
      <c r="E2" s="692"/>
      <c r="V2" s="691"/>
      <c r="W2" s="691"/>
      <c r="X2" s="691"/>
    </row>
    <row r="3" spans="1:24">
      <c r="A3" s="658"/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T3" s="1273" t="s">
        <v>234</v>
      </c>
    </row>
    <row r="4" spans="1:24" ht="21.75" customHeight="1">
      <c r="A4" s="1661" t="s">
        <v>59</v>
      </c>
      <c r="B4" s="1661"/>
      <c r="C4" s="1661"/>
      <c r="D4" s="1662"/>
      <c r="E4" s="1562" t="s">
        <v>198</v>
      </c>
      <c r="F4" s="1563"/>
      <c r="G4" s="1563"/>
      <c r="H4" s="1563"/>
      <c r="I4" s="1563"/>
      <c r="J4" s="1563"/>
      <c r="K4" s="1563"/>
      <c r="L4" s="1563"/>
      <c r="M4" s="1563"/>
      <c r="N4" s="1563"/>
      <c r="O4" s="1563"/>
      <c r="P4" s="1564"/>
      <c r="Q4" s="1562" t="s">
        <v>202</v>
      </c>
      <c r="R4" s="1563"/>
      <c r="S4" s="1564"/>
      <c r="T4" s="1667" t="s">
        <v>60</v>
      </c>
      <c r="U4" s="658"/>
    </row>
    <row r="5" spans="1:24" s="659" customFormat="1" ht="22.5" customHeight="1">
      <c r="A5" s="1663"/>
      <c r="B5" s="1663"/>
      <c r="C5" s="1663"/>
      <c r="D5" s="1664"/>
      <c r="E5" s="1667" t="s">
        <v>72</v>
      </c>
      <c r="F5" s="1661"/>
      <c r="G5" s="1662"/>
      <c r="H5" s="1667" t="s">
        <v>73</v>
      </c>
      <c r="I5" s="1661"/>
      <c r="J5" s="1662"/>
      <c r="K5" s="1667" t="s">
        <v>74</v>
      </c>
      <c r="L5" s="1661"/>
      <c r="M5" s="1662"/>
      <c r="N5" s="1667" t="s">
        <v>71</v>
      </c>
      <c r="O5" s="1661"/>
      <c r="P5" s="1662"/>
      <c r="Q5" s="1667" t="s">
        <v>72</v>
      </c>
      <c r="R5" s="1661"/>
      <c r="S5" s="1662"/>
      <c r="T5" s="1669"/>
      <c r="U5" s="660"/>
      <c r="V5" s="660"/>
      <c r="W5" s="660"/>
      <c r="X5" s="660"/>
    </row>
    <row r="6" spans="1:24" s="659" customFormat="1" ht="21.75" customHeight="1">
      <c r="A6" s="1663"/>
      <c r="B6" s="1663"/>
      <c r="C6" s="1663"/>
      <c r="D6" s="1664"/>
      <c r="E6" s="1668" t="s">
        <v>67</v>
      </c>
      <c r="F6" s="1665"/>
      <c r="G6" s="1666"/>
      <c r="H6" s="1668" t="s">
        <v>68</v>
      </c>
      <c r="I6" s="1665"/>
      <c r="J6" s="1666"/>
      <c r="K6" s="1668" t="s">
        <v>69</v>
      </c>
      <c r="L6" s="1665"/>
      <c r="M6" s="1666"/>
      <c r="N6" s="1668" t="s">
        <v>70</v>
      </c>
      <c r="O6" s="1665"/>
      <c r="P6" s="1666"/>
      <c r="Q6" s="1668" t="s">
        <v>67</v>
      </c>
      <c r="R6" s="1665"/>
      <c r="S6" s="1666"/>
      <c r="T6" s="1669"/>
      <c r="U6" s="660"/>
      <c r="V6" s="660"/>
      <c r="W6" s="660"/>
      <c r="X6" s="660"/>
    </row>
    <row r="7" spans="1:24" s="659" customFormat="1" ht="21.75" customHeight="1">
      <c r="A7" s="1663"/>
      <c r="B7" s="1663"/>
      <c r="C7" s="1663"/>
      <c r="D7" s="1664"/>
      <c r="E7" s="1271" t="s">
        <v>0</v>
      </c>
      <c r="F7" s="1270" t="s">
        <v>1</v>
      </c>
      <c r="G7" s="1269" t="s">
        <v>2</v>
      </c>
      <c r="H7" s="1272" t="s">
        <v>0</v>
      </c>
      <c r="I7" s="1270" t="s">
        <v>1</v>
      </c>
      <c r="J7" s="1269" t="s">
        <v>2</v>
      </c>
      <c r="K7" s="1271" t="s">
        <v>0</v>
      </c>
      <c r="L7" s="1270" t="s">
        <v>1</v>
      </c>
      <c r="M7" s="1269" t="s">
        <v>2</v>
      </c>
      <c r="N7" s="1271" t="s">
        <v>0</v>
      </c>
      <c r="O7" s="1270" t="s">
        <v>1</v>
      </c>
      <c r="P7" s="1269" t="s">
        <v>2</v>
      </c>
      <c r="Q7" s="1271" t="s">
        <v>0</v>
      </c>
      <c r="R7" s="1270" t="s">
        <v>1</v>
      </c>
      <c r="S7" s="1269" t="s">
        <v>2</v>
      </c>
      <c r="T7" s="1669"/>
      <c r="U7" s="660"/>
      <c r="V7" s="660"/>
      <c r="W7" s="660"/>
      <c r="X7" s="660"/>
    </row>
    <row r="8" spans="1:24" s="659" customFormat="1" ht="21.75" customHeight="1">
      <c r="A8" s="1665"/>
      <c r="B8" s="1665"/>
      <c r="C8" s="1665"/>
      <c r="D8" s="1666"/>
      <c r="E8" s="1267" t="s">
        <v>3</v>
      </c>
      <c r="F8" s="1266" t="s">
        <v>4</v>
      </c>
      <c r="G8" s="1265" t="s">
        <v>5</v>
      </c>
      <c r="H8" s="1268" t="s">
        <v>3</v>
      </c>
      <c r="I8" s="1266" t="s">
        <v>4</v>
      </c>
      <c r="J8" s="1265" t="s">
        <v>5</v>
      </c>
      <c r="K8" s="1267" t="s">
        <v>3</v>
      </c>
      <c r="L8" s="1266" t="s">
        <v>4</v>
      </c>
      <c r="M8" s="1265" t="s">
        <v>5</v>
      </c>
      <c r="N8" s="1267" t="s">
        <v>3</v>
      </c>
      <c r="O8" s="1266" t="s">
        <v>4</v>
      </c>
      <c r="P8" s="1265" t="s">
        <v>5</v>
      </c>
      <c r="Q8" s="1267" t="s">
        <v>3</v>
      </c>
      <c r="R8" s="1266" t="s">
        <v>4</v>
      </c>
      <c r="S8" s="1265" t="s">
        <v>5</v>
      </c>
      <c r="T8" s="1668"/>
      <c r="U8" s="660"/>
      <c r="V8" s="660"/>
      <c r="W8" s="660"/>
      <c r="X8" s="660"/>
    </row>
    <row r="9" spans="1:24" s="671" customFormat="1" ht="36" customHeight="1">
      <c r="A9" s="1659" t="s">
        <v>93</v>
      </c>
      <c r="B9" s="1659"/>
      <c r="C9" s="1659"/>
      <c r="D9" s="1660"/>
      <c r="E9" s="1264">
        <v>1244459.3500000001</v>
      </c>
      <c r="F9" s="1263">
        <v>702946</v>
      </c>
      <c r="G9" s="1262">
        <v>541512.82999999996</v>
      </c>
      <c r="H9" s="1264">
        <v>1264250</v>
      </c>
      <c r="I9" s="1263">
        <v>688457</v>
      </c>
      <c r="J9" s="1262">
        <v>575793</v>
      </c>
      <c r="K9" s="1264">
        <v>1361389</v>
      </c>
      <c r="L9" s="1263">
        <v>736463</v>
      </c>
      <c r="M9" s="1262">
        <v>624926</v>
      </c>
      <c r="N9" s="1264">
        <v>1306823</v>
      </c>
      <c r="O9" s="1263">
        <v>719730</v>
      </c>
      <c r="P9" s="1262">
        <v>587093</v>
      </c>
      <c r="Q9" s="1264"/>
      <c r="R9" s="1263"/>
      <c r="S9" s="1262"/>
      <c r="T9" s="1261" t="s">
        <v>3</v>
      </c>
      <c r="U9" s="660"/>
      <c r="V9" s="660"/>
      <c r="W9" s="660"/>
      <c r="X9" s="660"/>
    </row>
    <row r="10" spans="1:24" s="659" customFormat="1" ht="31.5" customHeight="1">
      <c r="A10" s="1257" t="s">
        <v>159</v>
      </c>
      <c r="B10" s="1257"/>
      <c r="C10" s="661"/>
      <c r="D10" s="661"/>
      <c r="E10" s="1260">
        <v>36245.040000000001</v>
      </c>
      <c r="F10" s="1259">
        <v>25162.2</v>
      </c>
      <c r="G10" s="1258">
        <v>11082.85</v>
      </c>
      <c r="H10" s="1260">
        <v>31608</v>
      </c>
      <c r="I10" s="1259">
        <v>18225</v>
      </c>
      <c r="J10" s="1258">
        <v>13383</v>
      </c>
      <c r="K10" s="1260">
        <v>1433</v>
      </c>
      <c r="L10" s="1259">
        <v>479</v>
      </c>
      <c r="M10" s="1258">
        <v>954</v>
      </c>
      <c r="N10" s="1260">
        <v>5849</v>
      </c>
      <c r="O10" s="1259">
        <v>3424</v>
      </c>
      <c r="P10" s="1258">
        <v>2424.8000000000002</v>
      </c>
      <c r="Q10" s="1260"/>
      <c r="R10" s="1259"/>
      <c r="S10" s="1258"/>
      <c r="T10" s="1257" t="s">
        <v>117</v>
      </c>
      <c r="U10" s="1257"/>
      <c r="V10" s="1257"/>
      <c r="W10" s="660"/>
      <c r="X10" s="660"/>
    </row>
    <row r="11" spans="1:24" s="659" customFormat="1" ht="31.5" customHeight="1">
      <c r="A11" s="1257" t="s">
        <v>233</v>
      </c>
      <c r="B11" s="1257"/>
      <c r="C11" s="661"/>
      <c r="D11" s="661"/>
      <c r="E11" s="1260">
        <v>10044.950000000001</v>
      </c>
      <c r="F11" s="1259">
        <v>8488.73</v>
      </c>
      <c r="G11" s="1258">
        <v>1556.22</v>
      </c>
      <c r="H11" s="1260">
        <v>4630</v>
      </c>
      <c r="I11" s="1259">
        <v>3316</v>
      </c>
      <c r="J11" s="1258">
        <v>1314</v>
      </c>
      <c r="K11" s="1260">
        <v>3158</v>
      </c>
      <c r="L11" s="1259">
        <v>2692</v>
      </c>
      <c r="M11" s="1258">
        <v>466</v>
      </c>
      <c r="N11" s="1260">
        <v>275</v>
      </c>
      <c r="O11" s="1259">
        <v>275</v>
      </c>
      <c r="P11" s="1258">
        <v>0</v>
      </c>
      <c r="Q11" s="1260"/>
      <c r="R11" s="1259"/>
      <c r="S11" s="1258"/>
      <c r="T11" s="1257" t="s">
        <v>232</v>
      </c>
      <c r="U11" s="1257"/>
      <c r="V11" s="1257"/>
      <c r="W11" s="660"/>
      <c r="X11" s="660"/>
    </row>
    <row r="12" spans="1:24" s="659" customFormat="1" ht="31.5" customHeight="1">
      <c r="A12" s="1257" t="s">
        <v>88</v>
      </c>
      <c r="B12" s="1257"/>
      <c r="C12" s="661"/>
      <c r="D12" s="661"/>
      <c r="E12" s="1260">
        <v>42929.26</v>
      </c>
      <c r="F12" s="1259">
        <v>22485.37</v>
      </c>
      <c r="G12" s="1258">
        <v>20443.88</v>
      </c>
      <c r="H12" s="1260">
        <v>54940</v>
      </c>
      <c r="I12" s="1259">
        <v>32434</v>
      </c>
      <c r="J12" s="1258">
        <v>22506</v>
      </c>
      <c r="K12" s="1260">
        <v>41573</v>
      </c>
      <c r="L12" s="1259">
        <v>23081</v>
      </c>
      <c r="M12" s="1258">
        <v>18492</v>
      </c>
      <c r="N12" s="1260">
        <v>31201</v>
      </c>
      <c r="O12" s="1259">
        <v>23208</v>
      </c>
      <c r="P12" s="1258">
        <v>7993</v>
      </c>
      <c r="Q12" s="1260"/>
      <c r="R12" s="1259"/>
      <c r="S12" s="1258"/>
      <c r="T12" s="1257" t="s">
        <v>116</v>
      </c>
      <c r="U12" s="1257"/>
      <c r="V12" s="1257"/>
      <c r="W12" s="660"/>
      <c r="X12" s="660"/>
    </row>
    <row r="13" spans="1:24" s="659" customFormat="1" ht="31.5" customHeight="1">
      <c r="A13" s="1257" t="s">
        <v>89</v>
      </c>
      <c r="B13" s="1257"/>
      <c r="C13" s="661"/>
      <c r="D13" s="661"/>
      <c r="E13" s="1260">
        <v>134880.17000000001</v>
      </c>
      <c r="F13" s="1259">
        <v>70581.990000000005</v>
      </c>
      <c r="G13" s="1258">
        <v>64298.18</v>
      </c>
      <c r="H13" s="1260">
        <v>106873</v>
      </c>
      <c r="I13" s="1259">
        <v>66683</v>
      </c>
      <c r="J13" s="1258">
        <v>40190</v>
      </c>
      <c r="K13" s="1260">
        <v>71220</v>
      </c>
      <c r="L13" s="1259">
        <v>43647</v>
      </c>
      <c r="M13" s="1258">
        <v>27573</v>
      </c>
      <c r="N13" s="1260">
        <v>48466</v>
      </c>
      <c r="O13" s="1259">
        <v>32916</v>
      </c>
      <c r="P13" s="1258">
        <v>15550</v>
      </c>
      <c r="Q13" s="1260"/>
      <c r="R13" s="1259"/>
      <c r="S13" s="1258"/>
      <c r="T13" s="1257" t="s">
        <v>115</v>
      </c>
      <c r="U13" s="1257"/>
      <c r="V13" s="1257"/>
      <c r="W13" s="660"/>
      <c r="X13" s="660"/>
    </row>
    <row r="14" spans="1:24" s="659" customFormat="1" ht="31.5" customHeight="1">
      <c r="A14" s="1257" t="s">
        <v>90</v>
      </c>
      <c r="B14" s="1257"/>
      <c r="C14" s="661"/>
      <c r="D14" s="661"/>
      <c r="E14" s="1260">
        <v>96858.61</v>
      </c>
      <c r="F14" s="1259">
        <v>59966.69</v>
      </c>
      <c r="G14" s="1258">
        <v>36891.919999999998</v>
      </c>
      <c r="H14" s="1260">
        <v>67936</v>
      </c>
      <c r="I14" s="1259">
        <v>42753</v>
      </c>
      <c r="J14" s="1258">
        <v>25183</v>
      </c>
      <c r="K14" s="1260">
        <v>115966</v>
      </c>
      <c r="L14" s="1259">
        <v>62339</v>
      </c>
      <c r="M14" s="1258">
        <v>53627</v>
      </c>
      <c r="N14" s="1260">
        <v>63174</v>
      </c>
      <c r="O14" s="1259">
        <v>33557</v>
      </c>
      <c r="P14" s="1258">
        <v>29617</v>
      </c>
      <c r="Q14" s="1260"/>
      <c r="R14" s="1259"/>
      <c r="S14" s="1258"/>
      <c r="T14" s="1257" t="s">
        <v>114</v>
      </c>
      <c r="U14" s="1257"/>
      <c r="V14" s="1257"/>
      <c r="W14" s="660"/>
      <c r="X14" s="660"/>
    </row>
    <row r="15" spans="1:24" s="659" customFormat="1" ht="31.5" customHeight="1">
      <c r="A15" s="1257" t="s">
        <v>91</v>
      </c>
      <c r="B15" s="1257"/>
      <c r="C15" s="661"/>
      <c r="D15" s="661"/>
      <c r="E15" s="1260">
        <v>134733.79999999999</v>
      </c>
      <c r="F15" s="1259">
        <v>73196.800000000003</v>
      </c>
      <c r="G15" s="1258">
        <v>61537</v>
      </c>
      <c r="H15" s="1260">
        <v>168725</v>
      </c>
      <c r="I15" s="1259">
        <v>78635</v>
      </c>
      <c r="J15" s="1258">
        <v>90090</v>
      </c>
      <c r="K15" s="1260">
        <v>200473</v>
      </c>
      <c r="L15" s="1259">
        <v>103402</v>
      </c>
      <c r="M15" s="1258">
        <v>97071</v>
      </c>
      <c r="N15" s="1260">
        <v>174361</v>
      </c>
      <c r="O15" s="1259">
        <v>90923</v>
      </c>
      <c r="P15" s="1258">
        <v>83438</v>
      </c>
      <c r="Q15" s="1260"/>
      <c r="R15" s="1259"/>
      <c r="S15" s="1258"/>
      <c r="T15" s="1257" t="s">
        <v>113</v>
      </c>
      <c r="U15" s="1257"/>
      <c r="V15" s="1257"/>
      <c r="W15" s="660"/>
      <c r="X15" s="660"/>
    </row>
    <row r="16" spans="1:24" s="659" customFormat="1" ht="31.5" customHeight="1">
      <c r="A16" s="1257" t="s">
        <v>92</v>
      </c>
      <c r="B16" s="1257"/>
      <c r="C16" s="661"/>
      <c r="D16" s="661"/>
      <c r="E16" s="1260">
        <v>532256.12</v>
      </c>
      <c r="F16" s="1259">
        <v>323847</v>
      </c>
      <c r="G16" s="1258">
        <v>208408.51</v>
      </c>
      <c r="H16" s="1260">
        <v>600712</v>
      </c>
      <c r="I16" s="1259">
        <v>329060</v>
      </c>
      <c r="J16" s="1258">
        <v>271652</v>
      </c>
      <c r="K16" s="1260">
        <v>696493</v>
      </c>
      <c r="L16" s="1259">
        <v>384458</v>
      </c>
      <c r="M16" s="1258">
        <v>312035</v>
      </c>
      <c r="N16" s="1260">
        <v>698203</v>
      </c>
      <c r="O16" s="1259">
        <v>394758</v>
      </c>
      <c r="P16" s="1258">
        <v>303445</v>
      </c>
      <c r="Q16" s="1260"/>
      <c r="R16" s="1259"/>
      <c r="S16" s="1258"/>
      <c r="T16" s="1257" t="s">
        <v>112</v>
      </c>
      <c r="U16" s="1257"/>
      <c r="V16" s="1257"/>
      <c r="W16" s="660"/>
      <c r="X16" s="660"/>
    </row>
    <row r="17" spans="1:24" s="659" customFormat="1" ht="31.5" customHeight="1">
      <c r="A17" s="1257" t="s">
        <v>110</v>
      </c>
      <c r="B17" s="1257"/>
      <c r="C17" s="661"/>
      <c r="D17" s="661"/>
      <c r="E17" s="1260">
        <v>256511.4</v>
      </c>
      <c r="F17" s="1259">
        <v>119217.14</v>
      </c>
      <c r="G17" s="1258">
        <v>137294.26</v>
      </c>
      <c r="H17" s="1260">
        <v>228826</v>
      </c>
      <c r="I17" s="1259">
        <v>117351</v>
      </c>
      <c r="J17" s="1258">
        <v>111475</v>
      </c>
      <c r="K17" s="1260">
        <v>231073</v>
      </c>
      <c r="L17" s="1259">
        <v>116365</v>
      </c>
      <c r="M17" s="1258">
        <v>114708</v>
      </c>
      <c r="N17" s="1260">
        <v>285294</v>
      </c>
      <c r="O17" s="1259">
        <v>140669</v>
      </c>
      <c r="P17" s="1258">
        <v>144625</v>
      </c>
      <c r="Q17" s="1260"/>
      <c r="R17" s="1259"/>
      <c r="S17" s="1258"/>
      <c r="T17" s="1257" t="s">
        <v>111</v>
      </c>
      <c r="U17" s="1257"/>
      <c r="V17" s="1257"/>
      <c r="W17" s="660"/>
      <c r="X17" s="660"/>
    </row>
    <row r="18" spans="1:24" s="659" customFormat="1" ht="16.5" customHeight="1">
      <c r="A18" s="1232"/>
      <c r="B18" s="1232"/>
      <c r="C18" s="1232"/>
      <c r="D18" s="1232"/>
      <c r="E18" s="1234"/>
      <c r="F18" s="1234"/>
      <c r="G18" s="1234"/>
      <c r="H18" s="1234"/>
      <c r="I18" s="1234"/>
      <c r="J18" s="1234"/>
      <c r="K18" s="1234"/>
      <c r="L18" s="1234"/>
      <c r="M18" s="1234"/>
      <c r="N18" s="1234"/>
      <c r="O18" s="1234"/>
      <c r="P18" s="1234"/>
      <c r="Q18" s="1232"/>
      <c r="R18" s="1234"/>
      <c r="S18" s="1232"/>
      <c r="T18" s="1233"/>
      <c r="U18" s="1257"/>
      <c r="V18" s="1257"/>
      <c r="W18" s="660"/>
      <c r="X18" s="660"/>
    </row>
    <row r="19" spans="1:24" s="659" customFormat="1" ht="4.5" customHeight="1">
      <c r="A19" s="661"/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87"/>
      <c r="T19" s="687"/>
      <c r="U19" s="1257"/>
      <c r="V19" s="1257"/>
      <c r="W19" s="660"/>
      <c r="X19" s="660"/>
    </row>
    <row r="20" spans="1:24" s="659" customFormat="1" ht="17.399999999999999">
      <c r="A20" s="661"/>
      <c r="B20" s="646" t="s">
        <v>61</v>
      </c>
      <c r="C20" s="664" t="s">
        <v>429</v>
      </c>
      <c r="D20" s="661"/>
      <c r="E20" s="661"/>
      <c r="F20" s="661"/>
      <c r="G20" s="661"/>
      <c r="H20" s="661"/>
      <c r="I20" s="661"/>
      <c r="J20" s="661"/>
      <c r="K20" s="661"/>
      <c r="L20" s="661"/>
      <c r="M20" s="661"/>
      <c r="N20" s="661"/>
      <c r="O20" s="661"/>
      <c r="P20" s="661"/>
      <c r="Q20" s="661"/>
      <c r="R20" s="661"/>
      <c r="S20" s="661"/>
      <c r="T20" s="661"/>
      <c r="U20" s="661"/>
      <c r="V20" s="687"/>
      <c r="W20" s="660"/>
      <c r="X20" s="660"/>
    </row>
    <row r="21" spans="1:24" s="659" customFormat="1" ht="17.399999999999999">
      <c r="A21" s="1254"/>
      <c r="B21" s="1256" t="s">
        <v>62</v>
      </c>
      <c r="C21" s="1255" t="s">
        <v>428</v>
      </c>
      <c r="D21" s="1254"/>
      <c r="E21" s="1254"/>
      <c r="F21" s="1254"/>
      <c r="G21" s="1254"/>
      <c r="H21" s="1254"/>
      <c r="I21" s="1254"/>
      <c r="J21" s="1254"/>
      <c r="K21" s="1254"/>
      <c r="L21" s="1254"/>
      <c r="M21" s="1254"/>
      <c r="N21" s="661"/>
      <c r="O21" s="661"/>
      <c r="P21" s="661"/>
      <c r="Q21" s="661"/>
      <c r="R21" s="661"/>
      <c r="S21" s="661"/>
      <c r="T21" s="661"/>
      <c r="U21" s="661"/>
      <c r="V21" s="687"/>
      <c r="W21" s="660"/>
      <c r="X21" s="660"/>
    </row>
    <row r="22" spans="1:24">
      <c r="A22" s="659"/>
      <c r="B22" s="659"/>
      <c r="C22" s="659"/>
      <c r="D22" s="659"/>
      <c r="E22" s="659"/>
      <c r="F22" s="659"/>
      <c r="G22" s="659"/>
      <c r="H22" s="659"/>
      <c r="I22" s="659"/>
      <c r="J22" s="659"/>
      <c r="K22" s="659"/>
      <c r="L22" s="659"/>
      <c r="M22" s="659"/>
      <c r="N22" s="659"/>
      <c r="O22" s="659"/>
      <c r="P22" s="659"/>
    </row>
    <row r="23" spans="1:24">
      <c r="A23" s="659"/>
      <c r="B23" s="659"/>
      <c r="C23" s="659"/>
      <c r="D23" s="659"/>
      <c r="E23" s="659"/>
      <c r="F23" s="659"/>
      <c r="G23" s="659"/>
      <c r="H23" s="659"/>
      <c r="I23" s="659"/>
      <c r="J23" s="659"/>
      <c r="K23" s="659"/>
      <c r="L23" s="659"/>
      <c r="M23" s="659"/>
      <c r="N23" s="659"/>
      <c r="O23" s="659"/>
      <c r="P23" s="659"/>
    </row>
    <row r="24" spans="1:24">
      <c r="A24" s="659"/>
      <c r="B24" s="659"/>
      <c r="C24" s="659"/>
      <c r="D24" s="659"/>
      <c r="E24" s="659"/>
      <c r="F24" s="659"/>
      <c r="G24" s="659"/>
      <c r="H24" s="659"/>
      <c r="I24" s="659"/>
      <c r="J24" s="659"/>
      <c r="K24" s="659"/>
      <c r="L24" s="659"/>
      <c r="M24" s="659"/>
      <c r="N24" s="659"/>
      <c r="O24" s="659"/>
      <c r="P24" s="659"/>
    </row>
  </sheetData>
  <mergeCells count="15">
    <mergeCell ref="T4:T8"/>
    <mergeCell ref="E6:G6"/>
    <mergeCell ref="K5:M5"/>
    <mergeCell ref="H6:J6"/>
    <mergeCell ref="K6:M6"/>
    <mergeCell ref="N6:P6"/>
    <mergeCell ref="A9:D9"/>
    <mergeCell ref="A4:D8"/>
    <mergeCell ref="H5:J5"/>
    <mergeCell ref="N5:P5"/>
    <mergeCell ref="Q5:S5"/>
    <mergeCell ref="E5:G5"/>
    <mergeCell ref="E4:P4"/>
    <mergeCell ref="Q6:S6"/>
    <mergeCell ref="Q4:S4"/>
  </mergeCells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A35"/>
  <sheetViews>
    <sheetView showGridLines="0" topLeftCell="A22" workbookViewId="0">
      <selection activeCell="Z2" sqref="Z2:AF8"/>
    </sheetView>
  </sheetViews>
  <sheetFormatPr defaultColWidth="9.125" defaultRowHeight="18.600000000000001" customHeight="1"/>
  <cols>
    <col min="1" max="1" width="1.25" style="657" customWidth="1"/>
    <col min="2" max="2" width="7.25" style="657" customWidth="1"/>
    <col min="3" max="3" width="5.875" style="657" customWidth="1"/>
    <col min="4" max="4" width="10.125" style="657" customWidth="1"/>
    <col min="5" max="7" width="16.75" style="657" customWidth="1"/>
    <col min="8" max="10" width="15.75" style="657" customWidth="1"/>
    <col min="11" max="11" width="7.125" style="657" customWidth="1"/>
    <col min="12" max="12" width="13.375" style="658" customWidth="1"/>
    <col min="13" max="13" width="2.25" style="657" customWidth="1"/>
    <col min="14" max="14" width="4.75" style="657" customWidth="1"/>
    <col min="15" max="15" width="9.125" style="657"/>
    <col min="16" max="42" width="0" style="657" hidden="1" customWidth="1"/>
    <col min="43" max="16384" width="9.125" style="657"/>
  </cols>
  <sheetData>
    <row r="1" spans="1:27" s="692" customFormat="1" ht="18">
      <c r="B1" s="1307" t="s">
        <v>239</v>
      </c>
      <c r="C1" s="648"/>
      <c r="D1" s="692" t="s">
        <v>437</v>
      </c>
      <c r="L1" s="693"/>
      <c r="M1" s="693"/>
    </row>
    <row r="2" spans="1:27" s="690" customFormat="1" ht="18">
      <c r="B2" s="1307" t="s">
        <v>238</v>
      </c>
      <c r="C2" s="648"/>
      <c r="D2" s="692" t="s">
        <v>436</v>
      </c>
      <c r="E2" s="692"/>
      <c r="L2" s="691"/>
      <c r="M2" s="691"/>
    </row>
    <row r="3" spans="1:27" ht="6" customHeight="1">
      <c r="A3" s="658"/>
      <c r="B3" s="658"/>
      <c r="C3" s="658"/>
      <c r="D3" s="658"/>
      <c r="E3" s="658"/>
      <c r="F3" s="658"/>
      <c r="G3" s="658"/>
      <c r="H3" s="658"/>
      <c r="I3" s="658"/>
      <c r="J3" s="658"/>
      <c r="K3" s="1306"/>
      <c r="M3" s="658"/>
    </row>
    <row r="4" spans="1:27" s="661" customFormat="1" ht="19.5" customHeight="1">
      <c r="A4" s="1674" t="s">
        <v>76</v>
      </c>
      <c r="B4" s="1674"/>
      <c r="C4" s="1674"/>
      <c r="D4" s="1674"/>
      <c r="E4" s="1667" t="s">
        <v>156</v>
      </c>
      <c r="F4" s="1661"/>
      <c r="G4" s="1662"/>
      <c r="H4" s="1667" t="s">
        <v>160</v>
      </c>
      <c r="I4" s="1661"/>
      <c r="J4" s="1661"/>
      <c r="K4" s="1667" t="s">
        <v>77</v>
      </c>
      <c r="L4" s="1661"/>
      <c r="M4" s="687"/>
    </row>
    <row r="5" spans="1:27" s="661" customFormat="1" ht="18" customHeight="1">
      <c r="A5" s="1675"/>
      <c r="B5" s="1675"/>
      <c r="C5" s="1675"/>
      <c r="D5" s="1675"/>
      <c r="E5" s="1668" t="s">
        <v>108</v>
      </c>
      <c r="F5" s="1665"/>
      <c r="G5" s="1666"/>
      <c r="H5" s="1668" t="s">
        <v>163</v>
      </c>
      <c r="I5" s="1665"/>
      <c r="J5" s="1665"/>
      <c r="K5" s="1669"/>
      <c r="L5" s="1673"/>
    </row>
    <row r="6" spans="1:27" s="661" customFormat="1" ht="18" customHeight="1">
      <c r="A6" s="1675"/>
      <c r="B6" s="1675"/>
      <c r="C6" s="1675"/>
      <c r="D6" s="1675"/>
      <c r="E6" s="1271" t="s">
        <v>0</v>
      </c>
      <c r="F6" s="1270" t="s">
        <v>1</v>
      </c>
      <c r="G6" s="1269" t="s">
        <v>2</v>
      </c>
      <c r="H6" s="1272" t="s">
        <v>0</v>
      </c>
      <c r="I6" s="1270" t="s">
        <v>1</v>
      </c>
      <c r="J6" s="1272" t="s">
        <v>2</v>
      </c>
      <c r="K6" s="1669"/>
      <c r="L6" s="1673"/>
    </row>
    <row r="7" spans="1:27" s="661" customFormat="1" ht="18" customHeight="1">
      <c r="A7" s="1676"/>
      <c r="B7" s="1676"/>
      <c r="C7" s="1676"/>
      <c r="D7" s="1676"/>
      <c r="E7" s="1267" t="s">
        <v>3</v>
      </c>
      <c r="F7" s="1266" t="s">
        <v>4</v>
      </c>
      <c r="G7" s="1265" t="s">
        <v>5</v>
      </c>
      <c r="H7" s="1268" t="s">
        <v>3</v>
      </c>
      <c r="I7" s="1266" t="s">
        <v>4</v>
      </c>
      <c r="J7" s="1268" t="s">
        <v>5</v>
      </c>
      <c r="K7" s="1668"/>
      <c r="L7" s="1665"/>
      <c r="M7" s="687"/>
    </row>
    <row r="8" spans="1:27" s="659" customFormat="1" ht="6" customHeight="1">
      <c r="A8" s="1679"/>
      <c r="B8" s="1679"/>
      <c r="C8" s="1679"/>
      <c r="D8" s="1680"/>
      <c r="E8" s="1289"/>
      <c r="F8" s="1300"/>
      <c r="G8" s="1289"/>
      <c r="H8" s="1305"/>
      <c r="I8" s="1304"/>
      <c r="J8" s="1303"/>
      <c r="K8" s="1271"/>
      <c r="L8" s="660"/>
      <c r="M8" s="660"/>
    </row>
    <row r="9" spans="1:27" s="659" customFormat="1" ht="24" customHeight="1">
      <c r="A9" s="1670">
        <v>2557</v>
      </c>
      <c r="B9" s="1671"/>
      <c r="C9" s="1671"/>
      <c r="D9" s="1672"/>
      <c r="E9" s="1295"/>
      <c r="F9" s="1302"/>
      <c r="G9" s="1295"/>
      <c r="H9" s="634"/>
      <c r="I9" s="1295"/>
      <c r="J9" s="634"/>
      <c r="K9" s="1677" t="s">
        <v>237</v>
      </c>
      <c r="L9" s="1678"/>
    </row>
    <row r="10" spans="1:27" s="659" customFormat="1" ht="19.5" customHeight="1">
      <c r="A10" s="1670" t="s">
        <v>86</v>
      </c>
      <c r="B10" s="1671"/>
      <c r="C10" s="1671"/>
      <c r="D10" s="1672"/>
      <c r="E10" s="1289">
        <v>25164.14</v>
      </c>
      <c r="F10" s="1302">
        <v>11591</v>
      </c>
      <c r="G10" s="1289">
        <v>13572.63</v>
      </c>
      <c r="H10" s="1301">
        <v>1.7895801033650995</v>
      </c>
      <c r="I10" s="1284">
        <v>1.5041482287068937</v>
      </c>
      <c r="J10" s="1301">
        <v>2.1357014790462432</v>
      </c>
      <c r="K10" s="1282"/>
      <c r="L10" s="660" t="s">
        <v>79</v>
      </c>
    </row>
    <row r="11" spans="1:27" s="659" customFormat="1" ht="18" customHeight="1">
      <c r="A11" s="1670" t="s">
        <v>83</v>
      </c>
      <c r="B11" s="1671"/>
      <c r="C11" s="1671"/>
      <c r="D11" s="1672"/>
      <c r="E11" s="1289">
        <v>26169.03</v>
      </c>
      <c r="F11" s="1300">
        <v>9450.2999999999993</v>
      </c>
      <c r="G11" s="1289">
        <v>16718.72</v>
      </c>
      <c r="H11" s="1299">
        <v>1.828303310064278</v>
      </c>
      <c r="I11" s="1298">
        <v>1.212828468762188</v>
      </c>
      <c r="J11" s="1297">
        <v>2.563695576545904</v>
      </c>
      <c r="K11" s="1282"/>
      <c r="L11" s="660" t="s">
        <v>80</v>
      </c>
      <c r="P11" s="659">
        <v>1.7895801033650995</v>
      </c>
      <c r="Q11" s="659">
        <v>1.828303310064278</v>
      </c>
      <c r="R11" s="659">
        <v>2.0496824261429323</v>
      </c>
      <c r="S11" s="659">
        <v>0.46187727910512888</v>
      </c>
      <c r="T11" s="659">
        <v>1.7330999201303905</v>
      </c>
      <c r="U11" s="659">
        <v>1.4635990299946733</v>
      </c>
      <c r="V11" s="659">
        <v>2.054432907741405</v>
      </c>
      <c r="W11" s="659">
        <v>1.4429196546141849</v>
      </c>
      <c r="X11" s="659">
        <v>1.5140485471923326</v>
      </c>
      <c r="Y11" s="659">
        <v>1.9612507861185322</v>
      </c>
      <c r="Z11" s="659">
        <v>1.1541941150278474</v>
      </c>
      <c r="AA11" s="659">
        <v>2.4497677205539907</v>
      </c>
    </row>
    <row r="12" spans="1:27" s="659" customFormat="1" ht="18" customHeight="1">
      <c r="A12" s="1670" t="s">
        <v>84</v>
      </c>
      <c r="B12" s="1671"/>
      <c r="C12" s="1671"/>
      <c r="D12" s="1672"/>
      <c r="E12" s="1289">
        <v>29440.6</v>
      </c>
      <c r="F12" s="1300">
        <v>17564.59</v>
      </c>
      <c r="G12" s="1289">
        <v>11876.01</v>
      </c>
      <c r="H12" s="1299">
        <v>2.0496824261429323</v>
      </c>
      <c r="I12" s="1298">
        <v>2.2600984592125184</v>
      </c>
      <c r="J12" s="1297">
        <v>1.8016093868078342</v>
      </c>
      <c r="K12" s="1282"/>
      <c r="L12" s="660" t="s">
        <v>81</v>
      </c>
    </row>
    <row r="13" spans="1:27" s="659" customFormat="1" ht="18" customHeight="1">
      <c r="A13" s="1670" t="s">
        <v>87</v>
      </c>
      <c r="B13" s="1671"/>
      <c r="C13" s="1671"/>
      <c r="D13" s="1672"/>
      <c r="E13" s="1289">
        <v>6573.43</v>
      </c>
      <c r="F13" s="1300">
        <v>4987.16</v>
      </c>
      <c r="G13" s="1289">
        <v>1586.27</v>
      </c>
      <c r="H13" s="1299">
        <v>0.46187727910512888</v>
      </c>
      <c r="I13" s="1298">
        <v>0.64483674051446105</v>
      </c>
      <c r="J13" s="1297">
        <v>0.24411682784688993</v>
      </c>
      <c r="K13" s="1282"/>
      <c r="L13" s="660" t="s">
        <v>82</v>
      </c>
    </row>
    <row r="14" spans="1:27" s="659" customFormat="1" ht="18" customHeight="1">
      <c r="A14" s="1275"/>
      <c r="B14" s="1275"/>
      <c r="C14" s="1275"/>
      <c r="D14" s="1275"/>
      <c r="E14" s="1295"/>
      <c r="F14" s="1295"/>
      <c r="G14" s="1295"/>
      <c r="H14" s="1296"/>
      <c r="I14" s="1295"/>
      <c r="J14" s="1294"/>
      <c r="K14" s="1282"/>
      <c r="L14" s="660"/>
      <c r="M14" s="660"/>
    </row>
    <row r="15" spans="1:27" s="659" customFormat="1" ht="18.75" customHeight="1">
      <c r="A15" s="1670">
        <v>2558</v>
      </c>
      <c r="B15" s="1671"/>
      <c r="C15" s="1671"/>
      <c r="D15" s="1672"/>
      <c r="E15" s="1295"/>
      <c r="F15" s="1295"/>
      <c r="G15" s="1295"/>
      <c r="H15" s="1296"/>
      <c r="I15" s="1295"/>
      <c r="J15" s="1294"/>
      <c r="K15" s="1677" t="s">
        <v>158</v>
      </c>
      <c r="L15" s="1678"/>
      <c r="M15" s="660"/>
    </row>
    <row r="16" spans="1:27" s="659" customFormat="1" ht="20.25" customHeight="1">
      <c r="A16" s="1670" t="s">
        <v>78</v>
      </c>
      <c r="B16" s="1671"/>
      <c r="C16" s="1671"/>
      <c r="D16" s="1672"/>
      <c r="E16" s="1289">
        <v>24153.72</v>
      </c>
      <c r="F16" s="1289">
        <v>13149.22</v>
      </c>
      <c r="G16" s="1289">
        <v>11004.5</v>
      </c>
      <c r="H16" s="1285">
        <v>1.7330999201303905</v>
      </c>
      <c r="I16" s="1284">
        <v>1.7543218548116357</v>
      </c>
      <c r="J16" s="1290">
        <v>1.708405639848406</v>
      </c>
      <c r="K16" s="1282"/>
      <c r="L16" s="660" t="s">
        <v>79</v>
      </c>
      <c r="M16" s="660"/>
    </row>
    <row r="17" spans="1:27" s="659" customFormat="1" ht="18" customHeight="1">
      <c r="A17" s="1670" t="s">
        <v>83</v>
      </c>
      <c r="B17" s="1671"/>
      <c r="C17" s="1671"/>
      <c r="D17" s="1672"/>
      <c r="E17" s="1289">
        <v>20414.650000000001</v>
      </c>
      <c r="F17" s="1289">
        <v>12682.12</v>
      </c>
      <c r="G17" s="1289">
        <v>7732.52</v>
      </c>
      <c r="H17" s="1285">
        <v>1.4635990299946733</v>
      </c>
      <c r="I17" s="1284">
        <v>1.6713646390507266</v>
      </c>
      <c r="J17" s="1290">
        <v>1.2157343238794964</v>
      </c>
      <c r="K17" s="1282"/>
      <c r="L17" s="660" t="s">
        <v>80</v>
      </c>
      <c r="M17" s="660"/>
    </row>
    <row r="18" spans="1:27" s="659" customFormat="1" ht="18" customHeight="1">
      <c r="A18" s="1670" t="s">
        <v>84</v>
      </c>
      <c r="B18" s="1671"/>
      <c r="C18" s="1671"/>
      <c r="D18" s="1672"/>
      <c r="E18" s="1289">
        <v>28714.720000000001</v>
      </c>
      <c r="F18" s="1289">
        <v>17043</v>
      </c>
      <c r="G18" s="1289">
        <v>11672.29</v>
      </c>
      <c r="H18" s="1285">
        <v>2.054432907741405</v>
      </c>
      <c r="I18" s="1284">
        <v>2.2573510207771985</v>
      </c>
      <c r="J18" s="1290">
        <v>1.8160743292415524</v>
      </c>
      <c r="K18" s="1282"/>
      <c r="L18" s="660" t="s">
        <v>81</v>
      </c>
      <c r="M18" s="660"/>
      <c r="P18" s="659">
        <v>1.5041482287068937</v>
      </c>
      <c r="Q18" s="659">
        <v>1.212828468762188</v>
      </c>
      <c r="R18" s="659">
        <v>2.2600984592125184</v>
      </c>
      <c r="S18" s="659">
        <v>0.64483674051446105</v>
      </c>
      <c r="T18" s="659">
        <v>1.7543218548116357</v>
      </c>
      <c r="U18" s="659">
        <v>1.6713646390507266</v>
      </c>
      <c r="V18" s="659">
        <v>2.2573510207771985</v>
      </c>
      <c r="W18" s="659">
        <v>2.1619783788968876</v>
      </c>
      <c r="X18" s="659">
        <v>2.1557269568591515</v>
      </c>
      <c r="Y18" s="659">
        <v>1.6209342853204336</v>
      </c>
      <c r="Z18" s="659">
        <v>0.9474016129772489</v>
      </c>
      <c r="AA18" s="659">
        <v>2.4484384173788789</v>
      </c>
    </row>
    <row r="19" spans="1:27" s="659" customFormat="1" ht="18" customHeight="1">
      <c r="A19" s="1670" t="s">
        <v>85</v>
      </c>
      <c r="B19" s="1671"/>
      <c r="C19" s="1671"/>
      <c r="D19" s="1672"/>
      <c r="E19" s="1289">
        <v>20349</v>
      </c>
      <c r="F19" s="1289">
        <v>16223</v>
      </c>
      <c r="G19" s="1289">
        <v>4126</v>
      </c>
      <c r="H19" s="1284">
        <v>1.4429196546141849</v>
      </c>
      <c r="I19" s="1284">
        <v>2.1619783788968876</v>
      </c>
      <c r="J19" s="1285">
        <v>0.62522075553901935</v>
      </c>
      <c r="K19" s="1282"/>
      <c r="L19" s="660" t="s">
        <v>82</v>
      </c>
      <c r="M19" s="660"/>
    </row>
    <row r="20" spans="1:27" s="659" customFormat="1" ht="18" customHeight="1">
      <c r="A20" s="1678">
        <v>2559</v>
      </c>
      <c r="B20" s="1678"/>
      <c r="C20" s="1678"/>
      <c r="D20" s="1678"/>
      <c r="E20" s="1293"/>
      <c r="F20" s="1293"/>
      <c r="G20" s="1293"/>
      <c r="H20" s="1293"/>
      <c r="I20" s="1293"/>
      <c r="J20" s="1292"/>
      <c r="K20" s="1677" t="s">
        <v>196</v>
      </c>
      <c r="L20" s="1678"/>
      <c r="M20" s="660"/>
    </row>
    <row r="21" spans="1:27" s="659" customFormat="1" ht="15" customHeight="1">
      <c r="A21" s="1678" t="s">
        <v>78</v>
      </c>
      <c r="B21" s="1678"/>
      <c r="C21" s="1678"/>
      <c r="D21" s="1670"/>
      <c r="E21" s="1287">
        <v>19850.34</v>
      </c>
      <c r="F21" s="1289">
        <v>15764</v>
      </c>
      <c r="G21" s="1289">
        <v>4086</v>
      </c>
      <c r="H21" s="1285">
        <v>1.5140485471923326</v>
      </c>
      <c r="I21" s="1284">
        <v>2.1557269568591515</v>
      </c>
      <c r="J21" s="1290">
        <v>0.70468381728505169</v>
      </c>
      <c r="K21" s="1291"/>
      <c r="L21" s="660" t="s">
        <v>79</v>
      </c>
      <c r="M21" s="660"/>
    </row>
    <row r="22" spans="1:27" s="659" customFormat="1" ht="18.75" customHeight="1">
      <c r="A22" s="1670" t="s">
        <v>83</v>
      </c>
      <c r="B22" s="1671"/>
      <c r="C22" s="1671"/>
      <c r="D22" s="1672"/>
      <c r="E22" s="1287">
        <v>26018.83</v>
      </c>
      <c r="F22" s="1287">
        <v>11971.67</v>
      </c>
      <c r="G22" s="1286">
        <v>14047.16</v>
      </c>
      <c r="H22" s="1285">
        <v>1.9612507861185322</v>
      </c>
      <c r="I22" s="1284">
        <v>1.6209342853204336</v>
      </c>
      <c r="J22" s="1290">
        <v>2.3886531239552315</v>
      </c>
      <c r="K22" s="1282"/>
      <c r="L22" s="660" t="s">
        <v>80</v>
      </c>
      <c r="M22" s="660"/>
    </row>
    <row r="23" spans="1:27" s="659" customFormat="1" ht="18" customHeight="1">
      <c r="A23" s="1670" t="s">
        <v>84</v>
      </c>
      <c r="B23" s="1671"/>
      <c r="C23" s="1671"/>
      <c r="D23" s="1672"/>
      <c r="E23" s="1287">
        <v>15560.65</v>
      </c>
      <c r="F23" s="1287">
        <v>7053.76</v>
      </c>
      <c r="G23" s="1286">
        <v>8506.89</v>
      </c>
      <c r="H23" s="1285">
        <v>1.1541941150278474</v>
      </c>
      <c r="I23" s="1284">
        <v>0.9474016129772489</v>
      </c>
      <c r="J23" s="1290">
        <v>1.4092523124867151</v>
      </c>
      <c r="K23" s="1282"/>
      <c r="L23" s="660" t="s">
        <v>81</v>
      </c>
    </row>
    <row r="24" spans="1:27" s="659" customFormat="1" ht="18" customHeight="1">
      <c r="A24" s="1670" t="s">
        <v>85</v>
      </c>
      <c r="B24" s="1671"/>
      <c r="C24" s="1671"/>
      <c r="D24" s="1672"/>
      <c r="E24" s="1287">
        <v>33060.5</v>
      </c>
      <c r="F24" s="1287">
        <v>18230.18</v>
      </c>
      <c r="G24" s="1287">
        <v>14830.32</v>
      </c>
      <c r="H24" s="1284">
        <v>2.4497677205539907</v>
      </c>
      <c r="I24" s="1284">
        <v>2.4484384173788789</v>
      </c>
      <c r="J24" s="1285">
        <v>2.4514037463120637</v>
      </c>
      <c r="K24" s="1282"/>
      <c r="L24" s="660" t="s">
        <v>82</v>
      </c>
    </row>
    <row r="25" spans="1:27" s="659" customFormat="1" ht="18" customHeight="1">
      <c r="A25" s="1678">
        <v>2560</v>
      </c>
      <c r="B25" s="1678"/>
      <c r="C25" s="1678"/>
      <c r="D25" s="1678"/>
      <c r="E25" s="1287"/>
      <c r="F25" s="1289"/>
      <c r="G25" s="1289"/>
      <c r="H25" s="1285"/>
      <c r="I25" s="1284"/>
      <c r="J25" s="1283"/>
      <c r="K25" s="1288" t="s">
        <v>200</v>
      </c>
      <c r="L25" s="1275"/>
      <c r="P25" s="659">
        <v>2.1357014790462432</v>
      </c>
      <c r="Q25" s="659">
        <v>2.563695576545904</v>
      </c>
      <c r="R25" s="659">
        <v>1.8016093868078342</v>
      </c>
      <c r="S25" s="659">
        <v>0.24411682784688993</v>
      </c>
      <c r="T25" s="659">
        <v>1.708405639848406</v>
      </c>
      <c r="U25" s="659">
        <v>1.2157343238794964</v>
      </c>
      <c r="V25" s="659">
        <v>1.8160743292415524</v>
      </c>
      <c r="W25" s="659">
        <v>0.62522075553901935</v>
      </c>
      <c r="X25" s="659">
        <v>0.70468381728505169</v>
      </c>
      <c r="Y25" s="659">
        <v>2.3886531239552315</v>
      </c>
      <c r="Z25" s="659">
        <v>1.4092523124867151</v>
      </c>
      <c r="AA25" s="659">
        <v>2.4514037463120637</v>
      </c>
    </row>
    <row r="26" spans="1:27" s="659" customFormat="1" ht="18" customHeight="1">
      <c r="A26" s="1670" t="s">
        <v>78</v>
      </c>
      <c r="B26" s="1671"/>
      <c r="C26" s="1671"/>
      <c r="D26" s="1672"/>
      <c r="E26" s="1287">
        <v>34305.43</v>
      </c>
      <c r="F26" s="1287">
        <v>22264.98</v>
      </c>
      <c r="G26" s="1286">
        <v>12040.45</v>
      </c>
      <c r="H26" s="1285">
        <v>2.6347932744298075</v>
      </c>
      <c r="I26" s="1284">
        <v>3.0267151043020695</v>
      </c>
      <c r="J26" s="1283">
        <v>2.1257804094410782</v>
      </c>
      <c r="K26" s="1282"/>
      <c r="L26" s="660" t="s">
        <v>79</v>
      </c>
    </row>
    <row r="27" spans="1:27" s="659" customFormat="1" ht="18" customHeight="1">
      <c r="A27" s="1670" t="s">
        <v>83</v>
      </c>
      <c r="B27" s="1671"/>
      <c r="C27" s="1671"/>
      <c r="D27" s="1672"/>
      <c r="E27" s="1287">
        <v>23887</v>
      </c>
      <c r="F27" s="1287">
        <v>11446</v>
      </c>
      <c r="G27" s="1286">
        <v>12441</v>
      </c>
      <c r="H27" s="1285">
        <v>1.8263908003792397</v>
      </c>
      <c r="I27" s="1284">
        <v>1.6107741454284468</v>
      </c>
      <c r="J27" s="1283">
        <v>2.0829078002310437</v>
      </c>
      <c r="K27" s="1282"/>
      <c r="L27" s="660"/>
    </row>
    <row r="28" spans="1:27" s="659" customFormat="1" ht="18" customHeight="1">
      <c r="A28" s="1670" t="s">
        <v>84</v>
      </c>
      <c r="B28" s="1671"/>
      <c r="C28" s="1671"/>
      <c r="D28" s="1672"/>
      <c r="E28" s="1287">
        <v>24490</v>
      </c>
      <c r="F28" s="1287">
        <v>15984</v>
      </c>
      <c r="G28" s="1286">
        <v>8506</v>
      </c>
      <c r="H28" s="1285">
        <v>1.767109538422907</v>
      </c>
      <c r="I28" s="1284">
        <v>2.1242692176326039</v>
      </c>
      <c r="J28" s="1283">
        <v>1.3428434307076371</v>
      </c>
      <c r="K28" s="1282"/>
      <c r="L28" s="660"/>
    </row>
    <row r="29" spans="1:27" s="659" customFormat="1" ht="18" customHeight="1">
      <c r="A29" s="1670" t="s">
        <v>85</v>
      </c>
      <c r="B29" s="1671"/>
      <c r="C29" s="1671"/>
      <c r="D29" s="1672"/>
      <c r="E29" s="1287">
        <v>28784</v>
      </c>
      <c r="F29" s="1287">
        <v>13806</v>
      </c>
      <c r="G29" s="1286">
        <v>14978</v>
      </c>
      <c r="H29" s="1285">
        <v>2.1429246782523372</v>
      </c>
      <c r="I29" s="1284">
        <v>1.8682306072629056</v>
      </c>
      <c r="J29" s="1283">
        <v>2.478886106619576</v>
      </c>
      <c r="K29" s="1282"/>
      <c r="L29" s="660"/>
    </row>
    <row r="30" spans="1:27" s="672" customFormat="1" ht="19.5" customHeight="1">
      <c r="A30" s="1281"/>
      <c r="B30" s="1281"/>
      <c r="C30" s="1281"/>
      <c r="D30" s="1281"/>
      <c r="E30" s="1280"/>
      <c r="F30" s="1280"/>
      <c r="G30" s="1279"/>
      <c r="H30" s="1278"/>
      <c r="I30" s="1277"/>
      <c r="J30" s="1276"/>
      <c r="K30" s="1233"/>
      <c r="L30" s="665"/>
    </row>
    <row r="31" spans="1:27" s="659" customFormat="1" ht="18.75" customHeight="1">
      <c r="A31" s="1275"/>
      <c r="B31" s="1275"/>
      <c r="C31" s="1275"/>
      <c r="D31" s="1275"/>
      <c r="E31" s="687"/>
      <c r="F31" s="687"/>
      <c r="G31" s="687"/>
      <c r="H31" s="687"/>
      <c r="I31" s="687"/>
      <c r="J31" s="687"/>
      <c r="K31" s="687"/>
      <c r="L31" s="660"/>
      <c r="M31" s="660"/>
    </row>
    <row r="32" spans="1:27" s="659" customFormat="1" ht="18.600000000000001" customHeight="1">
      <c r="A32" s="1274"/>
      <c r="B32" s="1274" t="s">
        <v>66</v>
      </c>
      <c r="C32" s="1274" t="s">
        <v>152</v>
      </c>
      <c r="D32" s="1274"/>
    </row>
    <row r="33" spans="1:6" s="659" customFormat="1" ht="18.600000000000001" customHeight="1">
      <c r="A33" s="1108"/>
      <c r="B33" s="1274" t="s">
        <v>155</v>
      </c>
      <c r="C33" s="1274" t="s">
        <v>153</v>
      </c>
      <c r="D33" s="1108"/>
    </row>
    <row r="34" spans="1:6" s="659" customFormat="1" ht="18.600000000000001" customHeight="1">
      <c r="A34" s="661"/>
      <c r="B34" s="646" t="s">
        <v>61</v>
      </c>
      <c r="C34" s="664" t="s">
        <v>424</v>
      </c>
      <c r="D34" s="661"/>
    </row>
    <row r="35" spans="1:6" s="657" customFormat="1" ht="18.600000000000001" customHeight="1">
      <c r="A35" s="661"/>
      <c r="B35" s="646" t="s">
        <v>62</v>
      </c>
      <c r="C35" s="663" t="s">
        <v>423</v>
      </c>
      <c r="D35" s="661"/>
      <c r="F35" s="659"/>
    </row>
  </sheetData>
  <mergeCells count="30"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  <mergeCell ref="A12:D12"/>
    <mergeCell ref="A13:D13"/>
    <mergeCell ref="A15:D15"/>
    <mergeCell ref="A16:D16"/>
    <mergeCell ref="K4:L7"/>
    <mergeCell ref="A4:D7"/>
    <mergeCell ref="E4:G4"/>
    <mergeCell ref="E5:G5"/>
    <mergeCell ref="H4:J4"/>
    <mergeCell ref="H5:J5"/>
    <mergeCell ref="A8:D8"/>
    <mergeCell ref="A9:D9"/>
    <mergeCell ref="A10:D10"/>
    <mergeCell ref="K9:L9"/>
    <mergeCell ref="A11:D11"/>
  </mergeCells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Z2" sqref="Z2:AF8"/>
    </sheetView>
  </sheetViews>
  <sheetFormatPr defaultRowHeight="21"/>
  <cols>
    <col min="1" max="9" width="9" style="1308"/>
    <col min="10" max="10" width="15.375" style="1308" customWidth="1"/>
    <col min="11" max="16384" width="9" style="1308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65536"/>
  <sheetViews>
    <sheetView zoomScale="90" zoomScaleNormal="90" workbookViewId="0">
      <selection activeCell="Z2" sqref="Z2:AF8"/>
    </sheetView>
  </sheetViews>
  <sheetFormatPr defaultColWidth="9.125" defaultRowHeight="5.25" customHeight="1"/>
  <cols>
    <col min="1" max="1" width="30.25" style="1309" customWidth="1"/>
    <col min="2" max="4" width="17.75" style="619" customWidth="1"/>
    <col min="5" max="16384" width="9.125" style="619"/>
  </cols>
  <sheetData>
    <row r="1" spans="1:4" s="1329" customFormat="1" ht="26.25" customHeight="1">
      <c r="A1" s="1329" t="s">
        <v>375</v>
      </c>
      <c r="B1" s="655"/>
      <c r="C1" s="655"/>
      <c r="D1" s="655"/>
    </row>
    <row r="3" spans="1:4" s="1309" customFormat="1" ht="26.25" customHeight="1">
      <c r="A3" s="1328" t="s">
        <v>55</v>
      </c>
      <c r="B3" s="1327" t="s">
        <v>0</v>
      </c>
      <c r="C3" s="1327" t="s">
        <v>1</v>
      </c>
      <c r="D3" s="1327" t="s">
        <v>2</v>
      </c>
    </row>
    <row r="4" spans="1:4" s="1309" customFormat="1" ht="21.75" customHeight="1">
      <c r="B4" s="1681" t="s">
        <v>269</v>
      </c>
      <c r="C4" s="1681"/>
      <c r="D4" s="1681"/>
    </row>
    <row r="5" spans="1:4" s="1320" customFormat="1" ht="21" customHeight="1">
      <c r="A5" s="1325" t="s">
        <v>266</v>
      </c>
      <c r="B5" s="1326">
        <v>1362576</v>
      </c>
      <c r="C5" s="1326">
        <v>733871</v>
      </c>
      <c r="D5" s="1326">
        <v>628705</v>
      </c>
    </row>
    <row r="6" spans="1:4" s="1320" customFormat="1" ht="6" customHeight="1">
      <c r="A6" s="1325"/>
      <c r="B6" s="1324"/>
      <c r="C6" s="1323"/>
      <c r="D6" s="1323"/>
    </row>
    <row r="7" spans="1:4" s="1320" customFormat="1" ht="20.25" customHeight="1">
      <c r="A7" s="1316" t="s">
        <v>265</v>
      </c>
      <c r="B7" s="1311">
        <v>22971</v>
      </c>
      <c r="C7" s="1311">
        <v>10814</v>
      </c>
      <c r="D7" s="1311">
        <v>12157</v>
      </c>
    </row>
    <row r="8" spans="1:4" s="1320" customFormat="1" ht="20.25" customHeight="1">
      <c r="A8" s="619" t="s">
        <v>264</v>
      </c>
      <c r="B8" s="1311">
        <v>423842</v>
      </c>
      <c r="C8" s="1311">
        <v>213079</v>
      </c>
      <c r="D8" s="1311">
        <v>210763</v>
      </c>
    </row>
    <row r="9" spans="1:4" s="1320" customFormat="1" ht="20.25" customHeight="1">
      <c r="A9" s="1315" t="s">
        <v>263</v>
      </c>
      <c r="B9" s="1311">
        <v>280261</v>
      </c>
      <c r="C9" s="1311">
        <v>179163</v>
      </c>
      <c r="D9" s="1311">
        <v>101098</v>
      </c>
    </row>
    <row r="10" spans="1:4" s="1320" customFormat="1" ht="20.25" customHeight="1">
      <c r="A10" s="1315" t="s">
        <v>262</v>
      </c>
      <c r="B10" s="1311">
        <v>216665</v>
      </c>
      <c r="C10" s="1311">
        <v>126941</v>
      </c>
      <c r="D10" s="1311">
        <v>89724</v>
      </c>
    </row>
    <row r="11" spans="1:4" ht="20.25" customHeight="1">
      <c r="A11" s="619" t="s">
        <v>261</v>
      </c>
      <c r="B11" s="1311">
        <v>222088</v>
      </c>
      <c r="C11" s="1311">
        <v>115643</v>
      </c>
      <c r="D11" s="1311">
        <v>106445</v>
      </c>
    </row>
    <row r="12" spans="1:4" ht="20.25" customHeight="1">
      <c r="A12" s="1313" t="s">
        <v>260</v>
      </c>
      <c r="B12" s="1311">
        <v>185858</v>
      </c>
      <c r="C12" s="1311">
        <v>94832</v>
      </c>
      <c r="D12" s="1311">
        <v>91026</v>
      </c>
    </row>
    <row r="13" spans="1:4" ht="20.25" customHeight="1">
      <c r="A13" s="1313" t="s">
        <v>259</v>
      </c>
      <c r="B13" s="1311">
        <v>36230</v>
      </c>
      <c r="C13" s="1311">
        <v>20811</v>
      </c>
      <c r="D13" s="1311">
        <v>15419</v>
      </c>
    </row>
    <row r="14" spans="1:4" ht="20.25" customHeight="1">
      <c r="A14" s="1314" t="s">
        <v>268</v>
      </c>
      <c r="B14" s="1322" t="s">
        <v>204</v>
      </c>
      <c r="C14" s="1322" t="s">
        <v>204</v>
      </c>
      <c r="D14" s="1321" t="s">
        <v>204</v>
      </c>
    </row>
    <row r="15" spans="1:4" ht="20.25" customHeight="1">
      <c r="A15" s="619" t="s">
        <v>257</v>
      </c>
      <c r="B15" s="1311">
        <v>194625</v>
      </c>
      <c r="C15" s="1311">
        <v>86107</v>
      </c>
      <c r="D15" s="1311">
        <v>108518</v>
      </c>
    </row>
    <row r="16" spans="1:4" s="1320" customFormat="1" ht="20.25" customHeight="1">
      <c r="A16" s="1314" t="s">
        <v>256</v>
      </c>
      <c r="B16" s="1311">
        <v>117793</v>
      </c>
      <c r="C16" s="1311">
        <v>44506</v>
      </c>
      <c r="D16" s="1311">
        <v>73287</v>
      </c>
    </row>
    <row r="17" spans="1:4" s="1320" customFormat="1" ht="20.25" customHeight="1">
      <c r="A17" s="1314" t="s">
        <v>255</v>
      </c>
      <c r="B17" s="1311">
        <v>59428</v>
      </c>
      <c r="C17" s="1311">
        <v>36699</v>
      </c>
      <c r="D17" s="1311">
        <v>22729</v>
      </c>
    </row>
    <row r="18" spans="1:4" s="1320" customFormat="1" ht="20.25" customHeight="1">
      <c r="A18" s="1314" t="s">
        <v>254</v>
      </c>
      <c r="B18" s="1311">
        <v>17404</v>
      </c>
      <c r="C18" s="1311">
        <v>4902</v>
      </c>
      <c r="D18" s="1311">
        <v>12502</v>
      </c>
    </row>
    <row r="19" spans="1:4" s="1320" customFormat="1" ht="20.25" customHeight="1">
      <c r="A19" s="1313" t="s">
        <v>253</v>
      </c>
      <c r="B19" s="1311">
        <v>892</v>
      </c>
      <c r="C19" s="1311">
        <v>892</v>
      </c>
      <c r="D19" s="1311" t="s">
        <v>204</v>
      </c>
    </row>
    <row r="20" spans="1:4" s="1320" customFormat="1" ht="20.25" customHeight="1">
      <c r="A20" s="1313" t="s">
        <v>252</v>
      </c>
      <c r="B20" s="1322">
        <v>1232</v>
      </c>
      <c r="C20" s="1322">
        <v>1232</v>
      </c>
      <c r="D20" s="1321" t="s">
        <v>204</v>
      </c>
    </row>
    <row r="21" spans="1:4" ht="21" customHeight="1">
      <c r="A21" s="619"/>
      <c r="B21" s="1682" t="s">
        <v>267</v>
      </c>
      <c r="C21" s="1682"/>
      <c r="D21" s="1682"/>
    </row>
    <row r="22" spans="1:4" ht="21" customHeight="1">
      <c r="A22" s="1318" t="s">
        <v>266</v>
      </c>
      <c r="B22" s="1319">
        <f>B5/$B$5*100</f>
        <v>100</v>
      </c>
      <c r="C22" s="1319">
        <f>C5/$C$5*100</f>
        <v>100</v>
      </c>
      <c r="D22" s="1319">
        <f>D5/$D$5*100</f>
        <v>100</v>
      </c>
    </row>
    <row r="23" spans="1:4" ht="6" customHeight="1">
      <c r="A23" s="1318"/>
      <c r="B23" s="1317"/>
      <c r="C23" s="1317"/>
      <c r="D23" s="1317"/>
    </row>
    <row r="24" spans="1:4" ht="20.25" customHeight="1">
      <c r="A24" s="1316" t="s">
        <v>265</v>
      </c>
      <c r="B24" s="1312">
        <f t="shared" ref="B24:B30" si="0">B7*100/$B$5</f>
        <v>1.685850917673583</v>
      </c>
      <c r="C24" s="1312">
        <f t="shared" ref="C24:C30" si="1">C7*100/$C$5</f>
        <v>1.4735559791843527</v>
      </c>
      <c r="D24" s="1312">
        <f t="shared" ref="D24:D30" si="2">D7*100/$D$5</f>
        <v>1.933657279646257</v>
      </c>
    </row>
    <row r="25" spans="1:4" ht="20.25" customHeight="1">
      <c r="A25" s="619" t="s">
        <v>264</v>
      </c>
      <c r="B25" s="1312">
        <f t="shared" si="0"/>
        <v>31.105934641443852</v>
      </c>
      <c r="C25" s="1312">
        <f t="shared" si="1"/>
        <v>29.034939383079589</v>
      </c>
      <c r="D25" s="1312">
        <f t="shared" si="2"/>
        <v>33.52335356009575</v>
      </c>
    </row>
    <row r="26" spans="1:4" ht="20.25" customHeight="1">
      <c r="A26" s="1315" t="s">
        <v>263</v>
      </c>
      <c r="B26" s="1312">
        <f t="shared" si="0"/>
        <v>20.568467373563017</v>
      </c>
      <c r="C26" s="1312">
        <f t="shared" si="1"/>
        <v>24.413418707102473</v>
      </c>
      <c r="D26" s="1312">
        <f t="shared" si="2"/>
        <v>16.080355651696742</v>
      </c>
    </row>
    <row r="27" spans="1:4" ht="20.25" customHeight="1">
      <c r="A27" s="1315" t="s">
        <v>262</v>
      </c>
      <c r="B27" s="1312">
        <f t="shared" si="0"/>
        <v>15.901131386432757</v>
      </c>
      <c r="C27" s="1312">
        <f t="shared" si="1"/>
        <v>17.29745418472729</v>
      </c>
      <c r="D27" s="1312">
        <f t="shared" si="2"/>
        <v>14.271240088753867</v>
      </c>
    </row>
    <row r="28" spans="1:4" ht="20.25" customHeight="1">
      <c r="A28" s="619" t="s">
        <v>261</v>
      </c>
      <c r="B28" s="1312">
        <f t="shared" si="0"/>
        <v>16.299127534904475</v>
      </c>
      <c r="C28" s="1312">
        <f t="shared" si="1"/>
        <v>15.757946560090261</v>
      </c>
      <c r="D28" s="1312">
        <f t="shared" si="2"/>
        <v>16.93083401595343</v>
      </c>
    </row>
    <row r="29" spans="1:4" ht="20.25" customHeight="1">
      <c r="A29" s="1313" t="s">
        <v>260</v>
      </c>
      <c r="B29" s="1312">
        <f t="shared" si="0"/>
        <v>13.640193280961944</v>
      </c>
      <c r="C29" s="1312">
        <f t="shared" si="1"/>
        <v>12.922162069355513</v>
      </c>
      <c r="D29" s="1312">
        <f t="shared" si="2"/>
        <v>14.478332445264472</v>
      </c>
    </row>
    <row r="30" spans="1:4" ht="20.25" customHeight="1">
      <c r="A30" s="1313" t="s">
        <v>259</v>
      </c>
      <c r="B30" s="1312">
        <f t="shared" si="0"/>
        <v>2.6589342539425322</v>
      </c>
      <c r="C30" s="1312">
        <f t="shared" si="1"/>
        <v>2.8357844907347478</v>
      </c>
      <c r="D30" s="1312">
        <f t="shared" si="2"/>
        <v>2.4525015706889559</v>
      </c>
    </row>
    <row r="31" spans="1:4" ht="20.25" customHeight="1">
      <c r="A31" s="1314" t="s">
        <v>268</v>
      </c>
      <c r="B31" s="1311" t="s">
        <v>206</v>
      </c>
      <c r="C31" s="1311" t="s">
        <v>206</v>
      </c>
      <c r="D31" s="1311" t="s">
        <v>206</v>
      </c>
    </row>
    <row r="32" spans="1:4" ht="20.25" customHeight="1">
      <c r="A32" s="619" t="s">
        <v>257</v>
      </c>
      <c r="B32" s="1312">
        <f>B15*100/$B$5</f>
        <v>14.283606932750907</v>
      </c>
      <c r="C32" s="1312">
        <f>C15*100/$C$5</f>
        <v>11.733261022713801</v>
      </c>
      <c r="D32" s="1312">
        <f>D15*100/$D$5</f>
        <v>17.260559403853954</v>
      </c>
    </row>
    <row r="33" spans="1:4" ht="20.25" customHeight="1">
      <c r="A33" s="1314" t="s">
        <v>256</v>
      </c>
      <c r="B33" s="1312">
        <f>B16*100/$B$5</f>
        <v>8.644875588591022</v>
      </c>
      <c r="C33" s="1312">
        <f>C16*100/$C$5</f>
        <v>6.0645535795800622</v>
      </c>
      <c r="D33" s="1312">
        <f>D16*100/$D$5</f>
        <v>11.656818380639569</v>
      </c>
    </row>
    <row r="34" spans="1:4" ht="20.25" customHeight="1">
      <c r="A34" s="1314" t="s">
        <v>255</v>
      </c>
      <c r="B34" s="1312">
        <f>B17*100/$B$5</f>
        <v>4.3614447928042175</v>
      </c>
      <c r="C34" s="1312">
        <f>C17*100/$C$5</f>
        <v>5.0007426373299939</v>
      </c>
      <c r="D34" s="1312">
        <f>D17*100/$D$5</f>
        <v>3.6152090408061013</v>
      </c>
    </row>
    <row r="35" spans="1:4" ht="20.25" customHeight="1">
      <c r="A35" s="1314" t="s">
        <v>254</v>
      </c>
      <c r="B35" s="1312">
        <f>B18*100/$B$5</f>
        <v>1.2772865513556675</v>
      </c>
      <c r="C35" s="1312">
        <f>C18*100/$C$5</f>
        <v>0.66796480580374484</v>
      </c>
      <c r="D35" s="1312">
        <f>D18*100/$D$5</f>
        <v>1.9885319824082837</v>
      </c>
    </row>
    <row r="36" spans="1:4" ht="20.25" customHeight="1">
      <c r="A36" s="1313" t="s">
        <v>253</v>
      </c>
      <c r="B36" s="1311" t="s">
        <v>206</v>
      </c>
      <c r="C36" s="1311" t="s">
        <v>206</v>
      </c>
      <c r="D36" s="1311" t="s">
        <v>206</v>
      </c>
    </row>
    <row r="37" spans="1:4" ht="20.25" customHeight="1">
      <c r="A37" s="1313" t="s">
        <v>252</v>
      </c>
      <c r="B37" s="1312">
        <f>B20*100/$B$5</f>
        <v>9.041697490635385E-2</v>
      </c>
      <c r="C37" s="1312">
        <f>ROUNDUP(C20*100/$C$5,1)</f>
        <v>0.2</v>
      </c>
      <c r="D37" s="1311" t="s">
        <v>206</v>
      </c>
    </row>
    <row r="38" spans="1:4" ht="6.75" customHeight="1">
      <c r="A38" s="1310"/>
      <c r="B38" s="1310"/>
      <c r="C38" s="1310"/>
      <c r="D38" s="1310"/>
    </row>
    <row r="39" spans="1:4" ht="15" customHeight="1"/>
    <row r="40" spans="1:4" ht="15" customHeight="1">
      <c r="B40" s="621"/>
      <c r="C40" s="621"/>
      <c r="D40" s="621"/>
    </row>
    <row r="41" spans="1:4" ht="15" customHeight="1">
      <c r="B41" s="621"/>
      <c r="C41" s="621"/>
      <c r="D41" s="621"/>
    </row>
    <row r="42" spans="1:4" ht="15" customHeight="1">
      <c r="B42" s="621"/>
      <c r="C42" s="621"/>
      <c r="D42" s="621"/>
    </row>
    <row r="43" spans="1:4" ht="15" customHeight="1">
      <c r="B43" s="621"/>
      <c r="C43" s="621"/>
      <c r="D43" s="621"/>
    </row>
    <row r="44" spans="1:4" ht="15" customHeight="1">
      <c r="B44" s="621"/>
      <c r="C44" s="621"/>
      <c r="D44" s="621"/>
    </row>
    <row r="45" spans="1:4" ht="15" customHeight="1">
      <c r="B45" s="621"/>
      <c r="C45" s="621"/>
      <c r="D45" s="621"/>
    </row>
    <row r="46" spans="1:4" ht="15" customHeight="1">
      <c r="B46" s="621"/>
      <c r="C46" s="621"/>
      <c r="D46" s="621"/>
    </row>
    <row r="47" spans="1:4" ht="15" customHeight="1">
      <c r="B47" s="621"/>
      <c r="C47" s="621"/>
      <c r="D47" s="621"/>
    </row>
    <row r="48" spans="1:4" ht="15" customHeight="1">
      <c r="B48" s="621"/>
      <c r="C48" s="621"/>
      <c r="D48" s="621"/>
    </row>
    <row r="49" spans="2:4" s="619" customFormat="1" ht="15" customHeight="1">
      <c r="B49" s="621"/>
      <c r="C49" s="621"/>
      <c r="D49" s="621"/>
    </row>
    <row r="50" spans="2:4" s="619" customFormat="1" ht="15" customHeight="1">
      <c r="B50" s="621"/>
      <c r="C50" s="621"/>
      <c r="D50" s="621"/>
    </row>
    <row r="51" spans="2:4" s="619" customFormat="1" ht="15" customHeight="1">
      <c r="B51" s="621"/>
      <c r="C51" s="621"/>
      <c r="D51" s="621"/>
    </row>
    <row r="52" spans="2:4" s="619" customFormat="1" ht="15" customHeight="1">
      <c r="B52" s="621"/>
      <c r="C52" s="621"/>
      <c r="D52" s="621"/>
    </row>
    <row r="53" spans="2:4" s="619" customFormat="1" ht="15" customHeight="1">
      <c r="B53" s="621"/>
      <c r="C53" s="621"/>
      <c r="D53" s="621"/>
    </row>
    <row r="54" spans="2:4" s="619" customFormat="1" ht="15" customHeight="1">
      <c r="B54" s="621"/>
      <c r="C54" s="621"/>
      <c r="D54" s="621"/>
    </row>
    <row r="55" spans="2:4" s="619" customFormat="1" ht="15" customHeight="1">
      <c r="B55" s="621"/>
      <c r="C55" s="621"/>
      <c r="D55" s="621"/>
    </row>
    <row r="56" spans="2:4" s="619" customFormat="1" ht="15" customHeight="1">
      <c r="B56" s="621"/>
      <c r="C56" s="621"/>
      <c r="D56" s="621"/>
    </row>
    <row r="57" spans="2:4" s="619" customFormat="1" ht="15" customHeight="1">
      <c r="B57" s="621"/>
      <c r="C57" s="621"/>
      <c r="D57" s="621"/>
    </row>
    <row r="58" spans="2:4" s="619" customFormat="1" ht="15" customHeight="1">
      <c r="B58" s="621"/>
      <c r="C58" s="621"/>
      <c r="D58" s="621"/>
    </row>
    <row r="59" spans="2:4" s="619" customFormat="1" ht="15" customHeight="1">
      <c r="B59" s="621"/>
      <c r="C59" s="621"/>
      <c r="D59" s="621"/>
    </row>
    <row r="60" spans="2:4" s="619" customFormat="1" ht="15" customHeight="1">
      <c r="B60" s="621"/>
      <c r="C60" s="621"/>
      <c r="D60" s="621"/>
    </row>
    <row r="61" spans="2:4" s="619" customFormat="1" ht="15" customHeight="1">
      <c r="B61" s="621"/>
      <c r="C61" s="621"/>
      <c r="D61" s="621"/>
    </row>
    <row r="62" spans="2:4" s="619" customFormat="1" ht="15" customHeight="1">
      <c r="B62" s="621"/>
      <c r="C62" s="621"/>
      <c r="D62" s="621"/>
    </row>
    <row r="63" spans="2:4" s="619" customFormat="1" ht="15" customHeight="1">
      <c r="B63" s="621"/>
      <c r="C63" s="621"/>
      <c r="D63" s="621"/>
    </row>
    <row r="64" spans="2:4" s="619" customFormat="1" ht="15" customHeight="1"/>
    <row r="65" spans="1:1" ht="15" customHeight="1">
      <c r="A65" s="619"/>
    </row>
    <row r="66" spans="1:1" ht="15" customHeight="1">
      <c r="A66" s="619"/>
    </row>
    <row r="67" spans="1:1" ht="15" customHeight="1">
      <c r="A67" s="619"/>
    </row>
    <row r="68" spans="1:1" ht="15" customHeight="1">
      <c r="A68" s="619"/>
    </row>
    <row r="69" spans="1:1" ht="15" customHeight="1">
      <c r="A69" s="619"/>
    </row>
    <row r="70" spans="1:1" ht="15" customHeight="1">
      <c r="A70" s="619"/>
    </row>
    <row r="71" spans="1:1" ht="15" customHeight="1">
      <c r="A71" s="619"/>
    </row>
    <row r="72" spans="1:1" ht="15" customHeight="1">
      <c r="A72" s="619"/>
    </row>
    <row r="73" spans="1:1" ht="15" customHeight="1">
      <c r="A73" s="619"/>
    </row>
    <row r="74" spans="1:1" ht="15" customHeight="1">
      <c r="A74" s="619"/>
    </row>
    <row r="75" spans="1:1" ht="15" customHeight="1">
      <c r="A75" s="619"/>
    </row>
    <row r="76" spans="1:1" ht="15" customHeight="1">
      <c r="A76" s="619"/>
    </row>
    <row r="77" spans="1:1" ht="15" customHeight="1">
      <c r="A77" s="619"/>
    </row>
    <row r="78" spans="1:1" ht="15" customHeight="1">
      <c r="A78" s="619"/>
    </row>
    <row r="79" spans="1:1" ht="15" customHeight="1">
      <c r="A79" s="619"/>
    </row>
    <row r="80" spans="1:1" ht="15" customHeight="1">
      <c r="A80" s="619"/>
    </row>
    <row r="81" spans="1:1" ht="15" customHeight="1">
      <c r="A81" s="619"/>
    </row>
    <row r="82" spans="1:1" ht="15" customHeight="1">
      <c r="A82" s="619"/>
    </row>
    <row r="83" spans="1:1" ht="15" customHeight="1">
      <c r="A83" s="619"/>
    </row>
    <row r="84" spans="1:1" ht="15" customHeight="1">
      <c r="A84" s="619"/>
    </row>
    <row r="85" spans="1:1" ht="15" customHeight="1">
      <c r="A85" s="619"/>
    </row>
    <row r="86" spans="1:1" ht="15" customHeight="1">
      <c r="A86" s="619"/>
    </row>
    <row r="87" spans="1:1" ht="15" customHeight="1">
      <c r="A87" s="619"/>
    </row>
    <row r="88" spans="1:1" ht="15" customHeight="1">
      <c r="A88" s="619"/>
    </row>
    <row r="89" spans="1:1" ht="15" customHeight="1">
      <c r="A89" s="619"/>
    </row>
    <row r="90" spans="1:1" ht="15" customHeight="1">
      <c r="A90" s="619"/>
    </row>
    <row r="91" spans="1:1" ht="15" customHeight="1">
      <c r="A91" s="619"/>
    </row>
    <row r="92" spans="1:1" ht="15" customHeight="1">
      <c r="A92" s="619"/>
    </row>
    <row r="93" spans="1:1" ht="15" customHeight="1">
      <c r="A93" s="619"/>
    </row>
    <row r="94" spans="1:1" ht="15" customHeight="1">
      <c r="A94" s="619"/>
    </row>
    <row r="95" spans="1:1" ht="15" customHeight="1">
      <c r="A95" s="619"/>
    </row>
    <row r="96" spans="1:1" ht="15" customHeight="1">
      <c r="A96" s="619"/>
    </row>
    <row r="97" spans="1:1" ht="15" customHeight="1">
      <c r="A97" s="619"/>
    </row>
    <row r="98" spans="1:1" ht="15" customHeight="1">
      <c r="A98" s="619"/>
    </row>
    <row r="99" spans="1:1" ht="15" customHeight="1">
      <c r="A99" s="619"/>
    </row>
    <row r="100" spans="1:1" ht="15" customHeight="1">
      <c r="A100" s="619"/>
    </row>
    <row r="101" spans="1:1" ht="15" customHeight="1">
      <c r="A101" s="619"/>
    </row>
    <row r="102" spans="1:1" ht="15" customHeight="1">
      <c r="A102" s="619"/>
    </row>
    <row r="103" spans="1:1" ht="15" customHeight="1">
      <c r="A103" s="619"/>
    </row>
    <row r="104" spans="1:1" ht="15" customHeight="1">
      <c r="A104" s="619"/>
    </row>
    <row r="65536" spans="1:1" ht="26.25" customHeight="1">
      <c r="A65536" s="619"/>
    </row>
  </sheetData>
  <sheetProtection selectLockedCells="1" selectUnlockedCells="1"/>
  <mergeCells count="2">
    <mergeCell ref="B4:D4"/>
    <mergeCell ref="B21:D21"/>
  </mergeCells>
  <printOptions horizontalCentered="1"/>
  <pageMargins left="1.1417322834645669" right="0.15748031496062992" top="0.94488188976377963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K27"/>
  <sheetViews>
    <sheetView topLeftCell="B14" workbookViewId="0">
      <selection activeCell="C40" sqref="C40"/>
    </sheetView>
  </sheetViews>
  <sheetFormatPr defaultColWidth="9" defaultRowHeight="18"/>
  <cols>
    <col min="1" max="1" width="2.25" style="6" customWidth="1"/>
    <col min="2" max="2" width="2.375" style="6" customWidth="1"/>
    <col min="3" max="3" width="5.625" style="6" customWidth="1"/>
    <col min="4" max="4" width="4.25" style="6" customWidth="1"/>
    <col min="5" max="5" width="20.875" style="6" customWidth="1"/>
    <col min="6" max="6" width="6.375" style="6" customWidth="1"/>
    <col min="7" max="8" width="5.375" style="6" customWidth="1"/>
    <col min="9" max="9" width="6.875" style="6" customWidth="1"/>
    <col min="10" max="10" width="5.875" style="6" customWidth="1"/>
    <col min="11" max="11" width="5.375" style="6" customWidth="1"/>
    <col min="12" max="12" width="6.375" style="6" customWidth="1"/>
    <col min="13" max="13" width="5.875" style="6" customWidth="1"/>
    <col min="14" max="14" width="5.375" style="6" customWidth="1"/>
    <col min="15" max="15" width="6.375" style="6" customWidth="1"/>
    <col min="16" max="16" width="5.375" style="6" customWidth="1"/>
    <col min="17" max="17" width="6.625" style="6" customWidth="1"/>
    <col min="18" max="29" width="6.375" style="6" customWidth="1"/>
    <col min="30" max="30" width="0.75" style="6" customWidth="1"/>
    <col min="31" max="31" width="29.125" style="6" customWidth="1"/>
    <col min="32" max="33" width="0.875" style="5" customWidth="1"/>
    <col min="34" max="34" width="4.125" style="6" customWidth="1"/>
    <col min="35" max="35" width="2.25" style="6" customWidth="1"/>
    <col min="36" max="36" width="4.125" style="6" customWidth="1"/>
    <col min="37" max="16384" width="9" style="6"/>
  </cols>
  <sheetData>
    <row r="1" spans="1:34" s="1" customFormat="1">
      <c r="B1" s="1" t="s">
        <v>210</v>
      </c>
      <c r="D1" s="2"/>
      <c r="E1" s="1" t="s">
        <v>209</v>
      </c>
      <c r="AF1" s="19"/>
      <c r="AG1" s="19"/>
    </row>
    <row r="2" spans="1:34" s="3" customFormat="1">
      <c r="B2" s="1" t="s">
        <v>208</v>
      </c>
      <c r="C2" s="1"/>
      <c r="D2" s="2"/>
      <c r="E2" s="1" t="s">
        <v>207</v>
      </c>
      <c r="AF2" s="20"/>
      <c r="AG2" s="20"/>
    </row>
    <row r="3" spans="1:3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U3" s="5"/>
      <c r="X3" s="5"/>
      <c r="AA3" s="5"/>
      <c r="AE3" s="15" t="s">
        <v>121</v>
      </c>
    </row>
    <row r="4" spans="1:34" ht="21.75" customHeight="1">
      <c r="A4" s="1459" t="s">
        <v>13</v>
      </c>
      <c r="B4" s="1459"/>
      <c r="C4" s="1459"/>
      <c r="D4" s="1459"/>
      <c r="E4" s="1460"/>
      <c r="F4" s="1465" t="s">
        <v>198</v>
      </c>
      <c r="G4" s="1466"/>
      <c r="H4" s="1466"/>
      <c r="I4" s="1466"/>
      <c r="J4" s="1466"/>
      <c r="K4" s="1466"/>
      <c r="L4" s="1466"/>
      <c r="M4" s="1466"/>
      <c r="N4" s="1466"/>
      <c r="O4" s="1466"/>
      <c r="P4" s="1466"/>
      <c r="Q4" s="1467"/>
      <c r="R4" s="1465" t="s">
        <v>202</v>
      </c>
      <c r="S4" s="1466"/>
      <c r="T4" s="1466"/>
      <c r="U4" s="1466"/>
      <c r="V4" s="1466"/>
      <c r="W4" s="1466"/>
      <c r="X4" s="1466"/>
      <c r="Y4" s="1466"/>
      <c r="Z4" s="1466"/>
      <c r="AA4" s="1466"/>
      <c r="AB4" s="1466"/>
      <c r="AC4" s="1467"/>
      <c r="AD4" s="1469" t="s">
        <v>12</v>
      </c>
      <c r="AE4" s="1459"/>
    </row>
    <row r="5" spans="1:34" s="8" customFormat="1" ht="15.75" customHeight="1">
      <c r="A5" s="1461"/>
      <c r="B5" s="1461"/>
      <c r="C5" s="1461"/>
      <c r="D5" s="1461"/>
      <c r="E5" s="1462"/>
      <c r="F5" s="1453" t="s">
        <v>72</v>
      </c>
      <c r="G5" s="1454"/>
      <c r="H5" s="1455"/>
      <c r="I5" s="1453" t="s">
        <v>73</v>
      </c>
      <c r="J5" s="1454"/>
      <c r="K5" s="1455"/>
      <c r="L5" s="1453" t="s">
        <v>74</v>
      </c>
      <c r="M5" s="1454"/>
      <c r="N5" s="1455"/>
      <c r="O5" s="1453" t="s">
        <v>71</v>
      </c>
      <c r="P5" s="1454"/>
      <c r="Q5" s="1455"/>
      <c r="R5" s="1453" t="s">
        <v>72</v>
      </c>
      <c r="S5" s="1454"/>
      <c r="T5" s="1455"/>
      <c r="U5" s="1453" t="s">
        <v>73</v>
      </c>
      <c r="V5" s="1454"/>
      <c r="W5" s="1455"/>
      <c r="X5" s="1453" t="s">
        <v>74</v>
      </c>
      <c r="Y5" s="1454"/>
      <c r="Z5" s="1455"/>
      <c r="AA5" s="1453" t="s">
        <v>71</v>
      </c>
      <c r="AB5" s="1454"/>
      <c r="AC5" s="1455"/>
      <c r="AD5" s="1470"/>
      <c r="AE5" s="1461"/>
      <c r="AF5" s="30"/>
      <c r="AG5" s="30"/>
      <c r="AH5" s="14"/>
    </row>
    <row r="6" spans="1:34" s="8" customFormat="1" ht="18" customHeight="1">
      <c r="A6" s="1461"/>
      <c r="B6" s="1461"/>
      <c r="C6" s="1461"/>
      <c r="D6" s="1461"/>
      <c r="E6" s="1462"/>
      <c r="F6" s="1456" t="s">
        <v>67</v>
      </c>
      <c r="G6" s="1457"/>
      <c r="H6" s="1458"/>
      <c r="I6" s="1456" t="s">
        <v>68</v>
      </c>
      <c r="J6" s="1457"/>
      <c r="K6" s="1458"/>
      <c r="L6" s="1456" t="s">
        <v>69</v>
      </c>
      <c r="M6" s="1457"/>
      <c r="N6" s="1458"/>
      <c r="O6" s="1456" t="s">
        <v>70</v>
      </c>
      <c r="P6" s="1457"/>
      <c r="Q6" s="1458"/>
      <c r="R6" s="1456" t="s">
        <v>67</v>
      </c>
      <c r="S6" s="1457"/>
      <c r="T6" s="1458"/>
      <c r="U6" s="1456" t="s">
        <v>68</v>
      </c>
      <c r="V6" s="1457"/>
      <c r="W6" s="1458"/>
      <c r="X6" s="1456" t="s">
        <v>69</v>
      </c>
      <c r="Y6" s="1457"/>
      <c r="Z6" s="1458"/>
      <c r="AA6" s="1456" t="s">
        <v>70</v>
      </c>
      <c r="AB6" s="1457"/>
      <c r="AC6" s="1458"/>
      <c r="AD6" s="1470"/>
      <c r="AE6" s="1461"/>
      <c r="AF6" s="16"/>
      <c r="AG6" s="30"/>
      <c r="AH6" s="14"/>
    </row>
    <row r="7" spans="1:34" s="8" customFormat="1" ht="18.75" customHeight="1">
      <c r="A7" s="1461"/>
      <c r="B7" s="1461"/>
      <c r="C7" s="1461"/>
      <c r="D7" s="1461"/>
      <c r="E7" s="1462"/>
      <c r="F7" s="74" t="s">
        <v>0</v>
      </c>
      <c r="G7" s="75" t="s">
        <v>1</v>
      </c>
      <c r="H7" s="76" t="s">
        <v>2</v>
      </c>
      <c r="I7" s="74" t="s">
        <v>0</v>
      </c>
      <c r="J7" s="75" t="s">
        <v>1</v>
      </c>
      <c r="K7" s="76" t="s">
        <v>2</v>
      </c>
      <c r="L7" s="74" t="s">
        <v>0</v>
      </c>
      <c r="M7" s="75" t="s">
        <v>1</v>
      </c>
      <c r="N7" s="76" t="s">
        <v>2</v>
      </c>
      <c r="O7" s="74" t="s">
        <v>0</v>
      </c>
      <c r="P7" s="75" t="s">
        <v>1</v>
      </c>
      <c r="Q7" s="76" t="s">
        <v>2</v>
      </c>
      <c r="R7" s="74" t="s">
        <v>0</v>
      </c>
      <c r="S7" s="75" t="s">
        <v>1</v>
      </c>
      <c r="T7" s="76" t="s">
        <v>2</v>
      </c>
      <c r="U7" s="74" t="s">
        <v>0</v>
      </c>
      <c r="V7" s="75" t="s">
        <v>1</v>
      </c>
      <c r="W7" s="76" t="s">
        <v>2</v>
      </c>
      <c r="X7" s="74" t="s">
        <v>0</v>
      </c>
      <c r="Y7" s="75" t="s">
        <v>1</v>
      </c>
      <c r="Z7" s="76" t="s">
        <v>2</v>
      </c>
      <c r="AA7" s="74" t="s">
        <v>0</v>
      </c>
      <c r="AB7" s="75" t="s">
        <v>1</v>
      </c>
      <c r="AC7" s="76" t="s">
        <v>2</v>
      </c>
      <c r="AD7" s="1470"/>
      <c r="AE7" s="1461"/>
      <c r="AF7" s="16"/>
      <c r="AG7" s="30"/>
      <c r="AH7" s="14"/>
    </row>
    <row r="8" spans="1:34" s="8" customFormat="1" ht="18.75" customHeight="1">
      <c r="A8" s="1463"/>
      <c r="B8" s="1463"/>
      <c r="C8" s="1463"/>
      <c r="D8" s="1463"/>
      <c r="E8" s="1464"/>
      <c r="F8" s="77" t="s">
        <v>3</v>
      </c>
      <c r="G8" s="78" t="s">
        <v>4</v>
      </c>
      <c r="H8" s="79" t="s">
        <v>5</v>
      </c>
      <c r="I8" s="77" t="s">
        <v>3</v>
      </c>
      <c r="J8" s="78" t="s">
        <v>4</v>
      </c>
      <c r="K8" s="79" t="s">
        <v>5</v>
      </c>
      <c r="L8" s="77" t="s">
        <v>3</v>
      </c>
      <c r="M8" s="78" t="s">
        <v>4</v>
      </c>
      <c r="N8" s="79" t="s">
        <v>5</v>
      </c>
      <c r="O8" s="77" t="s">
        <v>3</v>
      </c>
      <c r="P8" s="78" t="s">
        <v>4</v>
      </c>
      <c r="Q8" s="79" t="s">
        <v>5</v>
      </c>
      <c r="R8" s="77" t="s">
        <v>3</v>
      </c>
      <c r="S8" s="78" t="s">
        <v>4</v>
      </c>
      <c r="T8" s="79" t="s">
        <v>5</v>
      </c>
      <c r="U8" s="77" t="s">
        <v>3</v>
      </c>
      <c r="V8" s="78" t="s">
        <v>4</v>
      </c>
      <c r="W8" s="79" t="s">
        <v>5</v>
      </c>
      <c r="X8" s="77" t="s">
        <v>3</v>
      </c>
      <c r="Y8" s="78" t="s">
        <v>4</v>
      </c>
      <c r="Z8" s="79" t="s">
        <v>5</v>
      </c>
      <c r="AA8" s="77" t="s">
        <v>3</v>
      </c>
      <c r="AB8" s="78" t="s">
        <v>4</v>
      </c>
      <c r="AC8" s="79" t="s">
        <v>5</v>
      </c>
      <c r="AD8" s="1471"/>
      <c r="AE8" s="1463"/>
      <c r="AF8" s="30"/>
      <c r="AG8" s="30"/>
      <c r="AH8" s="14"/>
    </row>
    <row r="9" spans="1:34" s="9" customFormat="1" ht="25.5" customHeight="1">
      <c r="A9" s="1451" t="s">
        <v>93</v>
      </c>
      <c r="B9" s="1451"/>
      <c r="C9" s="1451"/>
      <c r="D9" s="1451"/>
      <c r="E9" s="1452"/>
      <c r="F9" s="112">
        <v>1244459.3500000001</v>
      </c>
      <c r="G9" s="112">
        <v>702946</v>
      </c>
      <c r="H9" s="112">
        <v>541512.82999999996</v>
      </c>
      <c r="I9" s="115">
        <v>1264250</v>
      </c>
      <c r="J9" s="112">
        <v>688457</v>
      </c>
      <c r="K9" s="114">
        <v>575793</v>
      </c>
      <c r="L9" s="112">
        <v>1361389</v>
      </c>
      <c r="M9" s="113">
        <v>736463</v>
      </c>
      <c r="N9" s="113">
        <v>624926</v>
      </c>
      <c r="O9" s="112">
        <v>1306822.97</v>
      </c>
      <c r="P9" s="112">
        <v>719729.98</v>
      </c>
      <c r="Q9" s="112">
        <v>587092.99</v>
      </c>
      <c r="R9" s="615">
        <v>1236358</v>
      </c>
      <c r="S9" s="615">
        <v>680638</v>
      </c>
      <c r="T9" s="615">
        <v>555720</v>
      </c>
      <c r="U9" s="615">
        <v>1252549</v>
      </c>
      <c r="V9" s="615">
        <v>695555</v>
      </c>
      <c r="W9" s="615">
        <v>556994</v>
      </c>
      <c r="X9" s="615">
        <v>1299811</v>
      </c>
      <c r="Y9" s="615">
        <v>717188</v>
      </c>
      <c r="Z9" s="615">
        <v>582623</v>
      </c>
      <c r="AA9" s="615">
        <v>1263081</v>
      </c>
      <c r="AB9" s="615">
        <v>697938</v>
      </c>
      <c r="AC9" s="615">
        <v>565143</v>
      </c>
      <c r="AD9" s="1468" t="s">
        <v>3</v>
      </c>
      <c r="AE9" s="1451"/>
      <c r="AF9" s="19"/>
      <c r="AG9" s="20"/>
      <c r="AH9" s="3"/>
    </row>
    <row r="10" spans="1:34" s="14" customFormat="1" ht="21.75" customHeight="1">
      <c r="F10" s="42"/>
      <c r="G10" s="42"/>
      <c r="H10" s="42"/>
      <c r="I10" s="43"/>
      <c r="J10" s="42"/>
      <c r="K10" s="30"/>
      <c r="L10" s="42"/>
      <c r="M10" s="41"/>
      <c r="N10" s="41"/>
      <c r="O10" s="42"/>
      <c r="P10" s="42"/>
      <c r="Q10" s="42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E10" s="14" t="s">
        <v>172</v>
      </c>
      <c r="AF10" s="30"/>
      <c r="AG10" s="21"/>
      <c r="AH10" s="22"/>
    </row>
    <row r="11" spans="1:34" s="14" customFormat="1" ht="21.75" customHeight="1">
      <c r="A11" s="14" t="s">
        <v>164</v>
      </c>
      <c r="F11" s="108">
        <v>36036.14</v>
      </c>
      <c r="G11" s="108">
        <v>28440.48</v>
      </c>
      <c r="H11" s="107">
        <v>7595.66</v>
      </c>
      <c r="I11" s="111">
        <v>45374</v>
      </c>
      <c r="J11" s="108">
        <v>31834</v>
      </c>
      <c r="K11" s="110">
        <v>13540</v>
      </c>
      <c r="L11" s="108">
        <v>36411</v>
      </c>
      <c r="M11" s="109">
        <v>24775</v>
      </c>
      <c r="N11" s="109">
        <v>11636</v>
      </c>
      <c r="O11" s="108">
        <v>25540.799999999999</v>
      </c>
      <c r="P11" s="108">
        <v>20643.560000000001</v>
      </c>
      <c r="Q11" s="108">
        <v>4897.24</v>
      </c>
      <c r="R11" s="614">
        <v>29215</v>
      </c>
      <c r="S11" s="614">
        <v>21314</v>
      </c>
      <c r="T11" s="614">
        <v>7901</v>
      </c>
      <c r="U11" s="614">
        <v>25549</v>
      </c>
      <c r="V11" s="614">
        <v>16905</v>
      </c>
      <c r="W11" s="614">
        <v>8644</v>
      </c>
      <c r="X11" s="614">
        <v>27363</v>
      </c>
      <c r="Y11" s="614">
        <v>20310</v>
      </c>
      <c r="Z11" s="614">
        <v>7053</v>
      </c>
      <c r="AA11" s="614">
        <v>33548</v>
      </c>
      <c r="AB11" s="614">
        <v>23108</v>
      </c>
      <c r="AC11" s="614">
        <v>10440</v>
      </c>
      <c r="AE11" s="14" t="s">
        <v>173</v>
      </c>
      <c r="AF11" s="30"/>
      <c r="AG11" s="21"/>
      <c r="AH11" s="22"/>
    </row>
    <row r="12" spans="1:34" s="14" customFormat="1" ht="21.75" customHeight="1">
      <c r="A12" s="14" t="s">
        <v>8</v>
      </c>
      <c r="F12" s="108">
        <v>58899.5</v>
      </c>
      <c r="G12" s="108">
        <v>22482.89</v>
      </c>
      <c r="H12" s="107">
        <v>36416.620000000003</v>
      </c>
      <c r="I12" s="111">
        <v>53102</v>
      </c>
      <c r="J12" s="108">
        <v>18515</v>
      </c>
      <c r="K12" s="110">
        <v>34587</v>
      </c>
      <c r="L12" s="108">
        <v>50072</v>
      </c>
      <c r="M12" s="109">
        <v>22765</v>
      </c>
      <c r="N12" s="109">
        <v>27307</v>
      </c>
      <c r="O12" s="108">
        <v>46193.19</v>
      </c>
      <c r="P12" s="108">
        <v>15399.07</v>
      </c>
      <c r="Q12" s="108">
        <v>30794.11</v>
      </c>
      <c r="R12" s="614">
        <v>45643</v>
      </c>
      <c r="S12" s="614">
        <v>15518</v>
      </c>
      <c r="T12" s="614">
        <v>30125</v>
      </c>
      <c r="U12" s="614">
        <v>54259</v>
      </c>
      <c r="V12" s="614">
        <v>17202</v>
      </c>
      <c r="W12" s="614">
        <v>37057</v>
      </c>
      <c r="X12" s="614">
        <v>60253</v>
      </c>
      <c r="Y12" s="614">
        <v>18821</v>
      </c>
      <c r="Z12" s="614">
        <v>41432</v>
      </c>
      <c r="AA12" s="614">
        <v>36974</v>
      </c>
      <c r="AB12" s="614">
        <v>14274</v>
      </c>
      <c r="AC12" s="614">
        <v>22700</v>
      </c>
      <c r="AE12" s="14" t="s">
        <v>161</v>
      </c>
      <c r="AF12" s="30"/>
      <c r="AG12" s="21"/>
      <c r="AH12" s="22"/>
    </row>
    <row r="13" spans="1:34" s="14" customFormat="1" ht="21.75" customHeight="1">
      <c r="A13" s="14" t="s">
        <v>165</v>
      </c>
      <c r="F13" s="108"/>
      <c r="G13" s="108"/>
      <c r="H13" s="43"/>
      <c r="I13" s="111"/>
      <c r="J13" s="108"/>
      <c r="K13" s="110"/>
      <c r="L13" s="108"/>
      <c r="M13" s="109"/>
      <c r="N13" s="109"/>
      <c r="O13" s="108"/>
      <c r="P13" s="108"/>
      <c r="Q13" s="108"/>
      <c r="R13" s="614"/>
      <c r="S13" s="614"/>
      <c r="T13" s="614"/>
      <c r="U13" s="614"/>
      <c r="V13" s="614"/>
      <c r="W13" s="614"/>
      <c r="X13" s="614"/>
      <c r="Y13" s="614"/>
      <c r="Z13" s="614"/>
      <c r="AA13" s="614"/>
      <c r="AB13" s="614"/>
      <c r="AC13" s="614"/>
      <c r="AE13" s="14" t="s">
        <v>174</v>
      </c>
      <c r="AF13" s="30"/>
      <c r="AG13" s="21"/>
      <c r="AH13" s="22"/>
    </row>
    <row r="14" spans="1:34" s="14" customFormat="1" ht="21.75" customHeight="1">
      <c r="B14" s="14" t="s">
        <v>166</v>
      </c>
      <c r="F14" s="108">
        <v>35829.230000000003</v>
      </c>
      <c r="G14" s="108">
        <v>20067.77</v>
      </c>
      <c r="H14" s="107">
        <v>15761.46</v>
      </c>
      <c r="I14" s="111">
        <v>34457</v>
      </c>
      <c r="J14" s="108">
        <v>14123</v>
      </c>
      <c r="K14" s="110">
        <v>20334</v>
      </c>
      <c r="L14" s="108">
        <v>41557</v>
      </c>
      <c r="M14" s="109">
        <v>17886</v>
      </c>
      <c r="N14" s="109">
        <v>23671</v>
      </c>
      <c r="O14" s="108">
        <v>29888.07</v>
      </c>
      <c r="P14" s="108">
        <v>17833.349999999999</v>
      </c>
      <c r="Q14" s="108">
        <v>12054.72</v>
      </c>
      <c r="R14" s="614">
        <v>38528</v>
      </c>
      <c r="S14" s="614">
        <v>18258</v>
      </c>
      <c r="T14" s="614">
        <v>20270</v>
      </c>
      <c r="U14" s="614">
        <v>27390</v>
      </c>
      <c r="V14" s="614">
        <v>10662</v>
      </c>
      <c r="W14" s="614">
        <v>16728</v>
      </c>
      <c r="X14" s="614">
        <v>33838</v>
      </c>
      <c r="Y14" s="614">
        <v>16666</v>
      </c>
      <c r="Z14" s="614">
        <v>17172</v>
      </c>
      <c r="AA14" s="614">
        <v>35289</v>
      </c>
      <c r="AB14" s="614">
        <v>17246</v>
      </c>
      <c r="AC14" s="614">
        <v>18043</v>
      </c>
      <c r="AE14" s="14" t="s">
        <v>175</v>
      </c>
      <c r="AF14" s="30"/>
      <c r="AG14" s="21"/>
      <c r="AH14" s="22"/>
    </row>
    <row r="15" spans="1:34" s="14" customFormat="1" ht="21.75" customHeight="1">
      <c r="A15" s="14" t="s">
        <v>9</v>
      </c>
      <c r="F15" s="108">
        <v>34859.339999999997</v>
      </c>
      <c r="G15" s="108">
        <v>7256.26</v>
      </c>
      <c r="H15" s="107">
        <v>27603.08</v>
      </c>
      <c r="I15" s="111">
        <v>31681</v>
      </c>
      <c r="J15" s="108">
        <v>9951</v>
      </c>
      <c r="K15" s="110">
        <v>21730</v>
      </c>
      <c r="L15" s="108">
        <v>33030</v>
      </c>
      <c r="M15" s="109">
        <v>7437</v>
      </c>
      <c r="N15" s="109">
        <v>25593</v>
      </c>
      <c r="O15" s="108">
        <v>31538.38</v>
      </c>
      <c r="P15" s="108">
        <v>6974.56</v>
      </c>
      <c r="Q15" s="108">
        <v>24563.83</v>
      </c>
      <c r="R15" s="614">
        <v>44345</v>
      </c>
      <c r="S15" s="614">
        <v>9980</v>
      </c>
      <c r="T15" s="614">
        <v>34365</v>
      </c>
      <c r="U15" s="614">
        <v>35243</v>
      </c>
      <c r="V15" s="614">
        <v>10655</v>
      </c>
      <c r="W15" s="614">
        <v>24588</v>
      </c>
      <c r="X15" s="614">
        <v>27146</v>
      </c>
      <c r="Y15" s="614">
        <v>7023</v>
      </c>
      <c r="Z15" s="614">
        <v>20123</v>
      </c>
      <c r="AA15" s="614">
        <v>37792</v>
      </c>
      <c r="AB15" s="614">
        <v>13271</v>
      </c>
      <c r="AC15" s="614">
        <v>24521</v>
      </c>
      <c r="AE15" s="14" t="s">
        <v>162</v>
      </c>
      <c r="AF15" s="30"/>
      <c r="AG15" s="21"/>
      <c r="AH15" s="22"/>
    </row>
    <row r="16" spans="1:34" s="14" customFormat="1" ht="21.75" customHeight="1">
      <c r="A16" s="14" t="s">
        <v>167</v>
      </c>
      <c r="F16" s="108"/>
      <c r="G16" s="108"/>
      <c r="H16" s="43"/>
      <c r="I16" s="111"/>
      <c r="J16" s="108"/>
      <c r="K16" s="110"/>
      <c r="L16" s="108"/>
      <c r="M16" s="109"/>
      <c r="N16" s="109"/>
      <c r="O16" s="108"/>
      <c r="P16" s="108"/>
      <c r="Q16" s="108"/>
      <c r="R16" s="614"/>
      <c r="S16" s="614"/>
      <c r="T16" s="614"/>
      <c r="U16" s="614"/>
      <c r="V16" s="614"/>
      <c r="W16" s="614"/>
      <c r="X16" s="614"/>
      <c r="Y16" s="614"/>
      <c r="Z16" s="614"/>
      <c r="AA16" s="614"/>
      <c r="AB16" s="614"/>
      <c r="AC16" s="614"/>
      <c r="AE16" s="14" t="s">
        <v>199</v>
      </c>
      <c r="AF16" s="30"/>
      <c r="AG16" s="21"/>
      <c r="AH16" s="22"/>
    </row>
    <row r="17" spans="1:37" s="14" customFormat="1" ht="21.75" customHeight="1">
      <c r="F17" s="108">
        <v>264189</v>
      </c>
      <c r="G17" s="108">
        <v>111730.77</v>
      </c>
      <c r="H17" s="107">
        <v>152457.54</v>
      </c>
      <c r="I17" s="111">
        <v>256374</v>
      </c>
      <c r="J17" s="108">
        <v>93515</v>
      </c>
      <c r="K17" s="110">
        <v>162859</v>
      </c>
      <c r="L17" s="108">
        <v>264756</v>
      </c>
      <c r="M17" s="109">
        <v>102501</v>
      </c>
      <c r="N17" s="109">
        <v>162255</v>
      </c>
      <c r="O17" s="108">
        <v>261399.23</v>
      </c>
      <c r="P17" s="108">
        <v>98031.98</v>
      </c>
      <c r="Q17" s="108">
        <v>163367.25</v>
      </c>
      <c r="R17" s="614">
        <v>211947</v>
      </c>
      <c r="S17" s="614">
        <v>75754</v>
      </c>
      <c r="T17" s="614">
        <v>136193</v>
      </c>
      <c r="U17" s="614">
        <v>224243</v>
      </c>
      <c r="V17" s="614">
        <v>77253</v>
      </c>
      <c r="W17" s="614">
        <v>146990</v>
      </c>
      <c r="X17" s="614">
        <v>223515</v>
      </c>
      <c r="Y17" s="614">
        <v>83250</v>
      </c>
      <c r="Z17" s="614">
        <v>140265</v>
      </c>
      <c r="AA17" s="614">
        <v>240618</v>
      </c>
      <c r="AB17" s="614">
        <v>97792</v>
      </c>
      <c r="AC17" s="614">
        <v>142826</v>
      </c>
      <c r="AE17" s="14" t="s">
        <v>176</v>
      </c>
      <c r="AF17" s="30"/>
      <c r="AG17" s="21"/>
      <c r="AH17" s="22"/>
    </row>
    <row r="18" spans="1:37" s="14" customFormat="1" ht="21.75" customHeight="1">
      <c r="A18" s="14" t="s">
        <v>168</v>
      </c>
      <c r="F18" s="108">
        <v>275348.95</v>
      </c>
      <c r="G18" s="108">
        <v>173155.78</v>
      </c>
      <c r="H18" s="107">
        <v>102193.17</v>
      </c>
      <c r="I18" s="111">
        <v>387080</v>
      </c>
      <c r="J18" s="108">
        <v>232950</v>
      </c>
      <c r="K18" s="110">
        <v>154130</v>
      </c>
      <c r="L18" s="108">
        <v>476749</v>
      </c>
      <c r="M18" s="109">
        <v>264844</v>
      </c>
      <c r="N18" s="109">
        <v>211905</v>
      </c>
      <c r="O18" s="108">
        <v>431531.51</v>
      </c>
      <c r="P18" s="108">
        <v>260018.55</v>
      </c>
      <c r="Q18" s="108">
        <v>171512.95999999999</v>
      </c>
      <c r="R18" s="614">
        <v>358811</v>
      </c>
      <c r="S18" s="614">
        <v>232114</v>
      </c>
      <c r="T18" s="613">
        <v>126697</v>
      </c>
      <c r="U18" s="614">
        <v>386943</v>
      </c>
      <c r="V18" s="614">
        <v>245961</v>
      </c>
      <c r="W18" s="613">
        <v>140982</v>
      </c>
      <c r="X18" s="614">
        <v>459368</v>
      </c>
      <c r="Y18" s="614">
        <v>278332</v>
      </c>
      <c r="Z18" s="613">
        <v>181036</v>
      </c>
      <c r="AA18" s="614">
        <v>394970</v>
      </c>
      <c r="AB18" s="614">
        <v>239880</v>
      </c>
      <c r="AC18" s="613">
        <v>155090</v>
      </c>
      <c r="AE18" s="14" t="s">
        <v>177</v>
      </c>
      <c r="AF18" s="30"/>
    </row>
    <row r="19" spans="1:37" s="14" customFormat="1" ht="21.75" customHeight="1">
      <c r="A19" s="14" t="s">
        <v>169</v>
      </c>
      <c r="F19" s="108">
        <v>140215</v>
      </c>
      <c r="G19" s="108">
        <v>99524.28</v>
      </c>
      <c r="H19" s="107">
        <v>40691.31</v>
      </c>
      <c r="I19" s="111">
        <v>139510</v>
      </c>
      <c r="J19" s="108">
        <v>105996</v>
      </c>
      <c r="K19" s="110">
        <v>33514</v>
      </c>
      <c r="L19" s="108">
        <v>155591</v>
      </c>
      <c r="M19" s="109">
        <v>115669</v>
      </c>
      <c r="N19" s="109">
        <v>39922</v>
      </c>
      <c r="O19" s="108">
        <v>179037.4</v>
      </c>
      <c r="P19" s="108">
        <v>128639.26</v>
      </c>
      <c r="Q19" s="108">
        <v>50398.14</v>
      </c>
      <c r="R19" s="614">
        <v>158493</v>
      </c>
      <c r="S19" s="614">
        <v>108303</v>
      </c>
      <c r="T19" s="613">
        <v>50190</v>
      </c>
      <c r="U19" s="614">
        <v>162947</v>
      </c>
      <c r="V19" s="614">
        <v>120645</v>
      </c>
      <c r="W19" s="613">
        <v>42302</v>
      </c>
      <c r="X19" s="614">
        <v>166574</v>
      </c>
      <c r="Y19" s="614">
        <v>120297</v>
      </c>
      <c r="Z19" s="613">
        <v>46277</v>
      </c>
      <c r="AA19" s="614">
        <v>141437</v>
      </c>
      <c r="AB19" s="614">
        <v>93371</v>
      </c>
      <c r="AC19" s="613">
        <v>48066</v>
      </c>
      <c r="AE19" s="14" t="s">
        <v>178</v>
      </c>
      <c r="AF19" s="30"/>
    </row>
    <row r="20" spans="1:37" s="14" customFormat="1" ht="21.75" customHeight="1">
      <c r="A20" s="14" t="s">
        <v>170</v>
      </c>
      <c r="F20" s="108"/>
      <c r="G20" s="108"/>
      <c r="H20" s="107"/>
      <c r="I20" s="111"/>
      <c r="J20" s="108"/>
      <c r="K20" s="110"/>
      <c r="L20" s="108"/>
      <c r="M20" s="109"/>
      <c r="N20" s="109"/>
      <c r="O20" s="108"/>
      <c r="P20" s="108"/>
      <c r="Q20" s="108"/>
      <c r="R20" s="614"/>
      <c r="S20" s="614"/>
      <c r="T20" s="613"/>
      <c r="U20" s="614"/>
      <c r="V20" s="614"/>
      <c r="W20" s="613"/>
      <c r="X20" s="614"/>
      <c r="Y20" s="614"/>
      <c r="Z20" s="613"/>
      <c r="AA20" s="614"/>
      <c r="AB20" s="614"/>
      <c r="AC20" s="613"/>
      <c r="AE20" s="14" t="s">
        <v>179</v>
      </c>
      <c r="AF20" s="30"/>
      <c r="AG20" s="21"/>
      <c r="AH20" s="22"/>
    </row>
    <row r="21" spans="1:37" s="14" customFormat="1" ht="21.75" customHeight="1">
      <c r="B21" s="14" t="s">
        <v>10</v>
      </c>
      <c r="F21" s="108">
        <v>153368.39000000001</v>
      </c>
      <c r="G21" s="108">
        <v>94526</v>
      </c>
      <c r="H21" s="107">
        <v>58841.82</v>
      </c>
      <c r="I21" s="111">
        <v>120836</v>
      </c>
      <c r="J21" s="108">
        <v>67434</v>
      </c>
      <c r="K21" s="110">
        <v>53402</v>
      </c>
      <c r="L21" s="108">
        <v>125599</v>
      </c>
      <c r="M21" s="109">
        <v>78100</v>
      </c>
      <c r="N21" s="109">
        <v>47499</v>
      </c>
      <c r="O21" s="108">
        <v>108149.58</v>
      </c>
      <c r="P21" s="108">
        <v>61291.87</v>
      </c>
      <c r="Q21" s="108">
        <v>46857.71</v>
      </c>
      <c r="R21" s="614">
        <v>129347</v>
      </c>
      <c r="S21" s="614">
        <v>75631</v>
      </c>
      <c r="T21" s="613">
        <v>53716</v>
      </c>
      <c r="U21" s="614">
        <v>139920</v>
      </c>
      <c r="V21" s="614">
        <v>77950</v>
      </c>
      <c r="W21" s="613">
        <v>61970</v>
      </c>
      <c r="X21" s="614">
        <v>127397</v>
      </c>
      <c r="Y21" s="614">
        <v>68060</v>
      </c>
      <c r="Z21" s="613">
        <v>59337</v>
      </c>
      <c r="AA21" s="614">
        <v>130542</v>
      </c>
      <c r="AB21" s="614">
        <v>75475</v>
      </c>
      <c r="AC21" s="613">
        <v>55067</v>
      </c>
      <c r="AE21" s="14" t="s">
        <v>180</v>
      </c>
      <c r="AF21" s="30"/>
      <c r="AG21" s="30"/>
    </row>
    <row r="22" spans="1:37" s="14" customFormat="1" ht="21.75" customHeight="1">
      <c r="A22" s="14" t="s">
        <v>171</v>
      </c>
      <c r="F22" s="108">
        <v>245713.9</v>
      </c>
      <c r="G22" s="108">
        <v>145761.73000000001</v>
      </c>
      <c r="H22" s="107">
        <v>99952.17</v>
      </c>
      <c r="I22" s="111">
        <v>195836</v>
      </c>
      <c r="J22" s="108">
        <v>114139</v>
      </c>
      <c r="K22" s="110">
        <v>81697</v>
      </c>
      <c r="L22" s="108">
        <v>177624</v>
      </c>
      <c r="M22" s="109">
        <v>102486</v>
      </c>
      <c r="N22" s="109">
        <v>75138</v>
      </c>
      <c r="O22" s="108">
        <v>193544.82</v>
      </c>
      <c r="P22" s="108">
        <v>110897.77</v>
      </c>
      <c r="Q22" s="108">
        <v>82647.039999999994</v>
      </c>
      <c r="R22" s="614">
        <v>220029</v>
      </c>
      <c r="S22" s="614">
        <v>123766</v>
      </c>
      <c r="T22" s="613">
        <v>96263</v>
      </c>
      <c r="U22" s="614">
        <v>196055</v>
      </c>
      <c r="V22" s="614">
        <v>118322</v>
      </c>
      <c r="W22" s="613">
        <v>77733</v>
      </c>
      <c r="X22" s="614">
        <v>174357</v>
      </c>
      <c r="Y22" s="614">
        <v>104429</v>
      </c>
      <c r="Z22" s="613">
        <v>69928</v>
      </c>
      <c r="AA22" s="614">
        <v>211911</v>
      </c>
      <c r="AB22" s="614">
        <v>123521</v>
      </c>
      <c r="AC22" s="613">
        <v>88390</v>
      </c>
      <c r="AE22" s="14" t="s">
        <v>181</v>
      </c>
      <c r="AF22" s="30"/>
      <c r="AG22" s="30"/>
    </row>
    <row r="23" spans="1:37" s="14" customFormat="1" ht="21.75" customHeight="1">
      <c r="A23" s="14" t="s">
        <v>11</v>
      </c>
      <c r="F23" s="103" t="s">
        <v>206</v>
      </c>
      <c r="G23" s="103" t="s">
        <v>206</v>
      </c>
      <c r="H23" s="103" t="s">
        <v>206</v>
      </c>
      <c r="I23" s="106" t="s">
        <v>206</v>
      </c>
      <c r="J23" s="103" t="s">
        <v>206</v>
      </c>
      <c r="K23" s="105" t="s">
        <v>206</v>
      </c>
      <c r="L23" s="103" t="s">
        <v>206</v>
      </c>
      <c r="M23" s="104" t="s">
        <v>206</v>
      </c>
      <c r="N23" s="104" t="s">
        <v>206</v>
      </c>
      <c r="O23" s="103" t="s">
        <v>206</v>
      </c>
      <c r="P23" s="103" t="s">
        <v>206</v>
      </c>
      <c r="Q23" s="103" t="s">
        <v>206</v>
      </c>
      <c r="R23" s="612" t="s">
        <v>206</v>
      </c>
      <c r="S23" s="612" t="s">
        <v>206</v>
      </c>
      <c r="T23" s="612" t="s">
        <v>206</v>
      </c>
      <c r="U23" s="612" t="s">
        <v>206</v>
      </c>
      <c r="V23" s="612" t="s">
        <v>206</v>
      </c>
      <c r="W23" s="612" t="s">
        <v>206</v>
      </c>
      <c r="X23" s="612" t="s">
        <v>206</v>
      </c>
      <c r="Y23" s="612" t="s">
        <v>204</v>
      </c>
      <c r="Z23" s="612" t="s">
        <v>204</v>
      </c>
      <c r="AA23" s="612" t="s">
        <v>206</v>
      </c>
      <c r="AB23" s="612" t="s">
        <v>206</v>
      </c>
      <c r="AC23" s="612" t="s">
        <v>206</v>
      </c>
      <c r="AE23" s="14" t="s">
        <v>182</v>
      </c>
      <c r="AF23" s="30"/>
      <c r="AG23" s="5"/>
      <c r="AH23" s="6"/>
    </row>
    <row r="24" spans="1:37" s="8" customFormat="1" ht="3" customHeight="1">
      <c r="A24" s="10"/>
      <c r="B24" s="10"/>
      <c r="C24" s="10"/>
      <c r="D24" s="10"/>
      <c r="E24" s="10"/>
      <c r="F24" s="13"/>
      <c r="G24" s="11"/>
      <c r="H24" s="12"/>
      <c r="I24" s="12"/>
      <c r="J24" s="11"/>
      <c r="K24" s="10"/>
      <c r="L24" s="11"/>
      <c r="M24" s="13"/>
      <c r="N24" s="13"/>
      <c r="O24" s="11"/>
      <c r="P24" s="11"/>
      <c r="Q24" s="11"/>
      <c r="R24" s="11"/>
      <c r="S24" s="11"/>
      <c r="T24" s="12"/>
      <c r="U24" s="11"/>
      <c r="V24" s="11"/>
      <c r="W24" s="12"/>
      <c r="X24" s="11"/>
      <c r="Y24" s="11"/>
      <c r="Z24" s="12"/>
      <c r="AA24" s="11"/>
      <c r="AB24" s="11"/>
      <c r="AC24" s="12"/>
      <c r="AD24" s="10"/>
      <c r="AE24" s="10"/>
      <c r="AF24" s="7"/>
      <c r="AG24" s="5"/>
      <c r="AH24" s="6"/>
    </row>
    <row r="25" spans="1:37" s="8" customFormat="1" ht="3" customHeight="1">
      <c r="AF25" s="7"/>
      <c r="AG25" s="5"/>
      <c r="AH25" s="6"/>
    </row>
    <row r="26" spans="1:37" s="36" customFormat="1" ht="14.25" customHeight="1">
      <c r="A26" s="102"/>
      <c r="B26" s="100" t="s">
        <v>61</v>
      </c>
      <c r="C26" s="101"/>
      <c r="D26" s="100" t="s">
        <v>244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AF26" s="37"/>
      <c r="AG26" s="5"/>
      <c r="AH26" s="6"/>
      <c r="AI26" s="14"/>
      <c r="AJ26" s="14"/>
      <c r="AK26" s="14"/>
    </row>
    <row r="27" spans="1:37" s="94" customFormat="1" ht="27" customHeight="1">
      <c r="A27" s="95"/>
      <c r="B27" s="98" t="s">
        <v>62</v>
      </c>
      <c r="C27" s="96"/>
      <c r="D27" s="97" t="s">
        <v>245</v>
      </c>
      <c r="E27" s="96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AF27" s="184"/>
      <c r="AG27" s="5"/>
      <c r="AH27" s="6"/>
      <c r="AI27" s="14"/>
      <c r="AJ27" s="14"/>
      <c r="AK27" s="14"/>
    </row>
  </sheetData>
  <mergeCells count="22">
    <mergeCell ref="L5:N5"/>
    <mergeCell ref="L6:N6"/>
    <mergeCell ref="F4:Q4"/>
    <mergeCell ref="AD9:AE9"/>
    <mergeCell ref="O5:Q5"/>
    <mergeCell ref="O6:Q6"/>
    <mergeCell ref="AD4:AE8"/>
    <mergeCell ref="R5:T5"/>
    <mergeCell ref="U5:W5"/>
    <mergeCell ref="R4:AC4"/>
    <mergeCell ref="X5:Z5"/>
    <mergeCell ref="AA5:AC5"/>
    <mergeCell ref="R6:T6"/>
    <mergeCell ref="U6:W6"/>
    <mergeCell ref="X6:Z6"/>
    <mergeCell ref="AA6:AC6"/>
    <mergeCell ref="A9:E9"/>
    <mergeCell ref="F5:H5"/>
    <mergeCell ref="F6:H6"/>
    <mergeCell ref="I5:K5"/>
    <mergeCell ref="I6:K6"/>
    <mergeCell ref="A4:E8"/>
  </mergeCells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65536"/>
  <sheetViews>
    <sheetView workbookViewId="0">
      <selection activeCell="Z2" sqref="Z2:AF8"/>
    </sheetView>
  </sheetViews>
  <sheetFormatPr defaultColWidth="9.125" defaultRowHeight="5.25" customHeight="1"/>
  <cols>
    <col min="1" max="1" width="30.375" style="820" customWidth="1"/>
    <col min="2" max="4" width="17.125" style="711" customWidth="1"/>
    <col min="5" max="6" width="17.75" style="711" customWidth="1"/>
    <col min="7" max="7" width="11.875" style="711" customWidth="1"/>
    <col min="8" max="8" width="23.375" style="711" customWidth="1"/>
    <col min="9" max="14" width="13.625" style="711" customWidth="1"/>
    <col min="15" max="16384" width="9.125" style="711"/>
  </cols>
  <sheetData>
    <row r="1" spans="1:15" s="801" customFormat="1" ht="26.25" customHeight="1">
      <c r="A1" s="801" t="s">
        <v>375</v>
      </c>
      <c r="B1" s="708"/>
      <c r="C1" s="708"/>
      <c r="D1" s="708"/>
      <c r="E1" s="708"/>
      <c r="F1" s="708"/>
      <c r="G1" s="1363"/>
    </row>
    <row r="3" spans="1:15" s="820" customFormat="1" ht="26.25" customHeight="1">
      <c r="A3" s="941" t="s">
        <v>55</v>
      </c>
      <c r="B3" s="940" t="s">
        <v>0</v>
      </c>
      <c r="C3" s="940" t="s">
        <v>1</v>
      </c>
      <c r="D3" s="940" t="s">
        <v>2</v>
      </c>
      <c r="E3" s="1362"/>
      <c r="F3" s="1362"/>
      <c r="G3" s="864"/>
    </row>
    <row r="4" spans="1:15" s="820" customFormat="1" ht="21.75" customHeight="1">
      <c r="B4" s="1596" t="s">
        <v>269</v>
      </c>
      <c r="C4" s="1596"/>
      <c r="D4" s="1596"/>
      <c r="E4" s="1099"/>
      <c r="F4" s="1099"/>
      <c r="G4" s="1361"/>
    </row>
    <row r="5" spans="1:15" s="733" customFormat="1" ht="21" customHeight="1">
      <c r="A5" s="872" t="s">
        <v>266</v>
      </c>
      <c r="B5" s="1360">
        <v>1368351.78</v>
      </c>
      <c r="C5" s="1360">
        <v>743514</v>
      </c>
      <c r="D5" s="1360">
        <v>624838.38</v>
      </c>
      <c r="E5" s="1359"/>
      <c r="F5" s="1325"/>
      <c r="G5" s="1358"/>
      <c r="L5" s="1354"/>
      <c r="M5" s="1354"/>
      <c r="N5" s="1354"/>
    </row>
    <row r="6" spans="1:15" s="733" customFormat="1" ht="6" customHeight="1">
      <c r="A6" s="872"/>
      <c r="B6" s="1357"/>
      <c r="C6" s="1356"/>
      <c r="D6" s="1356"/>
      <c r="E6" s="1342"/>
      <c r="F6" s="1325"/>
      <c r="G6" s="1355"/>
      <c r="L6" s="1354"/>
      <c r="M6" s="1354"/>
      <c r="N6" s="1354"/>
    </row>
    <row r="7" spans="1:15" s="733" customFormat="1" ht="20.25" customHeight="1">
      <c r="A7" s="859" t="s">
        <v>265</v>
      </c>
      <c r="B7" s="1333">
        <v>16917.419999999998</v>
      </c>
      <c r="C7" s="1333">
        <v>8104.86</v>
      </c>
      <c r="D7" s="1333">
        <v>8812</v>
      </c>
      <c r="E7" s="1342"/>
      <c r="F7" s="1316"/>
      <c r="G7" s="1338"/>
      <c r="L7" s="319"/>
      <c r="M7" s="318"/>
      <c r="N7" s="318"/>
      <c r="O7" s="318"/>
    </row>
    <row r="8" spans="1:15" s="733" customFormat="1" ht="20.25" customHeight="1">
      <c r="A8" s="711" t="s">
        <v>264</v>
      </c>
      <c r="B8" s="1333">
        <v>420027.93</v>
      </c>
      <c r="C8" s="1333">
        <v>218512.83</v>
      </c>
      <c r="D8" s="1333">
        <v>201515.1</v>
      </c>
      <c r="E8" s="1342"/>
      <c r="F8" s="619"/>
      <c r="G8" s="1338"/>
      <c r="H8" s="1347" t="s">
        <v>339</v>
      </c>
      <c r="I8" s="1353" t="s">
        <v>364</v>
      </c>
      <c r="J8" s="1353" t="s">
        <v>34</v>
      </c>
      <c r="K8" s="1353" t="s">
        <v>363</v>
      </c>
      <c r="L8" s="1353" t="s">
        <v>362</v>
      </c>
      <c r="M8" s="1353" t="s">
        <v>57</v>
      </c>
      <c r="N8" s="1353" t="s">
        <v>20</v>
      </c>
      <c r="O8" s="1348"/>
    </row>
    <row r="9" spans="1:15" s="733" customFormat="1" ht="20.25" customHeight="1">
      <c r="A9" s="855" t="s">
        <v>263</v>
      </c>
      <c r="B9" s="1333">
        <v>295427.62</v>
      </c>
      <c r="C9" s="1333">
        <v>173954.01</v>
      </c>
      <c r="D9" s="1333">
        <v>121473.61</v>
      </c>
      <c r="E9" s="1342"/>
      <c r="F9" s="1315"/>
      <c r="G9" s="1338"/>
      <c r="H9" s="1347" t="s">
        <v>361</v>
      </c>
      <c r="I9" s="1350">
        <f>(B7+B8)</f>
        <v>436945.35</v>
      </c>
      <c r="J9" s="1352">
        <f>B9</f>
        <v>295427.62</v>
      </c>
      <c r="K9" s="1352">
        <f>B10</f>
        <v>227393.65</v>
      </c>
      <c r="L9" s="1351">
        <f>B11</f>
        <v>229620.31</v>
      </c>
      <c r="M9" s="1350">
        <f>B15</f>
        <v>176092.84000000003</v>
      </c>
      <c r="N9" s="1349">
        <f>B20</f>
        <v>2871.99</v>
      </c>
      <c r="O9" s="1348"/>
    </row>
    <row r="10" spans="1:15" s="733" customFormat="1" ht="20.25" customHeight="1">
      <c r="A10" s="855" t="s">
        <v>262</v>
      </c>
      <c r="B10" s="1333">
        <v>227393.65</v>
      </c>
      <c r="C10" s="1333">
        <v>128266.51</v>
      </c>
      <c r="D10" s="1333">
        <v>99127.14</v>
      </c>
      <c r="E10" s="1342"/>
      <c r="F10" s="1315"/>
      <c r="G10" s="1338"/>
      <c r="H10" s="1347" t="s">
        <v>360</v>
      </c>
      <c r="I10" s="1345">
        <v>31.932238214357422</v>
      </c>
      <c r="J10" s="1346">
        <v>21.59003439890289</v>
      </c>
      <c r="K10" s="1346">
        <v>16.618069514258973</v>
      </c>
      <c r="L10" s="711">
        <v>16.780795213347844</v>
      </c>
      <c r="M10" s="1345">
        <v>12.868974380257688</v>
      </c>
      <c r="N10" s="1344">
        <v>0.1</v>
      </c>
    </row>
    <row r="11" spans="1:15" ht="20.25" customHeight="1">
      <c r="A11" s="711" t="s">
        <v>261</v>
      </c>
      <c r="B11" s="1333">
        <f>SUM(B12:B14)</f>
        <v>229620.31</v>
      </c>
      <c r="C11" s="1333">
        <f>SUM(C12:C14)</f>
        <v>134263.9</v>
      </c>
      <c r="D11" s="1333">
        <f>SUM(D12:D14)</f>
        <v>95355.87000000001</v>
      </c>
      <c r="E11" s="1342"/>
      <c r="F11" s="619"/>
      <c r="G11" s="1338"/>
      <c r="L11" s="1343"/>
      <c r="M11" s="1343"/>
      <c r="N11" s="1343"/>
    </row>
    <row r="12" spans="1:15" ht="20.25" customHeight="1">
      <c r="A12" s="846" t="s">
        <v>260</v>
      </c>
      <c r="B12" s="1333">
        <v>196383.03</v>
      </c>
      <c r="C12" s="1333">
        <v>110836.9</v>
      </c>
      <c r="D12" s="1333">
        <v>85546.13</v>
      </c>
      <c r="E12" s="1342"/>
      <c r="F12" s="1313"/>
      <c r="G12" s="1338"/>
      <c r="H12" s="821">
        <f>I9*100/$B$5</f>
        <v>31.932238214357422</v>
      </c>
      <c r="I12" s="821">
        <f>J9*100/$B$5</f>
        <v>21.59003439890289</v>
      </c>
      <c r="J12" s="821">
        <f>K9*100/$B$5</f>
        <v>16.618069514258973</v>
      </c>
      <c r="K12" s="821">
        <f>L9*100/$B$5</f>
        <v>16.780795213347844</v>
      </c>
      <c r="L12" s="821">
        <f>M9*100/$B$5</f>
        <v>12.868974380257688</v>
      </c>
      <c r="M12" s="821"/>
      <c r="N12" s="821"/>
    </row>
    <row r="13" spans="1:15" ht="20.25" customHeight="1">
      <c r="A13" s="846" t="s">
        <v>259</v>
      </c>
      <c r="B13" s="1333">
        <v>33237.279999999999</v>
      </c>
      <c r="C13" s="1333">
        <v>23427</v>
      </c>
      <c r="D13" s="1333">
        <v>9809.74</v>
      </c>
      <c r="E13" s="1342"/>
      <c r="F13" s="1313"/>
      <c r="G13" s="1338"/>
      <c r="L13" s="1343"/>
      <c r="M13" s="1343"/>
      <c r="N13" s="1343"/>
    </row>
    <row r="14" spans="1:15" ht="20.25" customHeight="1">
      <c r="A14" s="851" t="s">
        <v>258</v>
      </c>
      <c r="B14" s="1341" t="s">
        <v>206</v>
      </c>
      <c r="C14" s="1341" t="s">
        <v>206</v>
      </c>
      <c r="D14" s="1340" t="s">
        <v>206</v>
      </c>
      <c r="E14" s="1339"/>
      <c r="F14" s="1314"/>
      <c r="G14" s="1321"/>
    </row>
    <row r="15" spans="1:15" ht="20.25" customHeight="1">
      <c r="A15" s="711" t="s">
        <v>257</v>
      </c>
      <c r="B15" s="1333">
        <f>SUM(B16:B18)</f>
        <v>176092.84000000003</v>
      </c>
      <c r="C15" s="1333">
        <f>SUM(C16:C18)</f>
        <v>78201.290000000008</v>
      </c>
      <c r="D15" s="1333">
        <f>SUM(D16:D18)</f>
        <v>97891.63</v>
      </c>
      <c r="E15" s="1342"/>
      <c r="F15" s="619"/>
      <c r="G15" s="1338"/>
    </row>
    <row r="16" spans="1:15" s="733" customFormat="1" ht="20.25" customHeight="1">
      <c r="A16" s="851" t="s">
        <v>256</v>
      </c>
      <c r="B16" s="1333">
        <v>106870.85</v>
      </c>
      <c r="C16" s="1333">
        <v>43029.22</v>
      </c>
      <c r="D16" s="1333">
        <v>63841.63</v>
      </c>
      <c r="E16" s="1342"/>
      <c r="F16" s="1314"/>
      <c r="G16" s="1338"/>
    </row>
    <row r="17" spans="1:8" s="733" customFormat="1" ht="20.25" customHeight="1">
      <c r="A17" s="851" t="s">
        <v>255</v>
      </c>
      <c r="B17" s="1333">
        <v>55439.88</v>
      </c>
      <c r="C17" s="1333">
        <v>29331.07</v>
      </c>
      <c r="D17" s="1333">
        <v>26109</v>
      </c>
      <c r="E17" s="1342"/>
      <c r="F17" s="1314"/>
      <c r="G17" s="1338"/>
    </row>
    <row r="18" spans="1:8" s="733" customFormat="1" ht="20.25" customHeight="1">
      <c r="A18" s="851" t="s">
        <v>254</v>
      </c>
      <c r="B18" s="1333">
        <v>13782.11</v>
      </c>
      <c r="C18" s="1333">
        <v>5841</v>
      </c>
      <c r="D18" s="1333">
        <v>7941</v>
      </c>
      <c r="E18" s="1342"/>
      <c r="F18" s="1314"/>
      <c r="G18" s="1338"/>
    </row>
    <row r="19" spans="1:8" s="733" customFormat="1" ht="20.25" customHeight="1">
      <c r="A19" s="846" t="s">
        <v>253</v>
      </c>
      <c r="B19" s="1333" t="s">
        <v>206</v>
      </c>
      <c r="C19" s="1333" t="s">
        <v>206</v>
      </c>
      <c r="D19" s="1333" t="s">
        <v>206</v>
      </c>
      <c r="E19" s="1342"/>
      <c r="F19" s="1313"/>
      <c r="G19" s="1338"/>
    </row>
    <row r="20" spans="1:8" s="733" customFormat="1" ht="20.25" customHeight="1">
      <c r="A20" s="846" t="s">
        <v>252</v>
      </c>
      <c r="B20" s="1341">
        <v>2871.99</v>
      </c>
      <c r="C20" s="1341">
        <v>2209.13</v>
      </c>
      <c r="D20" s="1340">
        <v>662.87</v>
      </c>
      <c r="E20" s="1339"/>
      <c r="F20" s="1313"/>
      <c r="G20" s="1338"/>
    </row>
    <row r="21" spans="1:8" ht="21" customHeight="1">
      <c r="A21" s="711"/>
      <c r="B21" s="1585" t="s">
        <v>267</v>
      </c>
      <c r="C21" s="1585"/>
      <c r="D21" s="1585"/>
      <c r="E21" s="1337"/>
      <c r="F21" s="1336"/>
      <c r="G21" s="1325"/>
    </row>
    <row r="22" spans="1:8" ht="21" customHeight="1">
      <c r="A22" s="864" t="s">
        <v>266</v>
      </c>
      <c r="B22" s="1335">
        <f>B5/$B$5*100</f>
        <v>100</v>
      </c>
      <c r="C22" s="1335">
        <f>C5/$C$5*100</f>
        <v>100</v>
      </c>
      <c r="D22" s="1335">
        <f>D5/$D$5*100</f>
        <v>100</v>
      </c>
      <c r="E22" s="1335"/>
      <c r="F22" s="1335"/>
      <c r="G22" s="1331"/>
    </row>
    <row r="23" spans="1:8" ht="6" customHeight="1">
      <c r="A23" s="864"/>
      <c r="B23" s="1334"/>
      <c r="C23" s="1334"/>
      <c r="D23" s="1334"/>
      <c r="E23" s="1334"/>
      <c r="F23" s="1334"/>
      <c r="G23" s="1331"/>
    </row>
    <row r="24" spans="1:8" ht="20.25" customHeight="1">
      <c r="A24" s="859" t="s">
        <v>265</v>
      </c>
      <c r="B24" s="1332">
        <f t="shared" ref="B24:B30" si="0">B7*100/$B$5</f>
        <v>1.2363355861604535</v>
      </c>
      <c r="C24" s="1332">
        <f t="shared" ref="C24:C30" si="1">C7*100/$C$5</f>
        <v>1.090074968326084</v>
      </c>
      <c r="D24" s="1332">
        <f t="shared" ref="D24:D30" si="2">D7*100/$D$5</f>
        <v>1.4102846883381268</v>
      </c>
      <c r="E24" s="1332"/>
      <c r="F24" s="1332"/>
    </row>
    <row r="25" spans="1:8" ht="20.25" customHeight="1">
      <c r="A25" s="711" t="s">
        <v>264</v>
      </c>
      <c r="B25" s="1332">
        <f t="shared" si="0"/>
        <v>30.695902628196968</v>
      </c>
      <c r="C25" s="1332">
        <f t="shared" si="1"/>
        <v>29.389201817316149</v>
      </c>
      <c r="D25" s="1332">
        <f t="shared" si="2"/>
        <v>32.250755787440589</v>
      </c>
      <c r="E25" s="1332"/>
      <c r="F25" s="1332"/>
      <c r="G25" s="1331"/>
    </row>
    <row r="26" spans="1:8" ht="20.25" customHeight="1">
      <c r="A26" s="855" t="s">
        <v>263</v>
      </c>
      <c r="B26" s="1332">
        <f t="shared" si="0"/>
        <v>21.59003439890289</v>
      </c>
      <c r="C26" s="1332">
        <f t="shared" si="1"/>
        <v>23.396198323098155</v>
      </c>
      <c r="D26" s="1332">
        <f t="shared" si="2"/>
        <v>19.440804836604308</v>
      </c>
      <c r="E26" s="1332"/>
      <c r="F26" s="1332"/>
    </row>
    <row r="27" spans="1:8" ht="20.25" customHeight="1">
      <c r="A27" s="855" t="s">
        <v>262</v>
      </c>
      <c r="B27" s="1332">
        <f t="shared" si="0"/>
        <v>16.618069514258973</v>
      </c>
      <c r="C27" s="1332">
        <f t="shared" si="1"/>
        <v>17.251391365865338</v>
      </c>
      <c r="D27" s="1332">
        <f t="shared" si="2"/>
        <v>15.864444818514508</v>
      </c>
      <c r="E27" s="1332"/>
      <c r="F27" s="1332"/>
      <c r="H27" s="1330"/>
    </row>
    <row r="28" spans="1:8" ht="20.25" customHeight="1">
      <c r="A28" s="711" t="s">
        <v>261</v>
      </c>
      <c r="B28" s="1332">
        <f t="shared" si="0"/>
        <v>16.780795213347844</v>
      </c>
      <c r="C28" s="1332">
        <f t="shared" si="1"/>
        <v>18.058019082357561</v>
      </c>
      <c r="D28" s="1332">
        <f t="shared" si="2"/>
        <v>15.260885542914316</v>
      </c>
      <c r="E28" s="1332"/>
      <c r="F28" s="1332"/>
      <c r="H28" s="1330"/>
    </row>
    <row r="29" spans="1:8" ht="20.25" customHeight="1">
      <c r="A29" s="846" t="s">
        <v>260</v>
      </c>
      <c r="B29" s="1332">
        <f t="shared" si="0"/>
        <v>14.351794097859836</v>
      </c>
      <c r="C29" s="1332">
        <f t="shared" si="1"/>
        <v>14.907170544199571</v>
      </c>
      <c r="D29" s="1332">
        <f t="shared" si="2"/>
        <v>13.690921162685301</v>
      </c>
      <c r="E29" s="1332"/>
      <c r="F29" s="1332"/>
      <c r="H29" s="1330"/>
    </row>
    <row r="30" spans="1:8" ht="20.25" customHeight="1">
      <c r="A30" s="846" t="s">
        <v>259</v>
      </c>
      <c r="B30" s="1332">
        <f t="shared" si="0"/>
        <v>2.4290011154880071</v>
      </c>
      <c r="C30" s="1332">
        <f t="shared" si="1"/>
        <v>3.1508485381579905</v>
      </c>
      <c r="D30" s="1332">
        <f t="shared" si="2"/>
        <v>1.5699643802290122</v>
      </c>
      <c r="E30" s="1332"/>
      <c r="F30" s="1332"/>
      <c r="H30" s="1330"/>
    </row>
    <row r="31" spans="1:8" ht="20.25" customHeight="1">
      <c r="A31" s="851" t="s">
        <v>268</v>
      </c>
      <c r="B31" s="1333" t="s">
        <v>206</v>
      </c>
      <c r="C31" s="1333" t="s">
        <v>206</v>
      </c>
      <c r="D31" s="1333" t="s">
        <v>206</v>
      </c>
      <c r="E31" s="1333"/>
      <c r="F31" s="1333"/>
      <c r="H31" s="1330"/>
    </row>
    <row r="32" spans="1:8" ht="20.25" customHeight="1">
      <c r="A32" s="711" t="s">
        <v>257</v>
      </c>
      <c r="B32" s="1332">
        <f>B15*100/$B$5</f>
        <v>12.868974380257688</v>
      </c>
      <c r="C32" s="1332">
        <f>C15*100/$C$5</f>
        <v>10.517796571416277</v>
      </c>
      <c r="D32" s="1332">
        <f>D15*100/$D$5</f>
        <v>15.666712086411849</v>
      </c>
      <c r="E32" s="1332"/>
      <c r="F32" s="1332"/>
      <c r="H32" s="1330"/>
    </row>
    <row r="33" spans="1:8" ht="20.25" customHeight="1">
      <c r="A33" s="851" t="s">
        <v>256</v>
      </c>
      <c r="B33" s="1332">
        <f>B16*100/$B$5</f>
        <v>7.8101882543683319</v>
      </c>
      <c r="C33" s="1332">
        <f>C16*100/$C$5</f>
        <v>5.7872777109778699</v>
      </c>
      <c r="D33" s="1332">
        <f>D16*100/$D$5</f>
        <v>10.217302912794825</v>
      </c>
      <c r="E33" s="1332"/>
      <c r="F33" s="1332"/>
      <c r="H33" s="1330"/>
    </row>
    <row r="34" spans="1:8" ht="20.25" customHeight="1">
      <c r="A34" s="851" t="s">
        <v>255</v>
      </c>
      <c r="B34" s="1332">
        <f>B17*100/$B$5</f>
        <v>4.0515809465311614</v>
      </c>
      <c r="C34" s="1332">
        <f>C17*100/$C$5</f>
        <v>3.9449250451235618</v>
      </c>
      <c r="D34" s="1332">
        <f>D17*100/$D$5</f>
        <v>4.1785205319814063</v>
      </c>
      <c r="E34" s="1332"/>
      <c r="F34" s="1332"/>
      <c r="H34" s="1330"/>
    </row>
    <row r="35" spans="1:8" ht="20.25" customHeight="1">
      <c r="A35" s="851" t="s">
        <v>254</v>
      </c>
      <c r="B35" s="1332">
        <f>B18*100/$B$5</f>
        <v>1.0072051793581911</v>
      </c>
      <c r="C35" s="1332">
        <f>C18*100/$C$5</f>
        <v>0.78559381531484274</v>
      </c>
      <c r="D35" s="1332">
        <f>D18*100/$D$5</f>
        <v>1.2708886416356178</v>
      </c>
      <c r="E35" s="1332"/>
      <c r="F35" s="1332"/>
      <c r="H35" s="1330"/>
    </row>
    <row r="36" spans="1:8" ht="20.25" customHeight="1">
      <c r="A36" s="846" t="s">
        <v>253</v>
      </c>
      <c r="B36" s="1333" t="s">
        <v>206</v>
      </c>
      <c r="C36" s="1333" t="s">
        <v>206</v>
      </c>
      <c r="D36" s="1333" t="s">
        <v>206</v>
      </c>
      <c r="E36" s="1333"/>
      <c r="F36" s="1333"/>
      <c r="H36" s="1330"/>
    </row>
    <row r="37" spans="1:8" ht="20.25" customHeight="1">
      <c r="A37" s="846" t="s">
        <v>252</v>
      </c>
      <c r="B37" s="1332">
        <f>B20*100/$B$5</f>
        <v>0.20988681726273634</v>
      </c>
      <c r="C37" s="1332">
        <f>ROUNDUP(C20*100/$C$5,1)</f>
        <v>0.30000000000000004</v>
      </c>
      <c r="D37" s="1332">
        <f>D20*100/$D$5</f>
        <v>0.10608663315464073</v>
      </c>
      <c r="E37" s="1332"/>
      <c r="F37" s="1332"/>
      <c r="H37" s="1330"/>
    </row>
    <row r="38" spans="1:8" ht="21" customHeight="1">
      <c r="A38" s="840"/>
      <c r="B38" s="840"/>
      <c r="C38" s="840"/>
      <c r="D38" s="840"/>
      <c r="E38" s="1331"/>
      <c r="F38" s="1331"/>
      <c r="H38" s="1330"/>
    </row>
    <row r="39" spans="1:8" ht="15" customHeight="1">
      <c r="H39" s="1330"/>
    </row>
    <row r="40" spans="1:8" ht="15" customHeight="1">
      <c r="B40" s="821"/>
      <c r="C40" s="821"/>
      <c r="D40" s="821"/>
      <c r="E40" s="821"/>
      <c r="F40" s="821"/>
      <c r="H40" s="1330"/>
    </row>
    <row r="41" spans="1:8" ht="15" customHeight="1">
      <c r="B41" s="821"/>
      <c r="C41" s="821"/>
      <c r="D41" s="821"/>
      <c r="E41" s="821"/>
      <c r="F41" s="821"/>
      <c r="H41" s="1330"/>
    </row>
    <row r="42" spans="1:8" ht="15" customHeight="1">
      <c r="B42" s="821"/>
      <c r="C42" s="821"/>
      <c r="D42" s="821"/>
      <c r="E42" s="821"/>
      <c r="F42" s="821"/>
      <c r="H42" s="1330"/>
    </row>
    <row r="43" spans="1:8" ht="15" customHeight="1">
      <c r="B43" s="821"/>
      <c r="C43" s="821"/>
      <c r="D43" s="821"/>
      <c r="E43" s="821"/>
      <c r="F43" s="821"/>
      <c r="H43" s="1330"/>
    </row>
    <row r="44" spans="1:8" ht="15" customHeight="1">
      <c r="B44" s="821"/>
      <c r="C44" s="821"/>
      <c r="D44" s="821"/>
      <c r="E44" s="821"/>
      <c r="F44" s="821"/>
      <c r="H44" s="1330"/>
    </row>
    <row r="45" spans="1:8" ht="15" customHeight="1">
      <c r="B45" s="821"/>
      <c r="C45" s="821"/>
      <c r="D45" s="821"/>
      <c r="E45" s="821"/>
      <c r="F45" s="821"/>
      <c r="H45" s="1330"/>
    </row>
    <row r="46" spans="1:8" ht="15" customHeight="1">
      <c r="B46" s="821"/>
      <c r="C46" s="821"/>
      <c r="D46" s="821"/>
      <c r="E46" s="821"/>
      <c r="F46" s="821"/>
      <c r="H46" s="1330"/>
    </row>
    <row r="47" spans="1:8" ht="15" customHeight="1">
      <c r="B47" s="821"/>
      <c r="C47" s="821"/>
      <c r="D47" s="821"/>
      <c r="E47" s="821"/>
      <c r="F47" s="821"/>
      <c r="H47" s="1330"/>
    </row>
    <row r="48" spans="1:8" ht="15" customHeight="1">
      <c r="B48" s="821"/>
      <c r="C48" s="821"/>
      <c r="D48" s="821"/>
      <c r="E48" s="821"/>
      <c r="F48" s="821"/>
      <c r="H48" s="1330"/>
    </row>
    <row r="49" spans="2:8" s="711" customFormat="1" ht="15" customHeight="1">
      <c r="B49" s="821"/>
      <c r="C49" s="821"/>
      <c r="D49" s="821"/>
      <c r="E49" s="821"/>
      <c r="F49" s="821"/>
      <c r="H49" s="1330"/>
    </row>
    <row r="50" spans="2:8" s="711" customFormat="1" ht="15" customHeight="1">
      <c r="B50" s="821"/>
      <c r="C50" s="821"/>
      <c r="D50" s="821"/>
      <c r="E50" s="821"/>
      <c r="F50" s="821"/>
      <c r="H50" s="1330"/>
    </row>
    <row r="51" spans="2:8" s="711" customFormat="1" ht="15" customHeight="1">
      <c r="B51" s="821"/>
      <c r="C51" s="821"/>
      <c r="D51" s="821"/>
      <c r="E51" s="821"/>
      <c r="F51" s="821"/>
      <c r="H51" s="1330"/>
    </row>
    <row r="52" spans="2:8" s="711" customFormat="1" ht="15" customHeight="1">
      <c r="B52" s="821"/>
      <c r="C52" s="821"/>
      <c r="D52" s="821"/>
      <c r="E52" s="821"/>
      <c r="F52" s="821"/>
      <c r="H52" s="1330"/>
    </row>
    <row r="53" spans="2:8" s="711" customFormat="1" ht="15" customHeight="1">
      <c r="B53" s="821"/>
      <c r="C53" s="821"/>
      <c r="D53" s="821"/>
      <c r="E53" s="821"/>
      <c r="F53" s="821"/>
      <c r="H53" s="1330"/>
    </row>
    <row r="54" spans="2:8" s="711" customFormat="1" ht="15" customHeight="1">
      <c r="B54" s="821"/>
      <c r="C54" s="821"/>
      <c r="D54" s="821"/>
      <c r="E54" s="821"/>
      <c r="F54" s="821"/>
      <c r="H54" s="1330"/>
    </row>
    <row r="55" spans="2:8" s="711" customFormat="1" ht="15" customHeight="1">
      <c r="B55" s="821"/>
      <c r="C55" s="821"/>
      <c r="D55" s="821"/>
      <c r="E55" s="821"/>
      <c r="F55" s="821"/>
      <c r="H55" s="1330"/>
    </row>
    <row r="56" spans="2:8" s="711" customFormat="1" ht="15" customHeight="1">
      <c r="B56" s="821"/>
      <c r="C56" s="821"/>
      <c r="D56" s="821"/>
      <c r="E56" s="821"/>
      <c r="F56" s="821"/>
      <c r="H56" s="1330"/>
    </row>
    <row r="57" spans="2:8" s="711" customFormat="1" ht="15" customHeight="1">
      <c r="B57" s="821"/>
      <c r="C57" s="821"/>
      <c r="D57" s="821"/>
      <c r="E57" s="821"/>
      <c r="F57" s="821"/>
      <c r="H57" s="1330"/>
    </row>
    <row r="58" spans="2:8" s="711" customFormat="1" ht="15" customHeight="1">
      <c r="B58" s="821"/>
      <c r="C58" s="821"/>
      <c r="D58" s="821"/>
      <c r="E58" s="821"/>
      <c r="F58" s="821"/>
      <c r="H58" s="1330"/>
    </row>
    <row r="59" spans="2:8" s="711" customFormat="1" ht="15" customHeight="1">
      <c r="B59" s="821"/>
      <c r="C59" s="821"/>
      <c r="D59" s="821"/>
      <c r="E59" s="821"/>
      <c r="F59" s="821"/>
    </row>
    <row r="60" spans="2:8" s="711" customFormat="1" ht="15" customHeight="1">
      <c r="B60" s="821"/>
      <c r="C60" s="821"/>
      <c r="D60" s="821"/>
      <c r="E60" s="821"/>
      <c r="F60" s="821"/>
    </row>
    <row r="61" spans="2:8" s="711" customFormat="1" ht="15" customHeight="1">
      <c r="B61" s="821"/>
      <c r="C61" s="821"/>
      <c r="D61" s="821"/>
      <c r="E61" s="821"/>
      <c r="F61" s="821"/>
    </row>
    <row r="62" spans="2:8" s="711" customFormat="1" ht="15" customHeight="1">
      <c r="B62" s="821"/>
      <c r="C62" s="821"/>
      <c r="D62" s="821"/>
      <c r="E62" s="821"/>
      <c r="F62" s="821"/>
    </row>
    <row r="63" spans="2:8" s="711" customFormat="1" ht="15" customHeight="1">
      <c r="B63" s="821"/>
      <c r="C63" s="821"/>
      <c r="D63" s="821"/>
      <c r="E63" s="821"/>
      <c r="F63" s="821"/>
    </row>
    <row r="64" spans="2:8" s="711" customFormat="1" ht="15" customHeight="1"/>
    <row r="65" spans="1:1" ht="15" customHeight="1">
      <c r="A65" s="711"/>
    </row>
    <row r="66" spans="1:1" ht="15" customHeight="1">
      <c r="A66" s="711"/>
    </row>
    <row r="67" spans="1:1" ht="15" customHeight="1">
      <c r="A67" s="711"/>
    </row>
    <row r="68" spans="1:1" ht="15" customHeight="1">
      <c r="A68" s="711"/>
    </row>
    <row r="69" spans="1:1" ht="15" customHeight="1">
      <c r="A69" s="711"/>
    </row>
    <row r="70" spans="1:1" ht="15" customHeight="1">
      <c r="A70" s="711"/>
    </row>
    <row r="71" spans="1:1" ht="15" customHeight="1">
      <c r="A71" s="711"/>
    </row>
    <row r="72" spans="1:1" ht="15" customHeight="1">
      <c r="A72" s="711"/>
    </row>
    <row r="73" spans="1:1" ht="15" customHeight="1">
      <c r="A73" s="711"/>
    </row>
    <row r="74" spans="1:1" ht="15" customHeight="1">
      <c r="A74" s="711"/>
    </row>
    <row r="75" spans="1:1" ht="15" customHeight="1">
      <c r="A75" s="711"/>
    </row>
    <row r="76" spans="1:1" ht="15" customHeight="1">
      <c r="A76" s="711"/>
    </row>
    <row r="77" spans="1:1" ht="15" customHeight="1">
      <c r="A77" s="711"/>
    </row>
    <row r="78" spans="1:1" ht="15" customHeight="1">
      <c r="A78" s="711"/>
    </row>
    <row r="79" spans="1:1" ht="15" customHeight="1">
      <c r="A79" s="711"/>
    </row>
    <row r="80" spans="1:1" ht="15" customHeight="1">
      <c r="A80" s="711"/>
    </row>
    <row r="81" spans="1:1" ht="15" customHeight="1">
      <c r="A81" s="711"/>
    </row>
    <row r="82" spans="1:1" ht="15" customHeight="1">
      <c r="A82" s="711"/>
    </row>
    <row r="83" spans="1:1" ht="15" customHeight="1">
      <c r="A83" s="711"/>
    </row>
    <row r="84" spans="1:1" ht="15" customHeight="1">
      <c r="A84" s="711"/>
    </row>
    <row r="85" spans="1:1" ht="15" customHeight="1">
      <c r="A85" s="711"/>
    </row>
    <row r="86" spans="1:1" ht="15" customHeight="1">
      <c r="A86" s="711"/>
    </row>
    <row r="87" spans="1:1" ht="15" customHeight="1">
      <c r="A87" s="711"/>
    </row>
    <row r="88" spans="1:1" ht="15" customHeight="1">
      <c r="A88" s="711"/>
    </row>
    <row r="89" spans="1:1" ht="15" customHeight="1">
      <c r="A89" s="711"/>
    </row>
    <row r="90" spans="1:1" ht="15" customHeight="1">
      <c r="A90" s="711"/>
    </row>
    <row r="91" spans="1:1" ht="15" customHeight="1">
      <c r="A91" s="711"/>
    </row>
    <row r="92" spans="1:1" ht="15" customHeight="1">
      <c r="A92" s="711"/>
    </row>
    <row r="93" spans="1:1" ht="15" customHeight="1">
      <c r="A93" s="711"/>
    </row>
    <row r="94" spans="1:1" ht="15" customHeight="1">
      <c r="A94" s="711"/>
    </row>
    <row r="95" spans="1:1" ht="15" customHeight="1">
      <c r="A95" s="711"/>
    </row>
    <row r="96" spans="1:1" ht="15" customHeight="1">
      <c r="A96" s="711"/>
    </row>
    <row r="97" spans="1:1" ht="15" customHeight="1">
      <c r="A97" s="711"/>
    </row>
    <row r="98" spans="1:1" ht="15" customHeight="1">
      <c r="A98" s="711"/>
    </row>
    <row r="99" spans="1:1" ht="15" customHeight="1">
      <c r="A99" s="711"/>
    </row>
    <row r="100" spans="1:1" ht="15" customHeight="1">
      <c r="A100" s="711"/>
    </row>
    <row r="101" spans="1:1" ht="15" customHeight="1">
      <c r="A101" s="711"/>
    </row>
    <row r="102" spans="1:1" ht="15" customHeight="1">
      <c r="A102" s="711"/>
    </row>
    <row r="103" spans="1:1" ht="15" customHeight="1">
      <c r="A103" s="711"/>
    </row>
    <row r="104" spans="1:1" ht="15" customHeight="1">
      <c r="A104" s="711"/>
    </row>
    <row r="65536" spans="1:1" ht="26.25" customHeight="1">
      <c r="A65536" s="711"/>
    </row>
  </sheetData>
  <sheetProtection selectLockedCells="1" selectUnlockedCells="1"/>
  <mergeCells count="2">
    <mergeCell ref="B4:D4"/>
    <mergeCell ref="B21:D21"/>
  </mergeCells>
  <printOptions horizontalCentered="1"/>
  <pageMargins left="0.88" right="0.15748031496062992" top="0.94488188976377963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AE65536"/>
  <sheetViews>
    <sheetView topLeftCell="A8" zoomScale="90" zoomScaleNormal="90" workbookViewId="0">
      <selection activeCell="Z2" sqref="Z2:AF8"/>
    </sheetView>
  </sheetViews>
  <sheetFormatPr defaultColWidth="9.125" defaultRowHeight="5.25" customHeight="1"/>
  <cols>
    <col min="1" max="1" width="30.25" style="1364" customWidth="1"/>
    <col min="2" max="4" width="17.75" style="1320" customWidth="1"/>
    <col min="5" max="10" width="13.625" style="1320" customWidth="1"/>
    <col min="11" max="21" width="9.125" style="1320" customWidth="1"/>
    <col min="22" max="22" width="23.25" style="1320" customWidth="1"/>
    <col min="23" max="23" width="9.125" style="1320"/>
    <col min="24" max="24" width="17.625" style="1320" customWidth="1"/>
    <col min="25" max="25" width="13" style="1320" customWidth="1"/>
    <col min="26" max="26" width="16.375" style="1320" customWidth="1"/>
    <col min="27" max="27" width="9.125" style="1320"/>
    <col min="28" max="28" width="9.875" style="1320" bestFit="1" customWidth="1"/>
    <col min="29" max="29" width="12.125" style="1320" customWidth="1"/>
    <col min="30" max="30" width="11.875" style="1320" customWidth="1"/>
    <col min="31" max="31" width="10.75" style="1320" customWidth="1"/>
    <col min="32" max="16384" width="9.125" style="1320"/>
  </cols>
  <sheetData>
    <row r="1" spans="1:31" s="1399" customFormat="1" ht="26.25" customHeight="1">
      <c r="A1" s="1399" t="s">
        <v>375</v>
      </c>
      <c r="B1" s="1400"/>
      <c r="C1" s="1400"/>
      <c r="D1" s="1400"/>
    </row>
    <row r="3" spans="1:31" s="1364" customFormat="1" ht="26.25" customHeight="1">
      <c r="A3" s="1328" t="s">
        <v>55</v>
      </c>
      <c r="B3" s="1327" t="s">
        <v>0</v>
      </c>
      <c r="C3" s="1327" t="s">
        <v>1</v>
      </c>
      <c r="D3" s="1327" t="s">
        <v>2</v>
      </c>
    </row>
    <row r="4" spans="1:31" s="1364" customFormat="1" ht="21.75" customHeight="1">
      <c r="B4" s="1375"/>
      <c r="C4" s="1398" t="s">
        <v>269</v>
      </c>
      <c r="D4" s="1398"/>
    </row>
    <row r="5" spans="1:31" ht="21" customHeight="1">
      <c r="A5" s="1325" t="s">
        <v>266</v>
      </c>
      <c r="B5" s="1394">
        <v>1366251.5</v>
      </c>
      <c r="C5" s="1394">
        <v>735202.85</v>
      </c>
      <c r="D5" s="1394">
        <v>631048.65</v>
      </c>
      <c r="E5" s="1397"/>
      <c r="F5" s="1397"/>
      <c r="G5" s="1377"/>
      <c r="H5" s="1377"/>
      <c r="I5" s="1377"/>
      <c r="J5" s="1393"/>
      <c r="X5" s="1396"/>
      <c r="Y5" s="1396"/>
      <c r="Z5" s="1396"/>
      <c r="AB5" s="1377"/>
      <c r="AC5" s="1377"/>
      <c r="AD5" s="1377"/>
      <c r="AE5" s="1377"/>
    </row>
    <row r="6" spans="1:31" ht="6" customHeight="1">
      <c r="A6" s="1325"/>
      <c r="B6" s="1380"/>
      <c r="C6" s="1394"/>
      <c r="D6" s="1394"/>
      <c r="E6" s="1395"/>
      <c r="F6" s="1395"/>
      <c r="G6" s="1394"/>
      <c r="H6" s="1394"/>
      <c r="I6" s="1394"/>
      <c r="J6" s="1393"/>
      <c r="X6" s="1371"/>
      <c r="Y6" s="1371"/>
      <c r="Z6" s="1371"/>
      <c r="AB6" s="1377"/>
    </row>
    <row r="7" spans="1:31" ht="20.25" customHeight="1">
      <c r="A7" s="1316" t="s">
        <v>265</v>
      </c>
      <c r="B7" s="1380">
        <v>26460.560000000001</v>
      </c>
      <c r="C7" s="1380">
        <v>12920.8</v>
      </c>
      <c r="D7" s="1380">
        <v>13539.76</v>
      </c>
      <c r="E7" s="1382"/>
      <c r="F7" s="1382"/>
      <c r="G7" s="1377"/>
      <c r="J7" s="1392"/>
      <c r="K7" s="1392"/>
      <c r="L7" s="1392"/>
      <c r="M7" s="1392"/>
      <c r="N7" s="1392"/>
      <c r="O7" s="1392"/>
      <c r="P7" s="1392"/>
      <c r="Q7" s="1392"/>
      <c r="R7" s="1392"/>
      <c r="S7" s="1392"/>
      <c r="T7" s="1392"/>
      <c r="U7" s="1392"/>
      <c r="X7" s="1381"/>
      <c r="Y7" s="1381"/>
      <c r="Z7" s="1381"/>
      <c r="AB7" s="1377"/>
    </row>
    <row r="8" spans="1:31" ht="20.25" customHeight="1">
      <c r="A8" s="1320" t="s">
        <v>264</v>
      </c>
      <c r="B8" s="1380">
        <v>413031.04</v>
      </c>
      <c r="C8" s="1380">
        <v>203527.29</v>
      </c>
      <c r="D8" s="1380">
        <v>209503.75</v>
      </c>
      <c r="E8" s="1391" t="s">
        <v>364</v>
      </c>
      <c r="F8" s="1391" t="s">
        <v>34</v>
      </c>
      <c r="G8" s="1391" t="s">
        <v>363</v>
      </c>
      <c r="H8" s="1391" t="s">
        <v>362</v>
      </c>
      <c r="I8" s="1391" t="s">
        <v>57</v>
      </c>
      <c r="J8" s="1391" t="s">
        <v>20</v>
      </c>
      <c r="K8" s="1390"/>
      <c r="L8" s="1390"/>
      <c r="M8" s="1390"/>
      <c r="N8" s="1390"/>
      <c r="O8" s="1390"/>
      <c r="P8" s="1386" t="s">
        <v>339</v>
      </c>
      <c r="Q8" s="1391" t="s">
        <v>364</v>
      </c>
      <c r="R8" s="1391" t="s">
        <v>34</v>
      </c>
      <c r="S8" s="1391" t="s">
        <v>363</v>
      </c>
      <c r="T8" s="1391" t="s">
        <v>362</v>
      </c>
      <c r="U8" s="1391" t="s">
        <v>57</v>
      </c>
      <c r="V8" s="1391" t="s">
        <v>20</v>
      </c>
      <c r="X8" s="1381"/>
      <c r="Y8" s="1381"/>
      <c r="Z8" s="1381"/>
      <c r="AB8" s="1377"/>
    </row>
    <row r="9" spans="1:31" ht="20.25" customHeight="1">
      <c r="A9" s="1315" t="s">
        <v>263</v>
      </c>
      <c r="B9" s="1380">
        <v>320143.35999999999</v>
      </c>
      <c r="C9" s="1380">
        <v>177308.78</v>
      </c>
      <c r="D9" s="1380">
        <v>142834.59</v>
      </c>
      <c r="E9" s="1389">
        <f>B7+B8</f>
        <v>439491.6</v>
      </c>
      <c r="F9" s="1379">
        <f>B9</f>
        <v>320143.35999999999</v>
      </c>
      <c r="G9" s="1379">
        <f>B10</f>
        <v>243407.12</v>
      </c>
      <c r="H9" s="783">
        <f>B11</f>
        <v>210215.87</v>
      </c>
      <c r="I9" s="1389">
        <f>B15</f>
        <v>152546.79</v>
      </c>
      <c r="J9" s="1388">
        <f>B20</f>
        <v>446.75</v>
      </c>
      <c r="K9" s="1390"/>
      <c r="L9" s="1390"/>
      <c r="M9" s="1390"/>
      <c r="N9" s="1390"/>
      <c r="O9" s="1390"/>
      <c r="P9" s="1386" t="s">
        <v>361</v>
      </c>
      <c r="Q9" s="1389">
        <f>B7+B8</f>
        <v>439491.6</v>
      </c>
      <c r="R9" s="1379">
        <f>B9</f>
        <v>320143.35999999999</v>
      </c>
      <c r="S9" s="1379">
        <f>B10</f>
        <v>243407.12</v>
      </c>
      <c r="T9" s="783">
        <f>B11</f>
        <v>210215.87</v>
      </c>
      <c r="U9" s="1389">
        <f>B15</f>
        <v>152546.79</v>
      </c>
      <c r="V9" s="1388">
        <f>B20</f>
        <v>446.75</v>
      </c>
      <c r="X9" s="1381"/>
      <c r="Y9" s="1381"/>
      <c r="Z9" s="1381"/>
      <c r="AB9" s="1377"/>
    </row>
    <row r="10" spans="1:31" ht="20.25" customHeight="1">
      <c r="A10" s="1315" t="s">
        <v>262</v>
      </c>
      <c r="B10" s="1380">
        <v>243407.12</v>
      </c>
      <c r="C10" s="1380">
        <v>153133.97</v>
      </c>
      <c r="D10" s="1380">
        <v>90273.15</v>
      </c>
      <c r="E10" s="1387">
        <f t="shared" ref="E10:J10" si="0">E9*100/$B$5</f>
        <v>32.167693868954579</v>
      </c>
      <c r="F10" s="1387">
        <f t="shared" si="0"/>
        <v>23.432242160392871</v>
      </c>
      <c r="G10" s="1387">
        <f t="shared" si="0"/>
        <v>17.815689131905803</v>
      </c>
      <c r="H10" s="1387">
        <f t="shared" si="0"/>
        <v>15.386323089123781</v>
      </c>
      <c r="I10" s="1387">
        <f t="shared" si="0"/>
        <v>11.165352059997739</v>
      </c>
      <c r="J10" s="1387">
        <f t="shared" si="0"/>
        <v>3.2698957695563372E-2</v>
      </c>
      <c r="P10" s="1386" t="s">
        <v>360</v>
      </c>
      <c r="Q10" s="1385">
        <v>26.6</v>
      </c>
      <c r="R10" s="1385">
        <v>24.7</v>
      </c>
      <c r="S10" s="1385">
        <v>19.600000000000001</v>
      </c>
      <c r="T10" s="1385">
        <v>15.5</v>
      </c>
      <c r="U10" s="1385">
        <v>13.5</v>
      </c>
      <c r="V10" s="1385">
        <v>0.1</v>
      </c>
      <c r="X10" s="1381"/>
      <c r="Y10" s="1381"/>
      <c r="Z10" s="1381"/>
      <c r="AB10" s="1377"/>
    </row>
    <row r="11" spans="1:31" ht="20.25" customHeight="1">
      <c r="A11" s="1320" t="s">
        <v>261</v>
      </c>
      <c r="B11" s="1380">
        <f>SUM(B12:B14)</f>
        <v>210215.87</v>
      </c>
      <c r="C11" s="1380">
        <f>SUM(C12:C14)</f>
        <v>120497.18</v>
      </c>
      <c r="D11" s="1380">
        <f>SUM(D12:D14)</f>
        <v>89718.71</v>
      </c>
      <c r="F11" s="1382"/>
      <c r="G11" s="1377"/>
      <c r="J11" s="1384">
        <f>27.8+23.7+16.9+16.8+14.7+0.1</f>
        <v>100</v>
      </c>
      <c r="X11" s="1381"/>
      <c r="Y11" s="1381"/>
      <c r="Z11" s="1381"/>
      <c r="AB11" s="1377"/>
    </row>
    <row r="12" spans="1:31" ht="20.25" customHeight="1">
      <c r="A12" s="1313" t="s">
        <v>260</v>
      </c>
      <c r="B12" s="1380">
        <v>171123.37</v>
      </c>
      <c r="C12" s="1380">
        <v>95169.36</v>
      </c>
      <c r="D12" s="1380">
        <v>75954.02</v>
      </c>
      <c r="E12" s="1382"/>
      <c r="F12" s="1382"/>
      <c r="G12" s="1377"/>
      <c r="X12" s="1381"/>
      <c r="Y12" s="1381"/>
      <c r="Z12" s="1381"/>
      <c r="AB12" s="1377"/>
    </row>
    <row r="13" spans="1:31" ht="20.25" customHeight="1">
      <c r="A13" s="1313" t="s">
        <v>259</v>
      </c>
      <c r="B13" s="1380">
        <v>39092.5</v>
      </c>
      <c r="C13" s="1380">
        <v>25327.82</v>
      </c>
      <c r="D13" s="1380">
        <v>13764.69</v>
      </c>
      <c r="E13" s="1382"/>
      <c r="F13" s="1382"/>
      <c r="G13" s="1377"/>
      <c r="X13" s="1381"/>
      <c r="Y13" s="1381"/>
      <c r="Z13" s="1381"/>
      <c r="AB13" s="1377"/>
    </row>
    <row r="14" spans="1:31" ht="20.25" customHeight="1">
      <c r="A14" s="1314" t="s">
        <v>268</v>
      </c>
      <c r="B14" s="1339" t="s">
        <v>206</v>
      </c>
      <c r="C14" s="1339" t="s">
        <v>206</v>
      </c>
      <c r="D14" s="1321" t="s">
        <v>206</v>
      </c>
      <c r="E14" s="1383"/>
      <c r="F14" s="1337"/>
      <c r="G14" s="1377"/>
      <c r="X14" s="1378"/>
      <c r="Y14" s="1378"/>
      <c r="Z14" s="1368"/>
      <c r="AB14" s="1377"/>
    </row>
    <row r="15" spans="1:31" ht="20.25" customHeight="1">
      <c r="A15" s="1320" t="s">
        <v>257</v>
      </c>
      <c r="B15" s="1380">
        <f>SUM(B16:B18)</f>
        <v>152546.79</v>
      </c>
      <c r="C15" s="1380">
        <f>SUM(C16:C18)</f>
        <v>67601.76999999999</v>
      </c>
      <c r="D15" s="1380">
        <f>SUM(D16:D18)</f>
        <v>84945.02</v>
      </c>
      <c r="E15" s="1382"/>
      <c r="F15" s="1382"/>
      <c r="G15" s="1377"/>
      <c r="X15" s="1381"/>
      <c r="Y15" s="1381"/>
      <c r="Z15" s="1381"/>
      <c r="AB15" s="1377"/>
    </row>
    <row r="16" spans="1:31" ht="20.25" customHeight="1">
      <c r="A16" s="1314" t="s">
        <v>256</v>
      </c>
      <c r="B16" s="1380">
        <v>91138.92</v>
      </c>
      <c r="C16" s="1380">
        <v>32246.92</v>
      </c>
      <c r="D16" s="1380">
        <v>58892</v>
      </c>
      <c r="E16" s="1382"/>
      <c r="F16" s="1382"/>
      <c r="G16" s="1377"/>
      <c r="X16" s="1381"/>
      <c r="Y16" s="1381"/>
      <c r="Z16" s="1381"/>
      <c r="AB16" s="1377"/>
    </row>
    <row r="17" spans="1:31" ht="20.25" customHeight="1">
      <c r="A17" s="1314" t="s">
        <v>255</v>
      </c>
      <c r="B17" s="1380">
        <v>44680.58</v>
      </c>
      <c r="C17" s="1380">
        <v>30894.01</v>
      </c>
      <c r="D17" s="1380">
        <v>13786.57</v>
      </c>
      <c r="E17" s="1382"/>
      <c r="F17" s="1382"/>
      <c r="G17" s="1377"/>
      <c r="X17" s="1381"/>
      <c r="Y17" s="1381"/>
      <c r="Z17" s="1381"/>
      <c r="AB17" s="1377"/>
    </row>
    <row r="18" spans="1:31" ht="20.25" customHeight="1">
      <c r="A18" s="1314" t="s">
        <v>254</v>
      </c>
      <c r="B18" s="1380">
        <v>16727.29</v>
      </c>
      <c r="C18" s="1380">
        <v>4460.84</v>
      </c>
      <c r="D18" s="1380">
        <v>12266.45</v>
      </c>
      <c r="E18" s="1382"/>
      <c r="F18" s="1382"/>
      <c r="G18" s="1377"/>
      <c r="X18" s="1381"/>
      <c r="Y18" s="1381"/>
      <c r="Z18" s="1381"/>
      <c r="AB18" s="1377"/>
    </row>
    <row r="19" spans="1:31" ht="20.25" customHeight="1">
      <c r="A19" s="1313" t="s">
        <v>253</v>
      </c>
      <c r="B19" s="1380" t="s">
        <v>204</v>
      </c>
      <c r="C19" s="1380" t="s">
        <v>204</v>
      </c>
      <c r="D19" s="1380" t="s">
        <v>204</v>
      </c>
      <c r="E19" s="1337"/>
      <c r="F19" s="1337"/>
      <c r="G19" s="1377"/>
      <c r="X19" s="1368"/>
      <c r="Y19" s="1368"/>
      <c r="Z19" s="1368"/>
      <c r="AB19" s="1377"/>
    </row>
    <row r="20" spans="1:31" ht="20.25" customHeight="1">
      <c r="A20" s="1313" t="s">
        <v>252</v>
      </c>
      <c r="B20" s="1339">
        <v>446.75</v>
      </c>
      <c r="C20" s="1339">
        <v>213.07</v>
      </c>
      <c r="D20" s="1321">
        <v>233.67</v>
      </c>
      <c r="E20" s="1379"/>
      <c r="F20" s="1337"/>
      <c r="G20" s="1377"/>
      <c r="X20" s="1378"/>
      <c r="Y20" s="1378"/>
      <c r="Z20" s="1368"/>
      <c r="AB20" s="1377"/>
    </row>
    <row r="21" spans="1:31" ht="21" customHeight="1">
      <c r="A21" s="1320"/>
      <c r="B21" s="1337"/>
      <c r="C21" s="1376" t="s">
        <v>267</v>
      </c>
      <c r="D21" s="1376"/>
      <c r="E21" s="1325"/>
      <c r="F21" s="1325"/>
      <c r="X21" s="1371"/>
      <c r="Y21" s="1374"/>
      <c r="Z21" s="1371"/>
    </row>
    <row r="22" spans="1:31" ht="21" customHeight="1">
      <c r="A22" s="1318" t="s">
        <v>266</v>
      </c>
      <c r="B22" s="1373">
        <f>B5/$B$5*100</f>
        <v>100</v>
      </c>
      <c r="C22" s="1373">
        <f>C5/$C$5*100</f>
        <v>100</v>
      </c>
      <c r="D22" s="1373">
        <f>D5/$D$5*100</f>
        <v>100</v>
      </c>
      <c r="E22" s="1375"/>
      <c r="F22" s="1375"/>
      <c r="X22" s="1374"/>
      <c r="Y22" s="1374"/>
      <c r="Z22" s="1374"/>
      <c r="AB22" s="1367"/>
      <c r="AC22" s="1367"/>
      <c r="AD22" s="1367"/>
      <c r="AE22" s="1367"/>
    </row>
    <row r="23" spans="1:31" ht="7.5" customHeight="1">
      <c r="A23" s="1318"/>
      <c r="B23" s="1373"/>
      <c r="C23" s="1373"/>
      <c r="D23" s="1373"/>
      <c r="E23" s="1372"/>
      <c r="F23" s="1372"/>
      <c r="X23" s="1371"/>
      <c r="Y23" s="1371"/>
      <c r="Z23" s="1371"/>
      <c r="AB23" s="1367"/>
      <c r="AC23" s="1367"/>
      <c r="AD23" s="1367"/>
      <c r="AE23" s="1367"/>
    </row>
    <row r="24" spans="1:31" ht="20.25" customHeight="1">
      <c r="A24" s="1316" t="s">
        <v>265</v>
      </c>
      <c r="B24" s="1370">
        <f t="shared" ref="B24:B30" si="1">B7*100/$B$5</f>
        <v>1.9367268764206298</v>
      </c>
      <c r="C24" s="1369">
        <f>C7*100/$C$5-0.01</f>
        <v>1.7474469413441474</v>
      </c>
      <c r="D24" s="1369">
        <f>D7*100/$D$5+0.05</f>
        <v>2.1955968569142805</v>
      </c>
      <c r="E24" s="1337"/>
      <c r="F24" s="1337"/>
      <c r="X24" s="1368"/>
      <c r="Y24" s="1368"/>
      <c r="Z24" s="1368"/>
      <c r="AB24" s="1367"/>
      <c r="AC24" s="1367"/>
      <c r="AD24" s="1367"/>
      <c r="AE24" s="1367"/>
    </row>
    <row r="25" spans="1:31" ht="20.25" customHeight="1">
      <c r="A25" s="1320" t="s">
        <v>264</v>
      </c>
      <c r="B25" s="1370">
        <f t="shared" si="1"/>
        <v>30.230966992533951</v>
      </c>
      <c r="C25" s="1369">
        <f t="shared" ref="C25:C30" si="2">C8*100/$C$5</f>
        <v>27.683147583010594</v>
      </c>
      <c r="D25" s="1369">
        <f t="shared" ref="D25:D30" si="3">D8*100/$D$5</f>
        <v>33.199302462654821</v>
      </c>
      <c r="E25" s="1337"/>
      <c r="F25" s="1337"/>
      <c r="X25" s="1368"/>
      <c r="Y25" s="1368"/>
      <c r="Z25" s="1368"/>
      <c r="AB25" s="1367"/>
      <c r="AC25" s="1367"/>
      <c r="AD25" s="1367"/>
      <c r="AE25" s="1367"/>
    </row>
    <row r="26" spans="1:31" ht="20.25" customHeight="1">
      <c r="A26" s="1315" t="s">
        <v>263</v>
      </c>
      <c r="B26" s="1370">
        <f t="shared" si="1"/>
        <v>23.432242160392871</v>
      </c>
      <c r="C26" s="1369">
        <f t="shared" si="2"/>
        <v>24.116987576966004</v>
      </c>
      <c r="D26" s="1369">
        <f t="shared" si="3"/>
        <v>22.634481509468404</v>
      </c>
      <c r="E26" s="1337"/>
      <c r="F26" s="1337"/>
      <c r="X26" s="1368"/>
      <c r="Y26" s="1368"/>
      <c r="Z26" s="1368"/>
      <c r="AB26" s="1367"/>
      <c r="AC26" s="1367"/>
      <c r="AD26" s="1367"/>
      <c r="AE26" s="1367"/>
    </row>
    <row r="27" spans="1:31" ht="20.25" customHeight="1">
      <c r="A27" s="1315" t="s">
        <v>262</v>
      </c>
      <c r="B27" s="1370">
        <f t="shared" si="1"/>
        <v>17.815689131905803</v>
      </c>
      <c r="C27" s="1369">
        <f t="shared" si="2"/>
        <v>20.828805274625907</v>
      </c>
      <c r="D27" s="1369">
        <f t="shared" si="3"/>
        <v>14.305259982728748</v>
      </c>
      <c r="E27" s="1337"/>
      <c r="F27" s="1337"/>
      <c r="X27" s="1368"/>
      <c r="Y27" s="1368"/>
      <c r="Z27" s="1368"/>
      <c r="AB27" s="1367"/>
      <c r="AC27" s="1367"/>
      <c r="AD27" s="1367"/>
      <c r="AE27" s="1367"/>
    </row>
    <row r="28" spans="1:31" ht="20.25" customHeight="1">
      <c r="A28" s="1320" t="s">
        <v>261</v>
      </c>
      <c r="B28" s="1370">
        <f t="shared" si="1"/>
        <v>15.386323089123781</v>
      </c>
      <c r="C28" s="1369">
        <f t="shared" si="2"/>
        <v>16.389650829019502</v>
      </c>
      <c r="D28" s="1369">
        <f t="shared" si="3"/>
        <v>14.217399878757366</v>
      </c>
      <c r="E28" s="1337"/>
      <c r="F28" s="1337"/>
      <c r="X28" s="1368"/>
      <c r="Y28" s="1368"/>
      <c r="Z28" s="1368"/>
      <c r="AB28" s="1367"/>
      <c r="AC28" s="1367"/>
      <c r="AD28" s="1367"/>
      <c r="AE28" s="1367"/>
    </row>
    <row r="29" spans="1:31" ht="20.25" customHeight="1">
      <c r="A29" s="1313" t="s">
        <v>260</v>
      </c>
      <c r="B29" s="1370">
        <f t="shared" si="1"/>
        <v>12.52502705395017</v>
      </c>
      <c r="C29" s="1369">
        <f t="shared" si="2"/>
        <v>12.944639700458181</v>
      </c>
      <c r="D29" s="1369">
        <f t="shared" si="3"/>
        <v>12.036159177267869</v>
      </c>
      <c r="E29" s="1337"/>
      <c r="F29" s="1337"/>
      <c r="X29" s="1368"/>
      <c r="Y29" s="1368"/>
      <c r="Z29" s="1368"/>
      <c r="AB29" s="1367"/>
      <c r="AC29" s="1367"/>
      <c r="AD29" s="1367"/>
      <c r="AE29" s="1367"/>
    </row>
    <row r="30" spans="1:31" ht="20.25" customHeight="1">
      <c r="A30" s="1313" t="s">
        <v>259</v>
      </c>
      <c r="B30" s="1370">
        <f t="shared" si="1"/>
        <v>2.8612960351736119</v>
      </c>
      <c r="C30" s="1369">
        <f t="shared" si="2"/>
        <v>3.4450111285613216</v>
      </c>
      <c r="D30" s="1369">
        <f t="shared" si="3"/>
        <v>2.181240701489497</v>
      </c>
      <c r="E30" s="1337"/>
      <c r="F30" s="1337"/>
      <c r="X30" s="1368"/>
      <c r="Y30" s="1368"/>
      <c r="Z30" s="1368"/>
      <c r="AB30" s="1367"/>
      <c r="AC30" s="1367"/>
      <c r="AD30" s="1367"/>
      <c r="AE30" s="1367"/>
    </row>
    <row r="31" spans="1:31" ht="20.25" customHeight="1">
      <c r="A31" s="1314" t="s">
        <v>258</v>
      </c>
      <c r="B31" s="1370" t="s">
        <v>206</v>
      </c>
      <c r="C31" s="1369" t="s">
        <v>206</v>
      </c>
      <c r="D31" s="1369" t="s">
        <v>206</v>
      </c>
      <c r="E31" s="1337"/>
      <c r="F31" s="1337"/>
      <c r="X31" s="1368"/>
      <c r="Y31" s="1368"/>
      <c r="Z31" s="1368"/>
      <c r="AB31" s="1367"/>
      <c r="AC31" s="1367"/>
      <c r="AD31" s="1367"/>
      <c r="AE31" s="1367"/>
    </row>
    <row r="32" spans="1:31" ht="20.25" customHeight="1">
      <c r="A32" s="1320" t="s">
        <v>257</v>
      </c>
      <c r="B32" s="1370">
        <f>B15*100/$B$5</f>
        <v>11.165352059997739</v>
      </c>
      <c r="C32" s="1369">
        <f>C15*100/$C$5</f>
        <v>9.1949820379504779</v>
      </c>
      <c r="D32" s="1369">
        <f>D15*100/$D$5-0.07</f>
        <v>13.390930468673057</v>
      </c>
      <c r="E32" s="1337"/>
      <c r="F32" s="1337"/>
      <c r="X32" s="1368"/>
      <c r="Y32" s="1368"/>
      <c r="Z32" s="1368"/>
      <c r="AB32" s="1367"/>
      <c r="AC32" s="1367"/>
      <c r="AD32" s="1367"/>
      <c r="AE32" s="1367"/>
    </row>
    <row r="33" spans="1:31" ht="20.25" customHeight="1">
      <c r="A33" s="1314" t="s">
        <v>256</v>
      </c>
      <c r="B33" s="1370">
        <f>B16*100/$B$5</f>
        <v>6.6707279003902284</v>
      </c>
      <c r="C33" s="1369">
        <f>C16*100/$C$5</f>
        <v>4.3861255434469548</v>
      </c>
      <c r="D33" s="1369">
        <f>D16*100/$D$5</f>
        <v>9.3324025017722487</v>
      </c>
      <c r="E33" s="1337"/>
      <c r="F33" s="1337"/>
      <c r="X33" s="1368"/>
      <c r="Y33" s="1368"/>
      <c r="Z33" s="1368"/>
      <c r="AB33" s="1367"/>
      <c r="AC33" s="1367"/>
      <c r="AD33" s="1367"/>
      <c r="AE33" s="1367"/>
    </row>
    <row r="34" spans="1:31" ht="20.25" customHeight="1">
      <c r="A34" s="1314" t="s">
        <v>255</v>
      </c>
      <c r="B34" s="1370">
        <f>B17*100/$B$5</f>
        <v>3.2703041863083042</v>
      </c>
      <c r="C34" s="1369">
        <f>C17*100/$C$5</f>
        <v>4.2021069423221089</v>
      </c>
      <c r="D34" s="1369">
        <f>D17*100/$D$5</f>
        <v>2.1847079460513861</v>
      </c>
      <c r="E34" s="1337"/>
      <c r="F34" s="1337"/>
      <c r="X34" s="1368"/>
      <c r="Y34" s="1368"/>
      <c r="Z34" s="1368"/>
      <c r="AB34" s="1367"/>
      <c r="AC34" s="1367"/>
      <c r="AD34" s="1367"/>
      <c r="AE34" s="1367"/>
    </row>
    <row r="35" spans="1:31" ht="20.25" customHeight="1">
      <c r="A35" s="1314" t="s">
        <v>254</v>
      </c>
      <c r="B35" s="1370">
        <f>B18*100/$B$5</f>
        <v>1.2243199732992058</v>
      </c>
      <c r="C35" s="1369">
        <f>C18*100/$C$5</f>
        <v>0.60674955218141502</v>
      </c>
      <c r="D35" s="1369">
        <f>D18*100/$D$5</f>
        <v>1.9438200208494225</v>
      </c>
      <c r="E35" s="1337"/>
      <c r="F35" s="1337"/>
      <c r="X35" s="1368"/>
      <c r="Y35" s="1368"/>
      <c r="Z35" s="1368"/>
      <c r="AB35" s="1367"/>
      <c r="AC35" s="1367"/>
      <c r="AD35" s="1367"/>
      <c r="AE35" s="1367"/>
    </row>
    <row r="36" spans="1:31" ht="20.25" customHeight="1">
      <c r="A36" s="1313" t="s">
        <v>253</v>
      </c>
      <c r="B36" s="1370" t="s">
        <v>206</v>
      </c>
      <c r="C36" s="1369" t="s">
        <v>206</v>
      </c>
      <c r="D36" s="1369" t="s">
        <v>206</v>
      </c>
      <c r="E36" s="1337"/>
      <c r="F36" s="1337"/>
      <c r="X36" s="1368"/>
      <c r="Y36" s="1368"/>
      <c r="Z36" s="1368"/>
      <c r="AB36" s="1367"/>
      <c r="AC36" s="1367"/>
      <c r="AD36" s="1367"/>
      <c r="AE36" s="1367"/>
    </row>
    <row r="37" spans="1:31" ht="20.25" customHeight="1">
      <c r="A37" s="1313" t="s">
        <v>252</v>
      </c>
      <c r="B37" s="1369">
        <f>B20*100/$B$5+0.02</f>
        <v>5.2698957695563375E-2</v>
      </c>
      <c r="C37" s="1369">
        <f>ROUNDUP(C20*100/$C$5,1)</f>
        <v>0.1</v>
      </c>
      <c r="D37" s="1369">
        <f>D20*100/$D$5+0.018</f>
        <v>5.5028840803319989E-2</v>
      </c>
      <c r="E37" s="1337"/>
      <c r="F37" s="1337"/>
      <c r="X37" s="1368"/>
      <c r="Y37" s="1368"/>
      <c r="Z37" s="1368"/>
      <c r="AB37" s="1367"/>
      <c r="AC37" s="1367"/>
      <c r="AD37" s="1367"/>
      <c r="AE37" s="1367"/>
    </row>
    <row r="38" spans="1:31" ht="6.75" customHeight="1">
      <c r="A38" s="1366"/>
      <c r="B38" s="1366"/>
      <c r="C38" s="1366"/>
      <c r="D38" s="1366"/>
    </row>
    <row r="39" spans="1:31" ht="15" customHeight="1"/>
    <row r="40" spans="1:31" ht="15" customHeight="1">
      <c r="B40" s="1365"/>
      <c r="C40" s="1365"/>
      <c r="D40" s="1365"/>
    </row>
    <row r="41" spans="1:31" ht="15" customHeight="1">
      <c r="B41" s="1365"/>
      <c r="C41" s="1365"/>
      <c r="D41" s="1365"/>
    </row>
    <row r="42" spans="1:31" ht="15" customHeight="1">
      <c r="B42" s="1365"/>
      <c r="C42" s="1365"/>
      <c r="D42" s="1365"/>
    </row>
    <row r="43" spans="1:31" ht="15" customHeight="1">
      <c r="B43" s="1365"/>
      <c r="C43" s="1365"/>
      <c r="D43" s="1365"/>
    </row>
    <row r="44" spans="1:31" ht="15" customHeight="1">
      <c r="B44" s="1365"/>
      <c r="C44" s="1365"/>
      <c r="D44" s="1365"/>
    </row>
    <row r="45" spans="1:31" ht="15" customHeight="1">
      <c r="B45" s="1365"/>
      <c r="C45" s="1365"/>
      <c r="D45" s="1365"/>
    </row>
    <row r="46" spans="1:31" ht="15" customHeight="1">
      <c r="B46" s="1365"/>
      <c r="C46" s="1365"/>
      <c r="D46" s="1365"/>
    </row>
    <row r="47" spans="1:31" ht="15" customHeight="1">
      <c r="B47" s="1365"/>
      <c r="C47" s="1365"/>
      <c r="D47" s="1365"/>
    </row>
    <row r="48" spans="1:31" ht="15" customHeight="1">
      <c r="B48" s="1365"/>
      <c r="C48" s="1365"/>
      <c r="D48" s="1365"/>
    </row>
    <row r="49" spans="2:4" s="1320" customFormat="1" ht="15" customHeight="1">
      <c r="B49" s="1365"/>
      <c r="C49" s="1365"/>
      <c r="D49" s="1365"/>
    </row>
    <row r="50" spans="2:4" s="1320" customFormat="1" ht="15" customHeight="1">
      <c r="B50" s="1365"/>
      <c r="C50" s="1365"/>
      <c r="D50" s="1365"/>
    </row>
    <row r="51" spans="2:4" s="1320" customFormat="1" ht="15" customHeight="1">
      <c r="B51" s="1365"/>
      <c r="C51" s="1365"/>
      <c r="D51" s="1365"/>
    </row>
    <row r="52" spans="2:4" s="1320" customFormat="1" ht="15" customHeight="1">
      <c r="B52" s="1365"/>
      <c r="C52" s="1365"/>
      <c r="D52" s="1365"/>
    </row>
    <row r="53" spans="2:4" s="1320" customFormat="1" ht="15" customHeight="1">
      <c r="B53" s="1365"/>
      <c r="C53" s="1365"/>
      <c r="D53" s="1365"/>
    </row>
    <row r="54" spans="2:4" s="1320" customFormat="1" ht="15" customHeight="1">
      <c r="B54" s="1365"/>
      <c r="C54" s="1365"/>
      <c r="D54" s="1365"/>
    </row>
    <row r="55" spans="2:4" s="1320" customFormat="1" ht="15" customHeight="1">
      <c r="B55" s="1365"/>
      <c r="C55" s="1365"/>
      <c r="D55" s="1365"/>
    </row>
    <row r="56" spans="2:4" s="1320" customFormat="1" ht="15" customHeight="1">
      <c r="B56" s="1365"/>
      <c r="C56" s="1365"/>
      <c r="D56" s="1365"/>
    </row>
    <row r="57" spans="2:4" s="1320" customFormat="1" ht="15" customHeight="1">
      <c r="B57" s="1365"/>
      <c r="C57" s="1365"/>
      <c r="D57" s="1365"/>
    </row>
    <row r="58" spans="2:4" s="1320" customFormat="1" ht="15" customHeight="1">
      <c r="B58" s="1365"/>
      <c r="C58" s="1365"/>
      <c r="D58" s="1365"/>
    </row>
    <row r="59" spans="2:4" s="1320" customFormat="1" ht="15" customHeight="1">
      <c r="B59" s="1365"/>
      <c r="C59" s="1365"/>
      <c r="D59" s="1365"/>
    </row>
    <row r="60" spans="2:4" s="1320" customFormat="1" ht="15" customHeight="1">
      <c r="B60" s="1365"/>
      <c r="C60" s="1365"/>
      <c r="D60" s="1365"/>
    </row>
    <row r="61" spans="2:4" s="1320" customFormat="1" ht="15" customHeight="1">
      <c r="B61" s="1365"/>
      <c r="C61" s="1365"/>
      <c r="D61" s="1365"/>
    </row>
    <row r="62" spans="2:4" s="1320" customFormat="1" ht="15" customHeight="1">
      <c r="B62" s="1365"/>
      <c r="C62" s="1365"/>
      <c r="D62" s="1365"/>
    </row>
    <row r="63" spans="2:4" s="1320" customFormat="1" ht="15" customHeight="1">
      <c r="B63" s="1365"/>
      <c r="C63" s="1365"/>
      <c r="D63" s="1365"/>
    </row>
    <row r="64" spans="2:4" s="1320" customFormat="1" ht="15" customHeight="1"/>
    <row r="65" spans="1:1" ht="15" customHeight="1">
      <c r="A65" s="1320"/>
    </row>
    <row r="66" spans="1:1" ht="15" customHeight="1">
      <c r="A66" s="1320"/>
    </row>
    <row r="67" spans="1:1" ht="15" customHeight="1">
      <c r="A67" s="1320"/>
    </row>
    <row r="68" spans="1:1" ht="15" customHeight="1">
      <c r="A68" s="1320"/>
    </row>
    <row r="69" spans="1:1" ht="15" customHeight="1">
      <c r="A69" s="1320"/>
    </row>
    <row r="70" spans="1:1" ht="15" customHeight="1">
      <c r="A70" s="1320"/>
    </row>
    <row r="71" spans="1:1" ht="15" customHeight="1">
      <c r="A71" s="1320"/>
    </row>
    <row r="72" spans="1:1" ht="15" customHeight="1">
      <c r="A72" s="1320"/>
    </row>
    <row r="73" spans="1:1" ht="15" customHeight="1">
      <c r="A73" s="1320"/>
    </row>
    <row r="74" spans="1:1" ht="15" customHeight="1">
      <c r="A74" s="1320"/>
    </row>
    <row r="75" spans="1:1" ht="15" customHeight="1">
      <c r="A75" s="1320"/>
    </row>
    <row r="76" spans="1:1" ht="15" customHeight="1">
      <c r="A76" s="1320"/>
    </row>
    <row r="77" spans="1:1" ht="15" customHeight="1">
      <c r="A77" s="1320"/>
    </row>
    <row r="78" spans="1:1" ht="15" customHeight="1">
      <c r="A78" s="1320"/>
    </row>
    <row r="79" spans="1:1" ht="15" customHeight="1">
      <c r="A79" s="1320"/>
    </row>
    <row r="80" spans="1:1" ht="15" customHeight="1">
      <c r="A80" s="1320"/>
    </row>
    <row r="81" spans="1:1" ht="15" customHeight="1">
      <c r="A81" s="1320"/>
    </row>
    <row r="82" spans="1:1" ht="15" customHeight="1">
      <c r="A82" s="1320"/>
    </row>
    <row r="83" spans="1:1" ht="15" customHeight="1">
      <c r="A83" s="1320"/>
    </row>
    <row r="84" spans="1:1" ht="15" customHeight="1">
      <c r="A84" s="1320"/>
    </row>
    <row r="85" spans="1:1" ht="15" customHeight="1">
      <c r="A85" s="1320"/>
    </row>
    <row r="86" spans="1:1" ht="15" customHeight="1">
      <c r="A86" s="1320"/>
    </row>
    <row r="87" spans="1:1" ht="15" customHeight="1">
      <c r="A87" s="1320"/>
    </row>
    <row r="88" spans="1:1" ht="15" customHeight="1">
      <c r="A88" s="1320"/>
    </row>
    <row r="89" spans="1:1" ht="15" customHeight="1">
      <c r="A89" s="1320"/>
    </row>
    <row r="90" spans="1:1" ht="15" customHeight="1">
      <c r="A90" s="1320"/>
    </row>
    <row r="91" spans="1:1" ht="15" customHeight="1">
      <c r="A91" s="1320"/>
    </row>
    <row r="92" spans="1:1" ht="15" customHeight="1">
      <c r="A92" s="1320"/>
    </row>
    <row r="93" spans="1:1" ht="15" customHeight="1">
      <c r="A93" s="1320"/>
    </row>
    <row r="94" spans="1:1" ht="15" customHeight="1">
      <c r="A94" s="1320"/>
    </row>
    <row r="95" spans="1:1" ht="15" customHeight="1">
      <c r="A95" s="1320"/>
    </row>
    <row r="96" spans="1:1" ht="15" customHeight="1">
      <c r="A96" s="1320"/>
    </row>
    <row r="97" spans="1:1" ht="15" customHeight="1">
      <c r="A97" s="1320"/>
    </row>
    <row r="98" spans="1:1" ht="15" customHeight="1">
      <c r="A98" s="1320"/>
    </row>
    <row r="99" spans="1:1" ht="15" customHeight="1">
      <c r="A99" s="1320"/>
    </row>
    <row r="100" spans="1:1" ht="15" customHeight="1">
      <c r="A100" s="1320"/>
    </row>
    <row r="101" spans="1:1" ht="15" customHeight="1">
      <c r="A101" s="1320"/>
    </row>
    <row r="102" spans="1:1" ht="15" customHeight="1">
      <c r="A102" s="1320"/>
    </row>
    <row r="103" spans="1:1" ht="15" customHeight="1">
      <c r="A103" s="1320"/>
    </row>
    <row r="104" spans="1:1" ht="15" customHeight="1">
      <c r="A104" s="1320"/>
    </row>
    <row r="65536" spans="1:1" ht="26.25" customHeight="1">
      <c r="A65536" s="1320"/>
    </row>
  </sheetData>
  <sheetProtection selectLockedCells="1" selectUnlockedCells="1"/>
  <printOptions horizontalCentered="1"/>
  <pageMargins left="1.1417322834645669" right="0.15748031496062992" top="1.01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F65536"/>
  <sheetViews>
    <sheetView zoomScale="90" zoomScaleNormal="90" workbookViewId="0">
      <selection activeCell="Z2" sqref="Z2:AF8"/>
    </sheetView>
  </sheetViews>
  <sheetFormatPr defaultColWidth="9.125" defaultRowHeight="5.25" customHeight="1"/>
  <cols>
    <col min="1" max="1" width="30.25" style="1309" customWidth="1"/>
    <col min="2" max="2" width="16.625" style="619" customWidth="1"/>
    <col min="3" max="3" width="17.75" style="619" customWidth="1"/>
    <col min="4" max="4" width="16.125" style="619" customWidth="1"/>
    <col min="5" max="16384" width="9.125" style="619"/>
  </cols>
  <sheetData>
    <row r="1" spans="1:4" s="1329" customFormat="1" ht="26.25" customHeight="1">
      <c r="A1" s="1329" t="s">
        <v>375</v>
      </c>
      <c r="B1" s="655"/>
      <c r="C1" s="655"/>
      <c r="D1" s="655"/>
    </row>
    <row r="3" spans="1:4" s="1309" customFormat="1" ht="26.25" customHeight="1">
      <c r="A3" s="1328" t="s">
        <v>55</v>
      </c>
      <c r="B3" s="1327" t="s">
        <v>0</v>
      </c>
      <c r="C3" s="1327" t="s">
        <v>1</v>
      </c>
      <c r="D3" s="1327" t="s">
        <v>2</v>
      </c>
    </row>
    <row r="4" spans="1:4" s="1309" customFormat="1" ht="21.75" customHeight="1">
      <c r="B4" s="1681" t="s">
        <v>269</v>
      </c>
      <c r="C4" s="1681"/>
      <c r="D4" s="1681"/>
    </row>
    <row r="5" spans="1:4" s="1320" customFormat="1" ht="21" customHeight="1">
      <c r="A5" s="1325" t="s">
        <v>266</v>
      </c>
      <c r="B5" s="1407">
        <v>1389717</v>
      </c>
      <c r="C5" s="1407">
        <v>734161</v>
      </c>
      <c r="D5" s="1407">
        <v>655556</v>
      </c>
    </row>
    <row r="6" spans="1:4" s="1320" customFormat="1" ht="5.25" customHeight="1">
      <c r="A6" s="1325"/>
      <c r="B6" s="1355"/>
      <c r="C6" s="1406"/>
      <c r="D6" s="1406"/>
    </row>
    <row r="7" spans="1:4" s="1320" customFormat="1" ht="20.25" customHeight="1">
      <c r="A7" s="1316" t="s">
        <v>265</v>
      </c>
      <c r="B7" s="1402">
        <v>20212</v>
      </c>
      <c r="C7" s="1402">
        <v>10204</v>
      </c>
      <c r="D7" s="1402">
        <v>10008</v>
      </c>
    </row>
    <row r="8" spans="1:4" s="1320" customFormat="1" ht="20.25" customHeight="1">
      <c r="A8" s="619" t="s">
        <v>264</v>
      </c>
      <c r="B8" s="1402">
        <v>408283</v>
      </c>
      <c r="C8" s="1402">
        <v>195898</v>
      </c>
      <c r="D8" s="1402">
        <v>212385</v>
      </c>
    </row>
    <row r="9" spans="1:4" s="1320" customFormat="1" ht="20.25" customHeight="1">
      <c r="A9" s="1315" t="s">
        <v>263</v>
      </c>
      <c r="B9" s="1402">
        <v>324001</v>
      </c>
      <c r="C9" s="1402">
        <v>187006</v>
      </c>
      <c r="D9" s="1402">
        <v>136995</v>
      </c>
    </row>
    <row r="10" spans="1:4" s="1320" customFormat="1" ht="20.25" customHeight="1">
      <c r="A10" s="1315" t="s">
        <v>262</v>
      </c>
      <c r="B10" s="1402">
        <v>244444</v>
      </c>
      <c r="C10" s="1402">
        <v>146519</v>
      </c>
      <c r="D10" s="1402">
        <v>97925</v>
      </c>
    </row>
    <row r="11" spans="1:4" ht="20.25" customHeight="1">
      <c r="A11" s="619" t="s">
        <v>261</v>
      </c>
      <c r="B11" s="1402">
        <v>222009</v>
      </c>
      <c r="C11" s="1402">
        <v>113210</v>
      </c>
      <c r="D11" s="1402">
        <v>108799</v>
      </c>
    </row>
    <row r="12" spans="1:4" ht="20.25" customHeight="1">
      <c r="A12" s="1313" t="s">
        <v>260</v>
      </c>
      <c r="B12" s="1402">
        <v>192756</v>
      </c>
      <c r="C12" s="1402">
        <v>92729</v>
      </c>
      <c r="D12" s="1402">
        <v>100027</v>
      </c>
    </row>
    <row r="13" spans="1:4" ht="20.25" customHeight="1">
      <c r="A13" s="1313" t="s">
        <v>259</v>
      </c>
      <c r="B13" s="1402">
        <v>29253</v>
      </c>
      <c r="C13" s="1402">
        <v>20481</v>
      </c>
      <c r="D13" s="1402">
        <v>8772</v>
      </c>
    </row>
    <row r="14" spans="1:4" ht="20.25" customHeight="1">
      <c r="A14" s="1314" t="s">
        <v>268</v>
      </c>
      <c r="B14" s="1321" t="s">
        <v>206</v>
      </c>
      <c r="C14" s="1321" t="s">
        <v>206</v>
      </c>
      <c r="D14" s="1321" t="s">
        <v>206</v>
      </c>
    </row>
    <row r="15" spans="1:4" ht="20.25" customHeight="1">
      <c r="A15" s="619" t="s">
        <v>257</v>
      </c>
      <c r="B15" s="1402">
        <v>170768</v>
      </c>
      <c r="C15" s="1402">
        <v>81324</v>
      </c>
      <c r="D15" s="1402">
        <v>89444</v>
      </c>
    </row>
    <row r="16" spans="1:4" s="1320" customFormat="1" ht="20.25" customHeight="1">
      <c r="A16" s="1314" t="s">
        <v>256</v>
      </c>
      <c r="B16" s="1402">
        <v>95705</v>
      </c>
      <c r="C16" s="1402">
        <v>38571</v>
      </c>
      <c r="D16" s="1402">
        <v>57134</v>
      </c>
    </row>
    <row r="17" spans="1:6" s="1320" customFormat="1" ht="20.25" customHeight="1">
      <c r="A17" s="1314" t="s">
        <v>255</v>
      </c>
      <c r="B17" s="1402">
        <v>52083</v>
      </c>
      <c r="C17" s="1402">
        <v>34059</v>
      </c>
      <c r="D17" s="1402">
        <v>18024</v>
      </c>
    </row>
    <row r="18" spans="1:6" s="1320" customFormat="1" ht="20.25" customHeight="1">
      <c r="A18" s="1314" t="s">
        <v>254</v>
      </c>
      <c r="B18" s="1402">
        <v>22980</v>
      </c>
      <c r="C18" s="1402">
        <v>8694</v>
      </c>
      <c r="D18" s="1402">
        <v>14286</v>
      </c>
    </row>
    <row r="19" spans="1:6" s="1320" customFormat="1" ht="20.25" customHeight="1">
      <c r="A19" s="1313" t="s">
        <v>253</v>
      </c>
      <c r="B19" s="1402" t="s">
        <v>206</v>
      </c>
      <c r="C19" s="1402" t="s">
        <v>206</v>
      </c>
      <c r="D19" s="1402" t="s">
        <v>206</v>
      </c>
    </row>
    <row r="20" spans="1:6" s="1320" customFormat="1" ht="20.25" customHeight="1">
      <c r="A20" s="1313" t="s">
        <v>252</v>
      </c>
      <c r="B20" s="1402" t="s">
        <v>206</v>
      </c>
      <c r="C20" s="1402" t="s">
        <v>206</v>
      </c>
      <c r="D20" s="1402" t="s">
        <v>206</v>
      </c>
    </row>
    <row r="21" spans="1:6" ht="21" customHeight="1">
      <c r="A21" s="619"/>
      <c r="B21" s="1682" t="s">
        <v>267</v>
      </c>
      <c r="C21" s="1682"/>
      <c r="D21" s="1682"/>
    </row>
    <row r="22" spans="1:6" ht="21" customHeight="1">
      <c r="A22" s="1318" t="s">
        <v>266</v>
      </c>
      <c r="B22" s="1405">
        <f>B5/$B$5*100</f>
        <v>100</v>
      </c>
      <c r="C22" s="1405">
        <f>C5/$C$5*100</f>
        <v>100</v>
      </c>
      <c r="D22" s="1405">
        <f>D5/$D$5*100</f>
        <v>100</v>
      </c>
      <c r="F22" s="1404"/>
    </row>
    <row r="23" spans="1:6" ht="6" customHeight="1">
      <c r="A23" s="1318"/>
      <c r="B23" s="1403"/>
      <c r="C23" s="1403"/>
      <c r="D23" s="1403"/>
    </row>
    <row r="24" spans="1:6" ht="20.25" customHeight="1">
      <c r="A24" s="1316" t="s">
        <v>265</v>
      </c>
      <c r="B24" s="1401">
        <f>B7*100/$B$5-0.01</f>
        <v>1.4443968304338222</v>
      </c>
      <c r="C24" s="1401">
        <f>C7*100/$C$5</f>
        <v>1.3898858697206744</v>
      </c>
      <c r="D24" s="1401">
        <f>D7*100/$D$5</f>
        <v>1.5266430327843845</v>
      </c>
    </row>
    <row r="25" spans="1:6" ht="20.25" customHeight="1">
      <c r="A25" s="619" t="s">
        <v>264</v>
      </c>
      <c r="B25" s="1401">
        <f t="shared" ref="B25:B30" si="0">B8*100/$B$5</f>
        <v>29.378859149020986</v>
      </c>
      <c r="C25" s="1401">
        <f>C8*100/$C$5</f>
        <v>26.683247952424605</v>
      </c>
      <c r="D25" s="1401">
        <f>D8*100/$D$5</f>
        <v>32.397689899871253</v>
      </c>
    </row>
    <row r="26" spans="1:6" ht="20.25" customHeight="1">
      <c r="A26" s="1315" t="s">
        <v>263</v>
      </c>
      <c r="B26" s="1401">
        <f t="shared" si="0"/>
        <v>23.314171158588405</v>
      </c>
      <c r="C26" s="1401">
        <f>C9*100/$C$5-0.05</f>
        <v>25.422069477948298</v>
      </c>
      <c r="D26" s="1401">
        <f>D9*100/$D$5</f>
        <v>20.897528205065623</v>
      </c>
    </row>
    <row r="27" spans="1:6" ht="20.25" customHeight="1">
      <c r="A27" s="1315" t="s">
        <v>262</v>
      </c>
      <c r="B27" s="1401">
        <f t="shared" si="0"/>
        <v>17.589480448177579</v>
      </c>
      <c r="C27" s="1401">
        <f>C10*100/$C$5</f>
        <v>19.957339057781603</v>
      </c>
      <c r="D27" s="1401">
        <f>D10*100/$D$5+0.05</f>
        <v>14.987701737151365</v>
      </c>
    </row>
    <row r="28" spans="1:6" ht="20.25" customHeight="1">
      <c r="A28" s="619" t="s">
        <v>261</v>
      </c>
      <c r="B28" s="1401">
        <f t="shared" si="0"/>
        <v>15.975122992666853</v>
      </c>
      <c r="C28" s="1401">
        <f>C11*100/$C$5</f>
        <v>15.420323335072279</v>
      </c>
      <c r="D28" s="1401">
        <f>D11*100/$D$5</f>
        <v>16.596446375290594</v>
      </c>
    </row>
    <row r="29" spans="1:6" ht="20.25" customHeight="1">
      <c r="A29" s="1313" t="s">
        <v>260</v>
      </c>
      <c r="B29" s="1401">
        <f t="shared" si="0"/>
        <v>13.870162054576578</v>
      </c>
      <c r="C29" s="1401">
        <f>C12*100/$C$5</f>
        <v>12.630608272572365</v>
      </c>
      <c r="D29" s="1401">
        <f>D12*100/$D$5</f>
        <v>15.258345587562314</v>
      </c>
    </row>
    <row r="30" spans="1:6" ht="20.25" customHeight="1">
      <c r="A30" s="1313" t="s">
        <v>259</v>
      </c>
      <c r="B30" s="1401">
        <f t="shared" si="0"/>
        <v>2.1049609380902732</v>
      </c>
      <c r="C30" s="1401">
        <f>C13*100/$C$5</f>
        <v>2.7897150624999147</v>
      </c>
      <c r="D30" s="1401">
        <f>D13*100/$D$5</f>
        <v>1.3381007877282796</v>
      </c>
    </row>
    <row r="31" spans="1:6" ht="20.25" customHeight="1">
      <c r="A31" s="1314" t="s">
        <v>258</v>
      </c>
      <c r="B31" s="1402" t="s">
        <v>206</v>
      </c>
      <c r="C31" s="1402" t="s">
        <v>206</v>
      </c>
      <c r="D31" s="1401" t="s">
        <v>206</v>
      </c>
    </row>
    <row r="32" spans="1:6" ht="20.25" customHeight="1">
      <c r="A32" s="619" t="s">
        <v>257</v>
      </c>
      <c r="B32" s="1401">
        <f>B15*100/$B$5</f>
        <v>12.287969421112356</v>
      </c>
      <c r="C32" s="1401">
        <f>C15*100/$C$5</f>
        <v>11.077134307052541</v>
      </c>
      <c r="D32" s="1401">
        <f>D15*100/$D$5</f>
        <v>13.64399074983678</v>
      </c>
    </row>
    <row r="33" spans="1:4" ht="20.25" customHeight="1">
      <c r="A33" s="1314" t="s">
        <v>256</v>
      </c>
      <c r="B33" s="1401">
        <f>B16*100/$B$5</f>
        <v>6.886653901477783</v>
      </c>
      <c r="C33" s="1401">
        <f>C16*100/$C$5</f>
        <v>5.25375224235556</v>
      </c>
      <c r="D33" s="1401">
        <f>D16*100/$D$5</f>
        <v>8.71535002349151</v>
      </c>
    </row>
    <row r="34" spans="1:4" ht="20.25" customHeight="1">
      <c r="A34" s="1314" t="s">
        <v>255</v>
      </c>
      <c r="B34" s="1401">
        <f>B17*100/$B$5</f>
        <v>3.7477414466398553</v>
      </c>
      <c r="C34" s="1401">
        <f>C17*100/$C$5</f>
        <v>4.6391731513932228</v>
      </c>
      <c r="D34" s="1401">
        <f>D17*100/$D$5</f>
        <v>2.7494218647987356</v>
      </c>
    </row>
    <row r="35" spans="1:4" ht="20.25" customHeight="1">
      <c r="A35" s="1314" t="s">
        <v>254</v>
      </c>
      <c r="B35" s="1401">
        <f>B18*100/$B$5</f>
        <v>1.6535740729947177</v>
      </c>
      <c r="C35" s="1401">
        <f>C18*100/$C$5</f>
        <v>1.1842089133037577</v>
      </c>
      <c r="D35" s="1401">
        <f>D18*100/$D$5</f>
        <v>2.1792188615465347</v>
      </c>
    </row>
    <row r="36" spans="1:4" ht="20.25" customHeight="1">
      <c r="A36" s="1313" t="s">
        <v>253</v>
      </c>
      <c r="B36" s="1402" t="s">
        <v>206</v>
      </c>
      <c r="C36" s="1402" t="s">
        <v>206</v>
      </c>
      <c r="D36" s="1401" t="s">
        <v>206</v>
      </c>
    </row>
    <row r="37" spans="1:4" ht="20.25" customHeight="1">
      <c r="A37" s="1313" t="s">
        <v>252</v>
      </c>
      <c r="B37" s="1402" t="s">
        <v>206</v>
      </c>
      <c r="C37" s="1402" t="s">
        <v>206</v>
      </c>
      <c r="D37" s="1401" t="s">
        <v>206</v>
      </c>
    </row>
    <row r="38" spans="1:4" ht="20.25" customHeight="1">
      <c r="A38" s="1310"/>
      <c r="B38" s="1310"/>
      <c r="C38" s="1310"/>
      <c r="D38" s="1310"/>
    </row>
    <row r="39" spans="1:4" ht="15" customHeight="1"/>
    <row r="40" spans="1:4" ht="15" customHeight="1">
      <c r="B40" s="621"/>
      <c r="C40" s="621"/>
      <c r="D40" s="621"/>
    </row>
    <row r="41" spans="1:4" ht="15" customHeight="1">
      <c r="B41" s="621"/>
      <c r="C41" s="621"/>
      <c r="D41" s="621"/>
    </row>
    <row r="42" spans="1:4" ht="15" customHeight="1">
      <c r="B42" s="621"/>
      <c r="C42" s="621"/>
      <c r="D42" s="621"/>
    </row>
    <row r="43" spans="1:4" ht="15" customHeight="1">
      <c r="B43" s="621"/>
      <c r="C43" s="621"/>
      <c r="D43" s="621"/>
    </row>
    <row r="44" spans="1:4" ht="15" customHeight="1">
      <c r="B44" s="621"/>
      <c r="C44" s="621"/>
      <c r="D44" s="621"/>
    </row>
    <row r="45" spans="1:4" ht="15" customHeight="1">
      <c r="B45" s="621"/>
      <c r="C45" s="621"/>
      <c r="D45" s="621"/>
    </row>
    <row r="46" spans="1:4" ht="15" customHeight="1">
      <c r="B46" s="621"/>
      <c r="C46" s="621"/>
      <c r="D46" s="621"/>
    </row>
    <row r="47" spans="1:4" ht="15" customHeight="1">
      <c r="B47" s="621"/>
      <c r="C47" s="621"/>
      <c r="D47" s="621"/>
    </row>
    <row r="48" spans="1:4" ht="15" customHeight="1">
      <c r="B48" s="621"/>
      <c r="C48" s="621"/>
      <c r="D48" s="621"/>
    </row>
    <row r="49" spans="2:4" s="619" customFormat="1" ht="15" customHeight="1">
      <c r="B49" s="621"/>
      <c r="C49" s="621"/>
      <c r="D49" s="621"/>
    </row>
    <row r="50" spans="2:4" s="619" customFormat="1" ht="15" customHeight="1">
      <c r="B50" s="621"/>
      <c r="C50" s="621"/>
      <c r="D50" s="621"/>
    </row>
    <row r="51" spans="2:4" s="619" customFormat="1" ht="15" customHeight="1">
      <c r="B51" s="621"/>
      <c r="C51" s="621"/>
      <c r="D51" s="621"/>
    </row>
    <row r="52" spans="2:4" s="619" customFormat="1" ht="15" customHeight="1">
      <c r="B52" s="621"/>
      <c r="C52" s="621"/>
      <c r="D52" s="621"/>
    </row>
    <row r="53" spans="2:4" s="619" customFormat="1" ht="15" customHeight="1">
      <c r="B53" s="621"/>
      <c r="C53" s="621"/>
      <c r="D53" s="621"/>
    </row>
    <row r="54" spans="2:4" s="619" customFormat="1" ht="15" customHeight="1">
      <c r="B54" s="621"/>
      <c r="C54" s="621"/>
      <c r="D54" s="621"/>
    </row>
    <row r="55" spans="2:4" s="619" customFormat="1" ht="15" customHeight="1">
      <c r="B55" s="621"/>
      <c r="C55" s="621"/>
      <c r="D55" s="621"/>
    </row>
    <row r="56" spans="2:4" s="619" customFormat="1" ht="15" customHeight="1">
      <c r="B56" s="621"/>
      <c r="C56" s="621"/>
      <c r="D56" s="621"/>
    </row>
    <row r="57" spans="2:4" s="619" customFormat="1" ht="15" customHeight="1">
      <c r="B57" s="621"/>
      <c r="C57" s="621"/>
      <c r="D57" s="621"/>
    </row>
    <row r="58" spans="2:4" s="619" customFormat="1" ht="15" customHeight="1">
      <c r="B58" s="621"/>
      <c r="C58" s="621"/>
      <c r="D58" s="621"/>
    </row>
    <row r="59" spans="2:4" s="619" customFormat="1" ht="15" customHeight="1">
      <c r="B59" s="621"/>
      <c r="C59" s="621"/>
      <c r="D59" s="621"/>
    </row>
    <row r="60" spans="2:4" s="619" customFormat="1" ht="15" customHeight="1">
      <c r="B60" s="621"/>
      <c r="C60" s="621"/>
      <c r="D60" s="621"/>
    </row>
    <row r="61" spans="2:4" s="619" customFormat="1" ht="15" customHeight="1">
      <c r="B61" s="621"/>
      <c r="C61" s="621"/>
      <c r="D61" s="621"/>
    </row>
    <row r="62" spans="2:4" s="619" customFormat="1" ht="15" customHeight="1">
      <c r="B62" s="621"/>
      <c r="C62" s="621"/>
      <c r="D62" s="621"/>
    </row>
    <row r="63" spans="2:4" s="619" customFormat="1" ht="15" customHeight="1">
      <c r="B63" s="621"/>
      <c r="C63" s="621"/>
      <c r="D63" s="621"/>
    </row>
    <row r="64" spans="2:4" s="619" customFormat="1" ht="15" customHeight="1"/>
    <row r="65" spans="1:1" ht="15" customHeight="1">
      <c r="A65" s="619"/>
    </row>
    <row r="66" spans="1:1" ht="15" customHeight="1">
      <c r="A66" s="619"/>
    </row>
    <row r="67" spans="1:1" ht="15" customHeight="1">
      <c r="A67" s="619"/>
    </row>
    <row r="68" spans="1:1" ht="15" customHeight="1">
      <c r="A68" s="619"/>
    </row>
    <row r="69" spans="1:1" ht="15" customHeight="1">
      <c r="A69" s="619"/>
    </row>
    <row r="70" spans="1:1" ht="15" customHeight="1">
      <c r="A70" s="619"/>
    </row>
    <row r="71" spans="1:1" ht="15" customHeight="1">
      <c r="A71" s="619"/>
    </row>
    <row r="72" spans="1:1" ht="15" customHeight="1">
      <c r="A72" s="619"/>
    </row>
    <row r="73" spans="1:1" ht="15" customHeight="1">
      <c r="A73" s="619"/>
    </row>
    <row r="74" spans="1:1" ht="15" customHeight="1">
      <c r="A74" s="619"/>
    </row>
    <row r="75" spans="1:1" ht="15" customHeight="1">
      <c r="A75" s="619"/>
    </row>
    <row r="76" spans="1:1" ht="15" customHeight="1">
      <c r="A76" s="619"/>
    </row>
    <row r="77" spans="1:1" ht="15" customHeight="1">
      <c r="A77" s="619"/>
    </row>
    <row r="78" spans="1:1" ht="15" customHeight="1">
      <c r="A78" s="619"/>
    </row>
    <row r="79" spans="1:1" ht="15" customHeight="1">
      <c r="A79" s="619"/>
    </row>
    <row r="80" spans="1:1" ht="15" customHeight="1">
      <c r="A80" s="619"/>
    </row>
    <row r="81" spans="1:1" ht="15" customHeight="1">
      <c r="A81" s="619"/>
    </row>
    <row r="82" spans="1:1" ht="15" customHeight="1">
      <c r="A82" s="619"/>
    </row>
    <row r="83" spans="1:1" ht="15" customHeight="1">
      <c r="A83" s="619"/>
    </row>
    <row r="84" spans="1:1" ht="15" customHeight="1">
      <c r="A84" s="619"/>
    </row>
    <row r="85" spans="1:1" ht="15" customHeight="1">
      <c r="A85" s="619"/>
    </row>
    <row r="86" spans="1:1" ht="15" customHeight="1">
      <c r="A86" s="619"/>
    </row>
    <row r="87" spans="1:1" ht="15" customHeight="1">
      <c r="A87" s="619"/>
    </row>
    <row r="88" spans="1:1" ht="15" customHeight="1">
      <c r="A88" s="619"/>
    </row>
    <row r="89" spans="1:1" ht="15" customHeight="1">
      <c r="A89" s="619"/>
    </row>
    <row r="90" spans="1:1" ht="15" customHeight="1">
      <c r="A90" s="619"/>
    </row>
    <row r="91" spans="1:1" ht="15" customHeight="1">
      <c r="A91" s="619"/>
    </row>
    <row r="92" spans="1:1" ht="15" customHeight="1">
      <c r="A92" s="619"/>
    </row>
    <row r="93" spans="1:1" ht="15" customHeight="1">
      <c r="A93" s="619"/>
    </row>
    <row r="94" spans="1:1" ht="15" customHeight="1">
      <c r="A94" s="619"/>
    </row>
    <row r="95" spans="1:1" ht="15" customHeight="1">
      <c r="A95" s="619"/>
    </row>
    <row r="96" spans="1:1" ht="15" customHeight="1">
      <c r="A96" s="619"/>
    </row>
    <row r="97" spans="1:1" ht="15" customHeight="1">
      <c r="A97" s="619"/>
    </row>
    <row r="98" spans="1:1" ht="15" customHeight="1">
      <c r="A98" s="619"/>
    </row>
    <row r="99" spans="1:1" ht="15" customHeight="1">
      <c r="A99" s="619"/>
    </row>
    <row r="100" spans="1:1" ht="15" customHeight="1">
      <c r="A100" s="619"/>
    </row>
    <row r="101" spans="1:1" ht="15" customHeight="1">
      <c r="A101" s="619"/>
    </row>
    <row r="102" spans="1:1" ht="15" customHeight="1">
      <c r="A102" s="619"/>
    </row>
    <row r="103" spans="1:1" ht="15" customHeight="1">
      <c r="A103" s="619"/>
    </row>
    <row r="104" spans="1:1" ht="15" customHeight="1">
      <c r="A104" s="619"/>
    </row>
    <row r="65536" spans="1:1" ht="26.25" customHeight="1">
      <c r="A65536" s="619"/>
    </row>
  </sheetData>
  <sheetProtection selectLockedCells="1" selectUnlockedCells="1"/>
  <mergeCells count="2">
    <mergeCell ref="B4:D4"/>
    <mergeCell ref="B21:D21"/>
  </mergeCells>
  <printOptions horizontalCentered="1"/>
  <pageMargins left="1.1417322834645669" right="0.15748031496062992" top="0.94488188976377963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G43"/>
  <sheetViews>
    <sheetView workbookViewId="0">
      <selection activeCell="C40" sqref="C40"/>
    </sheetView>
  </sheetViews>
  <sheetFormatPr defaultColWidth="9" defaultRowHeight="18"/>
  <cols>
    <col min="1" max="1" width="1.375" style="6" customWidth="1"/>
    <col min="2" max="2" width="1.25" style="6" customWidth="1"/>
    <col min="3" max="3" width="5.75" style="6" customWidth="1"/>
    <col min="4" max="4" width="4.125" style="6" customWidth="1"/>
    <col min="5" max="5" width="18.125" style="6" customWidth="1"/>
    <col min="6" max="6" width="7.875" style="6" customWidth="1"/>
    <col min="7" max="8" width="6.375" style="6" customWidth="1"/>
    <col min="9" max="9" width="7.875" style="6" customWidth="1"/>
    <col min="10" max="11" width="6.375" style="6" customWidth="1"/>
    <col min="12" max="12" width="7.375" style="6" customWidth="1"/>
    <col min="13" max="14" width="6.375" style="6" customWidth="1"/>
    <col min="15" max="15" width="7.875" style="6" customWidth="1"/>
    <col min="16" max="17" width="6.375" style="6" customWidth="1"/>
    <col min="18" max="18" width="7.875" style="6" customWidth="1"/>
    <col min="19" max="19" width="6.25" style="6" customWidth="1"/>
    <col min="20" max="20" width="7" style="6" customWidth="1"/>
    <col min="21" max="21" width="7.875" style="6" customWidth="1"/>
    <col min="22" max="22" width="6.25" style="6" customWidth="1"/>
    <col min="23" max="23" width="7" style="6" customWidth="1"/>
    <col min="24" max="24" width="7.875" style="6" customWidth="1"/>
    <col min="25" max="25" width="6.25" style="6" customWidth="1"/>
    <col min="26" max="26" width="7" style="6" customWidth="1"/>
    <col min="27" max="27" width="7.875" style="6" customWidth="1"/>
    <col min="28" max="28" width="6.25" style="6" customWidth="1"/>
    <col min="29" max="29" width="7" style="6" customWidth="1"/>
    <col min="30" max="30" width="2.375" style="591" customWidth="1"/>
    <col min="31" max="31" width="1.75" style="6" customWidth="1"/>
    <col min="32" max="32" width="27.375" style="6" customWidth="1"/>
    <col min="33" max="33" width="9" style="5"/>
    <col min="34" max="16384" width="9" style="6"/>
  </cols>
  <sheetData>
    <row r="1" spans="1:33" s="1" customFormat="1" ht="20.25" customHeight="1">
      <c r="C1" s="51" t="s">
        <v>220</v>
      </c>
      <c r="D1" s="52"/>
      <c r="E1" s="51" t="s">
        <v>219</v>
      </c>
      <c r="AD1" s="18"/>
      <c r="AG1" s="19"/>
    </row>
    <row r="2" spans="1:33" s="3" customFormat="1" ht="16.5" customHeight="1">
      <c r="C2" s="1" t="s">
        <v>218</v>
      </c>
      <c r="D2" s="2"/>
      <c r="E2" s="1" t="s">
        <v>217</v>
      </c>
      <c r="AD2" s="608"/>
      <c r="AG2" s="20"/>
    </row>
    <row r="3" spans="1:33" ht="14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U3" s="5"/>
      <c r="X3" s="5"/>
      <c r="AA3" s="5"/>
      <c r="AF3" s="56" t="s">
        <v>234</v>
      </c>
    </row>
    <row r="4" spans="1:33" ht="15.75" customHeight="1">
      <c r="A4" s="49"/>
      <c r="B4" s="1472" t="s">
        <v>14</v>
      </c>
      <c r="C4" s="1472"/>
      <c r="D4" s="1472"/>
      <c r="E4" s="1479"/>
      <c r="F4" s="1475" t="s">
        <v>198</v>
      </c>
      <c r="G4" s="1476"/>
      <c r="H4" s="1476"/>
      <c r="I4" s="1476"/>
      <c r="J4" s="1476"/>
      <c r="K4" s="1476"/>
      <c r="L4" s="1476"/>
      <c r="M4" s="1476"/>
      <c r="N4" s="1476"/>
      <c r="O4" s="1476"/>
      <c r="P4" s="1476"/>
      <c r="Q4" s="1477"/>
      <c r="R4" s="1475" t="s">
        <v>202</v>
      </c>
      <c r="S4" s="1476"/>
      <c r="T4" s="1476"/>
      <c r="U4" s="1476"/>
      <c r="V4" s="1476"/>
      <c r="W4" s="1476"/>
      <c r="X4" s="1476"/>
      <c r="Y4" s="1476"/>
      <c r="Z4" s="1476"/>
      <c r="AA4" s="1476"/>
      <c r="AB4" s="1476"/>
      <c r="AC4" s="1477"/>
      <c r="AD4" s="1472" t="s">
        <v>15</v>
      </c>
      <c r="AE4" s="1472"/>
      <c r="AF4" s="1472"/>
    </row>
    <row r="5" spans="1:33" s="14" customFormat="1" ht="15" customHeight="1">
      <c r="A5" s="30"/>
      <c r="B5" s="1473"/>
      <c r="C5" s="1473"/>
      <c r="D5" s="1473"/>
      <c r="E5" s="1483"/>
      <c r="F5" s="1478" t="s">
        <v>72</v>
      </c>
      <c r="G5" s="1472"/>
      <c r="H5" s="1479"/>
      <c r="I5" s="1478" t="s">
        <v>73</v>
      </c>
      <c r="J5" s="1472"/>
      <c r="K5" s="1479"/>
      <c r="L5" s="1478" t="s">
        <v>74</v>
      </c>
      <c r="M5" s="1472"/>
      <c r="N5" s="1479"/>
      <c r="O5" s="1478" t="s">
        <v>71</v>
      </c>
      <c r="P5" s="1472"/>
      <c r="Q5" s="1479"/>
      <c r="R5" s="1478" t="s">
        <v>72</v>
      </c>
      <c r="S5" s="1472"/>
      <c r="T5" s="1479"/>
      <c r="U5" s="1478" t="s">
        <v>73</v>
      </c>
      <c r="V5" s="1472"/>
      <c r="W5" s="1479"/>
      <c r="X5" s="1478" t="s">
        <v>74</v>
      </c>
      <c r="Y5" s="1472"/>
      <c r="Z5" s="1479"/>
      <c r="AA5" s="1478" t="s">
        <v>71</v>
      </c>
      <c r="AB5" s="1472"/>
      <c r="AC5" s="1479"/>
      <c r="AD5" s="1473"/>
      <c r="AE5" s="1473"/>
      <c r="AF5" s="1473"/>
      <c r="AG5" s="30"/>
    </row>
    <row r="6" spans="1:33" s="14" customFormat="1" ht="12.75" customHeight="1">
      <c r="A6" s="30"/>
      <c r="B6" s="1473"/>
      <c r="C6" s="1473"/>
      <c r="D6" s="1473"/>
      <c r="E6" s="1483"/>
      <c r="F6" s="1480" t="s">
        <v>67</v>
      </c>
      <c r="G6" s="1474"/>
      <c r="H6" s="1481"/>
      <c r="I6" s="1480" t="s">
        <v>68</v>
      </c>
      <c r="J6" s="1474"/>
      <c r="K6" s="1481"/>
      <c r="L6" s="1480" t="s">
        <v>69</v>
      </c>
      <c r="M6" s="1474"/>
      <c r="N6" s="1481"/>
      <c r="O6" s="1480" t="s">
        <v>70</v>
      </c>
      <c r="P6" s="1474"/>
      <c r="Q6" s="1481"/>
      <c r="R6" s="1480" t="s">
        <v>67</v>
      </c>
      <c r="S6" s="1474"/>
      <c r="T6" s="1481"/>
      <c r="U6" s="1480" t="s">
        <v>68</v>
      </c>
      <c r="V6" s="1474"/>
      <c r="W6" s="1481"/>
      <c r="X6" s="1480" t="s">
        <v>69</v>
      </c>
      <c r="Y6" s="1474"/>
      <c r="Z6" s="1481"/>
      <c r="AA6" s="1480" t="s">
        <v>70</v>
      </c>
      <c r="AB6" s="1474"/>
      <c r="AC6" s="1481"/>
      <c r="AD6" s="1473"/>
      <c r="AE6" s="1473"/>
      <c r="AF6" s="1473"/>
      <c r="AG6" s="30"/>
    </row>
    <row r="7" spans="1:33" s="14" customFormat="1" ht="13.5" customHeight="1">
      <c r="A7" s="30"/>
      <c r="B7" s="1473"/>
      <c r="C7" s="1473"/>
      <c r="D7" s="1473"/>
      <c r="E7" s="1483"/>
      <c r="F7" s="67" t="s">
        <v>0</v>
      </c>
      <c r="G7" s="68" t="s">
        <v>1</v>
      </c>
      <c r="H7" s="69" t="s">
        <v>2</v>
      </c>
      <c r="I7" s="70" t="s">
        <v>0</v>
      </c>
      <c r="J7" s="68" t="s">
        <v>1</v>
      </c>
      <c r="K7" s="70" t="s">
        <v>2</v>
      </c>
      <c r="L7" s="67" t="s">
        <v>0</v>
      </c>
      <c r="M7" s="68" t="s">
        <v>1</v>
      </c>
      <c r="N7" s="69" t="s">
        <v>2</v>
      </c>
      <c r="O7" s="67" t="s">
        <v>0</v>
      </c>
      <c r="P7" s="68" t="s">
        <v>1</v>
      </c>
      <c r="Q7" s="69" t="s">
        <v>2</v>
      </c>
      <c r="R7" s="67" t="s">
        <v>0</v>
      </c>
      <c r="S7" s="68" t="s">
        <v>1</v>
      </c>
      <c r="T7" s="69" t="s">
        <v>2</v>
      </c>
      <c r="U7" s="70" t="s">
        <v>0</v>
      </c>
      <c r="V7" s="68" t="s">
        <v>1</v>
      </c>
      <c r="W7" s="70" t="s">
        <v>2</v>
      </c>
      <c r="X7" s="67" t="s">
        <v>0</v>
      </c>
      <c r="Y7" s="68" t="s">
        <v>1</v>
      </c>
      <c r="Z7" s="69" t="s">
        <v>2</v>
      </c>
      <c r="AA7" s="67" t="s">
        <v>0</v>
      </c>
      <c r="AB7" s="68" t="s">
        <v>1</v>
      </c>
      <c r="AC7" s="69" t="s">
        <v>2</v>
      </c>
      <c r="AD7" s="1473"/>
      <c r="AE7" s="1473"/>
      <c r="AF7" s="1473"/>
      <c r="AG7" s="30"/>
    </row>
    <row r="8" spans="1:33" s="14" customFormat="1" ht="13.5" customHeight="1">
      <c r="A8" s="35"/>
      <c r="B8" s="1474"/>
      <c r="C8" s="1474"/>
      <c r="D8" s="1474"/>
      <c r="E8" s="1481"/>
      <c r="F8" s="53" t="s">
        <v>3</v>
      </c>
      <c r="G8" s="71" t="s">
        <v>4</v>
      </c>
      <c r="H8" s="72" t="s">
        <v>5</v>
      </c>
      <c r="I8" s="73" t="s">
        <v>3</v>
      </c>
      <c r="J8" s="71" t="s">
        <v>4</v>
      </c>
      <c r="K8" s="73" t="s">
        <v>5</v>
      </c>
      <c r="L8" s="53" t="s">
        <v>3</v>
      </c>
      <c r="M8" s="71" t="s">
        <v>4</v>
      </c>
      <c r="N8" s="72" t="s">
        <v>5</v>
      </c>
      <c r="O8" s="53" t="s">
        <v>3</v>
      </c>
      <c r="P8" s="71" t="s">
        <v>4</v>
      </c>
      <c r="Q8" s="72" t="s">
        <v>5</v>
      </c>
      <c r="R8" s="53" t="s">
        <v>3</v>
      </c>
      <c r="S8" s="71" t="s">
        <v>4</v>
      </c>
      <c r="T8" s="72" t="s">
        <v>5</v>
      </c>
      <c r="U8" s="73" t="s">
        <v>3</v>
      </c>
      <c r="V8" s="71" t="s">
        <v>4</v>
      </c>
      <c r="W8" s="73" t="s">
        <v>5</v>
      </c>
      <c r="X8" s="53" t="s">
        <v>3</v>
      </c>
      <c r="Y8" s="71" t="s">
        <v>4</v>
      </c>
      <c r="Z8" s="72" t="s">
        <v>5</v>
      </c>
      <c r="AA8" s="53" t="s">
        <v>3</v>
      </c>
      <c r="AB8" s="71" t="s">
        <v>4</v>
      </c>
      <c r="AC8" s="72" t="s">
        <v>5</v>
      </c>
      <c r="AD8" s="1474"/>
      <c r="AE8" s="1474"/>
      <c r="AF8" s="1474"/>
      <c r="AG8" s="30"/>
    </row>
    <row r="9" spans="1:33" s="54" customFormat="1" ht="16.5" customHeight="1">
      <c r="A9" s="136"/>
      <c r="B9" s="1482" t="s">
        <v>93</v>
      </c>
      <c r="C9" s="1482"/>
      <c r="D9" s="1482"/>
      <c r="E9" s="1482"/>
      <c r="F9" s="135">
        <v>1244459.3500000001</v>
      </c>
      <c r="G9" s="134">
        <v>702946</v>
      </c>
      <c r="H9" s="134">
        <v>541512.82999999996</v>
      </c>
      <c r="I9" s="133">
        <v>1264250</v>
      </c>
      <c r="J9" s="133">
        <v>688457.3</v>
      </c>
      <c r="K9" s="133">
        <v>575792.6</v>
      </c>
      <c r="L9" s="133">
        <v>1361389</v>
      </c>
      <c r="M9" s="133">
        <v>736463</v>
      </c>
      <c r="N9" s="133">
        <v>624926</v>
      </c>
      <c r="O9" s="133">
        <v>1306823</v>
      </c>
      <c r="P9" s="133">
        <v>719730</v>
      </c>
      <c r="Q9" s="133">
        <v>587093</v>
      </c>
      <c r="R9" s="133">
        <v>1236358</v>
      </c>
      <c r="S9" s="133">
        <v>680638</v>
      </c>
      <c r="T9" s="133">
        <v>555720</v>
      </c>
      <c r="U9" s="133">
        <v>1252549</v>
      </c>
      <c r="V9" s="133">
        <v>695555</v>
      </c>
      <c r="W9" s="133">
        <v>556994</v>
      </c>
      <c r="X9" s="133">
        <v>1299811</v>
      </c>
      <c r="Y9" s="133">
        <v>717188</v>
      </c>
      <c r="Z9" s="133">
        <v>582623</v>
      </c>
      <c r="AA9" s="133">
        <v>1263081</v>
      </c>
      <c r="AB9" s="133">
        <v>697938</v>
      </c>
      <c r="AC9" s="133">
        <v>565143</v>
      </c>
      <c r="AD9" s="609" t="s">
        <v>3</v>
      </c>
      <c r="AE9" s="133"/>
      <c r="AF9" s="593"/>
      <c r="AG9" s="55"/>
    </row>
    <row r="10" spans="1:33" s="54" customFormat="1" ht="12.75" customHeight="1">
      <c r="A10" s="131" t="s">
        <v>135</v>
      </c>
      <c r="B10" s="132"/>
      <c r="C10" s="131"/>
      <c r="D10" s="131"/>
      <c r="E10" s="130"/>
      <c r="F10" s="129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602"/>
      <c r="AE10" s="597"/>
      <c r="AF10" s="597"/>
      <c r="AG10" s="55"/>
    </row>
    <row r="11" spans="1:33" s="56" customFormat="1" ht="12.75" customHeight="1">
      <c r="A11" s="125"/>
      <c r="B11" s="125" t="s">
        <v>133</v>
      </c>
      <c r="C11" s="125"/>
      <c r="D11" s="125"/>
      <c r="E11" s="125"/>
      <c r="F11" s="129">
        <v>390217.96</v>
      </c>
      <c r="G11" s="128">
        <v>239649.78</v>
      </c>
      <c r="H11" s="128">
        <v>150568.18</v>
      </c>
      <c r="I11" s="128">
        <v>485282</v>
      </c>
      <c r="J11" s="128">
        <v>292948</v>
      </c>
      <c r="K11" s="128">
        <v>192334</v>
      </c>
      <c r="L11" s="128">
        <v>546957</v>
      </c>
      <c r="M11" s="128">
        <v>307776</v>
      </c>
      <c r="N11" s="128">
        <v>239181</v>
      </c>
      <c r="O11" s="128">
        <v>504903</v>
      </c>
      <c r="P11" s="128">
        <v>296251</v>
      </c>
      <c r="Q11" s="128">
        <v>208652</v>
      </c>
      <c r="R11" s="128">
        <v>453461</v>
      </c>
      <c r="S11" s="128">
        <v>293914</v>
      </c>
      <c r="T11" s="128">
        <v>159547</v>
      </c>
      <c r="U11" s="128">
        <v>465619</v>
      </c>
      <c r="V11" s="128">
        <v>292597</v>
      </c>
      <c r="W11" s="128">
        <v>173022</v>
      </c>
      <c r="X11" s="128">
        <v>521593</v>
      </c>
      <c r="Y11" s="128">
        <v>315360</v>
      </c>
      <c r="Z11" s="128">
        <v>206233</v>
      </c>
      <c r="AA11" s="128">
        <v>474834</v>
      </c>
      <c r="AB11" s="128">
        <v>288687</v>
      </c>
      <c r="AC11" s="128">
        <v>186147</v>
      </c>
      <c r="AD11" s="602" t="s">
        <v>136</v>
      </c>
      <c r="AE11" s="597"/>
      <c r="AF11" s="597"/>
      <c r="AG11" s="57"/>
    </row>
    <row r="12" spans="1:33" s="56" customFormat="1" ht="12.75" customHeight="1">
      <c r="A12" s="131" t="s">
        <v>134</v>
      </c>
      <c r="B12" s="131"/>
      <c r="C12" s="131"/>
      <c r="D12" s="130"/>
      <c r="E12" s="124"/>
      <c r="F12" s="129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602"/>
      <c r="AE12" s="597"/>
      <c r="AF12" s="597"/>
      <c r="AG12" s="57"/>
    </row>
    <row r="13" spans="1:33" s="56" customFormat="1" ht="12.75" customHeight="1">
      <c r="A13" s="125"/>
      <c r="B13" s="125" t="s">
        <v>16</v>
      </c>
      <c r="C13" s="125"/>
      <c r="D13" s="125"/>
      <c r="E13" s="125"/>
      <c r="F13" s="129">
        <v>7242.74</v>
      </c>
      <c r="G13" s="128">
        <v>7242.74</v>
      </c>
      <c r="H13" s="128" t="s">
        <v>206</v>
      </c>
      <c r="I13" s="128">
        <v>5563</v>
      </c>
      <c r="J13" s="128">
        <v>4640</v>
      </c>
      <c r="K13" s="128">
        <v>923</v>
      </c>
      <c r="L13" s="128">
        <v>5091</v>
      </c>
      <c r="M13" s="128">
        <v>4776</v>
      </c>
      <c r="N13" s="128">
        <v>315</v>
      </c>
      <c r="O13" s="128">
        <v>0</v>
      </c>
      <c r="P13" s="128">
        <v>0</v>
      </c>
      <c r="Q13" s="128">
        <v>0</v>
      </c>
      <c r="R13" s="128">
        <v>2371</v>
      </c>
      <c r="S13" s="128">
        <v>2371</v>
      </c>
      <c r="T13" s="128" t="s">
        <v>206</v>
      </c>
      <c r="U13" s="128">
        <v>8881</v>
      </c>
      <c r="V13" s="128">
        <v>8236</v>
      </c>
      <c r="W13" s="128">
        <v>645</v>
      </c>
      <c r="X13" s="128" t="s">
        <v>206</v>
      </c>
      <c r="Y13" s="128" t="s">
        <v>206</v>
      </c>
      <c r="Z13" s="128" t="s">
        <v>206</v>
      </c>
      <c r="AA13" s="128" t="s">
        <v>204</v>
      </c>
      <c r="AB13" s="128" t="s">
        <v>204</v>
      </c>
      <c r="AC13" s="128" t="s">
        <v>204</v>
      </c>
      <c r="AD13" s="610" t="s">
        <v>21</v>
      </c>
      <c r="AE13" s="128"/>
      <c r="AF13" s="597"/>
      <c r="AG13" s="57"/>
    </row>
    <row r="14" spans="1:33" s="56" customFormat="1" ht="12.75" customHeight="1">
      <c r="A14" s="125"/>
      <c r="B14" s="125" t="s">
        <v>17</v>
      </c>
      <c r="C14" s="125"/>
      <c r="D14" s="125"/>
      <c r="E14" s="125"/>
      <c r="F14" s="129">
        <v>210547</v>
      </c>
      <c r="G14" s="128">
        <v>88892.55</v>
      </c>
      <c r="H14" s="128">
        <v>121653.84</v>
      </c>
      <c r="I14" s="128">
        <v>168471</v>
      </c>
      <c r="J14" s="128">
        <v>75146</v>
      </c>
      <c r="K14" s="128">
        <v>93325</v>
      </c>
      <c r="L14" s="128">
        <v>199366</v>
      </c>
      <c r="M14" s="128">
        <v>97509</v>
      </c>
      <c r="N14" s="128">
        <v>101857</v>
      </c>
      <c r="O14" s="128">
        <v>235046</v>
      </c>
      <c r="P14" s="128">
        <v>118791</v>
      </c>
      <c r="Q14" s="128">
        <v>116255</v>
      </c>
      <c r="R14" s="128">
        <v>222233</v>
      </c>
      <c r="S14" s="128">
        <v>91423</v>
      </c>
      <c r="T14" s="128">
        <v>130810</v>
      </c>
      <c r="U14" s="128">
        <v>229079</v>
      </c>
      <c r="V14" s="128">
        <v>98640</v>
      </c>
      <c r="W14" s="128">
        <v>130439</v>
      </c>
      <c r="X14" s="128">
        <v>237044</v>
      </c>
      <c r="Y14" s="128">
        <v>109827</v>
      </c>
      <c r="Z14" s="128">
        <v>127217</v>
      </c>
      <c r="AA14" s="128">
        <v>224118</v>
      </c>
      <c r="AB14" s="128">
        <v>109275</v>
      </c>
      <c r="AC14" s="128">
        <v>114843</v>
      </c>
      <c r="AD14" s="610" t="s">
        <v>22</v>
      </c>
      <c r="AE14" s="128"/>
      <c r="AF14" s="597"/>
      <c r="AG14" s="57"/>
    </row>
    <row r="15" spans="1:33" s="56" customFormat="1" ht="12.75" customHeight="1">
      <c r="A15" s="125"/>
      <c r="B15" s="125" t="s">
        <v>122</v>
      </c>
      <c r="C15" s="125"/>
      <c r="D15" s="125"/>
      <c r="E15" s="125"/>
      <c r="F15" s="129">
        <v>3035.82</v>
      </c>
      <c r="G15" s="128">
        <v>2053.75</v>
      </c>
      <c r="H15" s="128">
        <v>982.06</v>
      </c>
      <c r="I15" s="128">
        <v>2262</v>
      </c>
      <c r="J15" s="128">
        <v>2262</v>
      </c>
      <c r="K15" s="128">
        <v>0</v>
      </c>
      <c r="L15" s="128">
        <v>3384</v>
      </c>
      <c r="M15" s="128">
        <v>3384</v>
      </c>
      <c r="N15" s="128">
        <v>0</v>
      </c>
      <c r="O15" s="128">
        <v>8147</v>
      </c>
      <c r="P15" s="128">
        <v>8147</v>
      </c>
      <c r="Q15" s="128">
        <v>0</v>
      </c>
      <c r="R15" s="128">
        <v>6246</v>
      </c>
      <c r="S15" s="128">
        <v>5028</v>
      </c>
      <c r="T15" s="128">
        <v>1218</v>
      </c>
      <c r="U15" s="128">
        <v>2977</v>
      </c>
      <c r="V15" s="128">
        <v>2977</v>
      </c>
      <c r="W15" s="128" t="s">
        <v>206</v>
      </c>
      <c r="X15" s="128">
        <v>1818</v>
      </c>
      <c r="Y15" s="128">
        <v>1637</v>
      </c>
      <c r="Z15" s="128">
        <v>181</v>
      </c>
      <c r="AA15" s="128">
        <v>4344</v>
      </c>
      <c r="AB15" s="128">
        <v>3568</v>
      </c>
      <c r="AC15" s="128">
        <v>776</v>
      </c>
      <c r="AD15" s="610" t="s">
        <v>137</v>
      </c>
      <c r="AE15" s="128"/>
      <c r="AF15" s="597"/>
      <c r="AG15" s="57"/>
    </row>
    <row r="16" spans="1:33" s="56" customFormat="1" ht="12.75" customHeight="1">
      <c r="A16" s="125"/>
      <c r="B16" s="125" t="s">
        <v>216</v>
      </c>
      <c r="C16" s="125"/>
      <c r="D16" s="125"/>
      <c r="E16" s="125"/>
      <c r="F16" s="129">
        <v>2562</v>
      </c>
      <c r="G16" s="128">
        <v>2247.4699999999998</v>
      </c>
      <c r="H16" s="128">
        <v>315.17</v>
      </c>
      <c r="I16" s="128">
        <v>3398</v>
      </c>
      <c r="J16" s="128">
        <v>980</v>
      </c>
      <c r="K16" s="128">
        <v>2418</v>
      </c>
      <c r="L16" s="128">
        <v>9500</v>
      </c>
      <c r="M16" s="128">
        <v>4546</v>
      </c>
      <c r="N16" s="128">
        <v>4954</v>
      </c>
      <c r="O16" s="128">
        <v>3374</v>
      </c>
      <c r="P16" s="128">
        <v>2977</v>
      </c>
      <c r="Q16" s="128">
        <v>397</v>
      </c>
      <c r="R16" s="128">
        <v>2291</v>
      </c>
      <c r="S16" s="128">
        <v>300</v>
      </c>
      <c r="T16" s="128">
        <v>1991</v>
      </c>
      <c r="U16" s="128">
        <v>1231</v>
      </c>
      <c r="V16" s="128">
        <v>711</v>
      </c>
      <c r="W16" s="128">
        <v>520</v>
      </c>
      <c r="X16" s="128">
        <v>4565</v>
      </c>
      <c r="Y16" s="128">
        <v>2173</v>
      </c>
      <c r="Z16" s="128">
        <v>2392</v>
      </c>
      <c r="AA16" s="128">
        <v>6284</v>
      </c>
      <c r="AB16" s="128">
        <v>2287</v>
      </c>
      <c r="AC16" s="128">
        <v>3997</v>
      </c>
      <c r="AD16" s="601" t="s">
        <v>186</v>
      </c>
      <c r="AE16" s="66"/>
      <c r="AF16" s="57"/>
      <c r="AG16" s="57"/>
    </row>
    <row r="17" spans="1:33" s="56" customFormat="1" ht="12.75" customHeight="1">
      <c r="A17" s="125"/>
      <c r="B17" s="125"/>
      <c r="C17" s="125" t="s">
        <v>215</v>
      </c>
      <c r="D17" s="125"/>
      <c r="E17" s="125"/>
      <c r="F17" s="129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601"/>
      <c r="AE17" s="66" t="s">
        <v>138</v>
      </c>
      <c r="AF17" s="57"/>
      <c r="AG17" s="57"/>
    </row>
    <row r="18" spans="1:33" s="56" customFormat="1" ht="12.75" customHeight="1">
      <c r="A18" s="125"/>
      <c r="B18" s="125" t="s">
        <v>18</v>
      </c>
      <c r="C18" s="125"/>
      <c r="D18" s="125"/>
      <c r="E18" s="125"/>
      <c r="F18" s="129">
        <v>114188.89</v>
      </c>
      <c r="G18" s="128">
        <v>93435.39</v>
      </c>
      <c r="H18" s="128">
        <v>20753.5</v>
      </c>
      <c r="I18" s="128">
        <v>77956</v>
      </c>
      <c r="J18" s="128">
        <v>70812</v>
      </c>
      <c r="K18" s="128">
        <v>7144</v>
      </c>
      <c r="L18" s="128">
        <v>88293</v>
      </c>
      <c r="M18" s="128">
        <v>72974</v>
      </c>
      <c r="N18" s="128">
        <v>15319</v>
      </c>
      <c r="O18" s="128">
        <v>84845</v>
      </c>
      <c r="P18" s="128">
        <v>73723</v>
      </c>
      <c r="Q18" s="128">
        <v>11122</v>
      </c>
      <c r="R18" s="128">
        <v>102299</v>
      </c>
      <c r="S18" s="128">
        <v>85818</v>
      </c>
      <c r="T18" s="128">
        <v>16481</v>
      </c>
      <c r="U18" s="128">
        <v>87212</v>
      </c>
      <c r="V18" s="128">
        <v>73897</v>
      </c>
      <c r="W18" s="128">
        <v>13315</v>
      </c>
      <c r="X18" s="128">
        <v>75980</v>
      </c>
      <c r="Y18" s="128">
        <v>64174</v>
      </c>
      <c r="Z18" s="128">
        <v>11806</v>
      </c>
      <c r="AA18" s="128">
        <v>76806</v>
      </c>
      <c r="AB18" s="128">
        <v>68113</v>
      </c>
      <c r="AC18" s="128">
        <v>8693</v>
      </c>
      <c r="AD18" s="601" t="s">
        <v>47</v>
      </c>
      <c r="AE18" s="66"/>
      <c r="AF18" s="57"/>
      <c r="AG18" s="57"/>
    </row>
    <row r="19" spans="1:33" s="56" customFormat="1" ht="12.75" customHeight="1">
      <c r="A19" s="125"/>
      <c r="B19" s="125" t="s">
        <v>214</v>
      </c>
      <c r="C19" s="125"/>
      <c r="D19" s="125"/>
      <c r="E19" s="125"/>
      <c r="F19" s="129">
        <v>213889.28</v>
      </c>
      <c r="G19" s="128">
        <v>113911.81</v>
      </c>
      <c r="H19" s="128">
        <v>99977.47</v>
      </c>
      <c r="I19" s="128">
        <v>211764</v>
      </c>
      <c r="J19" s="128">
        <v>106303</v>
      </c>
      <c r="K19" s="128">
        <v>105461</v>
      </c>
      <c r="L19" s="128">
        <v>200446</v>
      </c>
      <c r="M19" s="128">
        <v>111545</v>
      </c>
      <c r="N19" s="128">
        <v>88901</v>
      </c>
      <c r="O19" s="128">
        <v>190490</v>
      </c>
      <c r="P19" s="128">
        <v>95720</v>
      </c>
      <c r="Q19" s="128">
        <v>94770</v>
      </c>
      <c r="R19" s="128">
        <v>198617</v>
      </c>
      <c r="S19" s="128">
        <v>97004</v>
      </c>
      <c r="T19" s="128">
        <v>101613</v>
      </c>
      <c r="U19" s="128">
        <v>195788</v>
      </c>
      <c r="V19" s="128">
        <v>101066</v>
      </c>
      <c r="W19" s="128">
        <v>94722</v>
      </c>
      <c r="X19" s="128">
        <v>199458</v>
      </c>
      <c r="Y19" s="128">
        <v>106503</v>
      </c>
      <c r="Z19" s="128">
        <v>92955</v>
      </c>
      <c r="AA19" s="128">
        <v>193017</v>
      </c>
      <c r="AB19" s="128">
        <v>98548</v>
      </c>
      <c r="AC19" s="128">
        <v>94469</v>
      </c>
      <c r="AD19" s="601" t="s">
        <v>63</v>
      </c>
      <c r="AE19" s="66"/>
      <c r="AF19" s="57"/>
      <c r="AG19" s="57"/>
    </row>
    <row r="20" spans="1:33" s="56" customFormat="1" ht="12.75" customHeight="1">
      <c r="A20" s="125"/>
      <c r="B20" s="125"/>
      <c r="C20" s="125" t="s">
        <v>213</v>
      </c>
      <c r="D20" s="125"/>
      <c r="E20" s="125"/>
      <c r="F20" s="129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601"/>
      <c r="AE20" s="66" t="s">
        <v>139</v>
      </c>
      <c r="AF20" s="57"/>
      <c r="AG20" s="57"/>
    </row>
    <row r="21" spans="1:33" s="56" customFormat="1" ht="12.75" customHeight="1">
      <c r="A21" s="125"/>
      <c r="B21" s="125" t="s">
        <v>183</v>
      </c>
      <c r="C21" s="125"/>
      <c r="D21" s="125"/>
      <c r="E21" s="125"/>
      <c r="F21" s="129">
        <v>36767.949999999997</v>
      </c>
      <c r="G21" s="128">
        <v>35559.120000000003</v>
      </c>
      <c r="H21" s="128">
        <v>1208.82</v>
      </c>
      <c r="I21" s="128">
        <v>24327</v>
      </c>
      <c r="J21" s="128">
        <v>24327</v>
      </c>
      <c r="K21" s="128">
        <v>0</v>
      </c>
      <c r="L21" s="128">
        <v>23494</v>
      </c>
      <c r="M21" s="128">
        <v>20729</v>
      </c>
      <c r="N21" s="128">
        <v>2765</v>
      </c>
      <c r="O21" s="128">
        <v>25732</v>
      </c>
      <c r="P21" s="128">
        <v>24323</v>
      </c>
      <c r="Q21" s="128">
        <v>1409</v>
      </c>
      <c r="R21" s="128">
        <v>21933</v>
      </c>
      <c r="S21" s="128">
        <v>18712</v>
      </c>
      <c r="T21" s="128">
        <v>3221</v>
      </c>
      <c r="U21" s="128">
        <v>30119</v>
      </c>
      <c r="V21" s="128">
        <v>26103</v>
      </c>
      <c r="W21" s="128">
        <v>4016</v>
      </c>
      <c r="X21" s="128">
        <v>18902</v>
      </c>
      <c r="Y21" s="128">
        <v>18154</v>
      </c>
      <c r="Z21" s="128">
        <v>748</v>
      </c>
      <c r="AA21" s="128">
        <v>16369</v>
      </c>
      <c r="AB21" s="128">
        <v>16208</v>
      </c>
      <c r="AC21" s="128">
        <v>161</v>
      </c>
      <c r="AD21" s="601" t="s">
        <v>140</v>
      </c>
      <c r="AE21" s="66"/>
      <c r="AF21" s="57"/>
      <c r="AG21" s="57"/>
    </row>
    <row r="22" spans="1:33" s="56" customFormat="1" ht="12.75" customHeight="1">
      <c r="A22" s="125"/>
      <c r="B22" s="125" t="s">
        <v>184</v>
      </c>
      <c r="C22" s="125"/>
      <c r="D22" s="125"/>
      <c r="E22" s="125"/>
      <c r="F22" s="129">
        <v>75162.070000000007</v>
      </c>
      <c r="G22" s="128">
        <v>28318.400000000001</v>
      </c>
      <c r="H22" s="128">
        <v>46843.68</v>
      </c>
      <c r="I22" s="128">
        <v>90107</v>
      </c>
      <c r="J22" s="128">
        <v>23519</v>
      </c>
      <c r="K22" s="128">
        <v>66588</v>
      </c>
      <c r="L22" s="128">
        <v>96207</v>
      </c>
      <c r="M22" s="128">
        <v>28210</v>
      </c>
      <c r="N22" s="128">
        <v>67997</v>
      </c>
      <c r="O22" s="128">
        <v>80775</v>
      </c>
      <c r="P22" s="128">
        <v>24833</v>
      </c>
      <c r="Q22" s="128">
        <v>55942</v>
      </c>
      <c r="R22" s="128">
        <v>76177</v>
      </c>
      <c r="S22" s="128">
        <v>21642</v>
      </c>
      <c r="T22" s="128">
        <v>54535</v>
      </c>
      <c r="U22" s="128">
        <v>68559</v>
      </c>
      <c r="V22" s="128">
        <v>21760</v>
      </c>
      <c r="W22" s="128">
        <v>46799</v>
      </c>
      <c r="X22" s="128">
        <v>74960</v>
      </c>
      <c r="Y22" s="128">
        <v>27084</v>
      </c>
      <c r="Z22" s="128">
        <v>47876</v>
      </c>
      <c r="AA22" s="128">
        <v>77296</v>
      </c>
      <c r="AB22" s="128">
        <v>28756</v>
      </c>
      <c r="AC22" s="128">
        <v>48540</v>
      </c>
      <c r="AD22" s="601" t="s">
        <v>141</v>
      </c>
      <c r="AE22" s="66"/>
      <c r="AF22" s="57"/>
      <c r="AG22" s="57"/>
    </row>
    <row r="23" spans="1:33" s="56" customFormat="1" ht="12.75" customHeight="1">
      <c r="A23" s="125"/>
      <c r="B23" s="125" t="s">
        <v>123</v>
      </c>
      <c r="C23" s="124"/>
      <c r="D23" s="124"/>
      <c r="E23" s="124"/>
      <c r="F23" s="129">
        <v>3544</v>
      </c>
      <c r="G23" s="128">
        <v>2557.41</v>
      </c>
      <c r="H23" s="128">
        <v>987.15</v>
      </c>
      <c r="I23" s="128">
        <v>1331</v>
      </c>
      <c r="J23" s="128">
        <v>676</v>
      </c>
      <c r="K23" s="128">
        <v>655</v>
      </c>
      <c r="L23" s="128">
        <v>2299</v>
      </c>
      <c r="M23" s="128">
        <v>1628</v>
      </c>
      <c r="N23" s="128">
        <v>671</v>
      </c>
      <c r="O23" s="128">
        <v>3166</v>
      </c>
      <c r="P23" s="128">
        <v>2596</v>
      </c>
      <c r="Q23" s="128">
        <v>570</v>
      </c>
      <c r="R23" s="128">
        <v>3820</v>
      </c>
      <c r="S23" s="128">
        <v>546</v>
      </c>
      <c r="T23" s="128">
        <v>3274</v>
      </c>
      <c r="U23" s="128">
        <v>3580</v>
      </c>
      <c r="V23" s="128">
        <v>1484</v>
      </c>
      <c r="W23" s="128">
        <v>2096</v>
      </c>
      <c r="X23" s="128">
        <v>5041</v>
      </c>
      <c r="Y23" s="128">
        <v>2947</v>
      </c>
      <c r="Z23" s="128">
        <v>2094</v>
      </c>
      <c r="AA23" s="128">
        <v>4698</v>
      </c>
      <c r="AB23" s="128">
        <v>1450</v>
      </c>
      <c r="AC23" s="128">
        <v>3248</v>
      </c>
      <c r="AD23" s="601" t="s">
        <v>142</v>
      </c>
      <c r="AE23" s="66"/>
      <c r="AF23" s="57"/>
      <c r="AG23" s="57"/>
    </row>
    <row r="24" spans="1:33" s="56" customFormat="1" ht="12.75" customHeight="1">
      <c r="A24" s="125"/>
      <c r="B24" s="125" t="s">
        <v>124</v>
      </c>
      <c r="C24" s="124"/>
      <c r="D24" s="124"/>
      <c r="E24" s="124"/>
      <c r="F24" s="129">
        <v>8599.01</v>
      </c>
      <c r="G24" s="128">
        <v>1717.16</v>
      </c>
      <c r="H24" s="128">
        <v>6881.85</v>
      </c>
      <c r="I24" s="128">
        <v>8784</v>
      </c>
      <c r="J24" s="128">
        <v>1260</v>
      </c>
      <c r="K24" s="128">
        <v>7524</v>
      </c>
      <c r="L24" s="128">
        <v>13538</v>
      </c>
      <c r="M24" s="128">
        <v>4344</v>
      </c>
      <c r="N24" s="128">
        <v>9194</v>
      </c>
      <c r="O24" s="128">
        <v>11207</v>
      </c>
      <c r="P24" s="128">
        <v>4986</v>
      </c>
      <c r="Q24" s="128">
        <v>6221</v>
      </c>
      <c r="R24" s="128">
        <v>9416</v>
      </c>
      <c r="S24" s="128">
        <v>1226</v>
      </c>
      <c r="T24" s="128">
        <v>8190</v>
      </c>
      <c r="U24" s="128">
        <v>9538</v>
      </c>
      <c r="V24" s="128">
        <v>1786</v>
      </c>
      <c r="W24" s="128">
        <v>7752</v>
      </c>
      <c r="X24" s="128">
        <v>8828</v>
      </c>
      <c r="Y24" s="128">
        <v>3093</v>
      </c>
      <c r="Z24" s="128">
        <v>5735</v>
      </c>
      <c r="AA24" s="128">
        <v>8598</v>
      </c>
      <c r="AB24" s="128">
        <v>2103</v>
      </c>
      <c r="AC24" s="128">
        <v>6495</v>
      </c>
      <c r="AD24" s="601" t="s">
        <v>143</v>
      </c>
      <c r="AE24" s="66"/>
      <c r="AF24" s="57"/>
      <c r="AG24" s="57"/>
    </row>
    <row r="25" spans="1:33" s="56" customFormat="1" ht="12.75" customHeight="1">
      <c r="A25" s="125"/>
      <c r="B25" s="124" t="s">
        <v>125</v>
      </c>
      <c r="C25" s="124"/>
      <c r="D25" s="124"/>
      <c r="E25" s="124"/>
      <c r="F25" s="129">
        <v>1815.76</v>
      </c>
      <c r="G25" s="128">
        <v>592.01</v>
      </c>
      <c r="H25" s="128">
        <v>1223.75</v>
      </c>
      <c r="I25" s="128">
        <v>7103</v>
      </c>
      <c r="J25" s="128">
        <v>5302</v>
      </c>
      <c r="K25" s="128">
        <v>1801</v>
      </c>
      <c r="L25" s="128">
        <v>5013</v>
      </c>
      <c r="M25" s="128">
        <v>2331</v>
      </c>
      <c r="N25" s="128">
        <v>2682</v>
      </c>
      <c r="O25" s="128">
        <v>7695</v>
      </c>
      <c r="P25" s="128">
        <v>3330</v>
      </c>
      <c r="Q25" s="128">
        <v>4365</v>
      </c>
      <c r="R25" s="128">
        <v>1651</v>
      </c>
      <c r="S25" s="128">
        <v>1651</v>
      </c>
      <c r="T25" s="128" t="s">
        <v>206</v>
      </c>
      <c r="U25" s="128">
        <v>3164</v>
      </c>
      <c r="V25" s="128">
        <v>1716</v>
      </c>
      <c r="W25" s="128">
        <v>1448</v>
      </c>
      <c r="X25" s="128">
        <v>590</v>
      </c>
      <c r="Y25" s="128">
        <v>590</v>
      </c>
      <c r="Z25" s="128" t="s">
        <v>206</v>
      </c>
      <c r="AA25" s="128">
        <v>1110</v>
      </c>
      <c r="AB25" s="128" t="s">
        <v>204</v>
      </c>
      <c r="AC25" s="128">
        <v>1110</v>
      </c>
      <c r="AD25" s="601" t="s">
        <v>144</v>
      </c>
      <c r="AE25" s="66"/>
      <c r="AF25" s="57"/>
      <c r="AG25" s="57"/>
    </row>
    <row r="26" spans="1:33" s="56" customFormat="1" ht="12.75" customHeight="1">
      <c r="A26" s="125"/>
      <c r="B26" s="125" t="s">
        <v>126</v>
      </c>
      <c r="C26" s="125"/>
      <c r="D26" s="124"/>
      <c r="E26" s="124"/>
      <c r="F26" s="129">
        <v>4375.24</v>
      </c>
      <c r="G26" s="128">
        <v>2366.35</v>
      </c>
      <c r="H26" s="128">
        <v>2008.89</v>
      </c>
      <c r="I26" s="128">
        <v>4378</v>
      </c>
      <c r="J26" s="128">
        <v>2066</v>
      </c>
      <c r="K26" s="128">
        <v>2312</v>
      </c>
      <c r="L26" s="128">
        <v>1725</v>
      </c>
      <c r="M26" s="128">
        <v>1096</v>
      </c>
      <c r="N26" s="128">
        <v>629</v>
      </c>
      <c r="O26" s="128">
        <v>3825</v>
      </c>
      <c r="P26" s="128">
        <v>2901</v>
      </c>
      <c r="Q26" s="128">
        <v>924</v>
      </c>
      <c r="R26" s="128">
        <v>1933</v>
      </c>
      <c r="S26" s="128">
        <v>960</v>
      </c>
      <c r="T26" s="128">
        <v>973</v>
      </c>
      <c r="U26" s="128">
        <v>2584</v>
      </c>
      <c r="V26" s="128">
        <v>1843</v>
      </c>
      <c r="W26" s="128">
        <v>741</v>
      </c>
      <c r="X26" s="128">
        <v>5909</v>
      </c>
      <c r="Y26" s="128">
        <v>3453</v>
      </c>
      <c r="Z26" s="128">
        <v>2456</v>
      </c>
      <c r="AA26" s="128">
        <v>8026</v>
      </c>
      <c r="AB26" s="128">
        <v>3974</v>
      </c>
      <c r="AC26" s="128">
        <v>4052</v>
      </c>
      <c r="AD26" s="601" t="s">
        <v>145</v>
      </c>
      <c r="AE26" s="66"/>
      <c r="AF26" s="57"/>
      <c r="AG26" s="57"/>
    </row>
    <row r="27" spans="1:33" s="56" customFormat="1" ht="12.75" customHeight="1">
      <c r="A27" s="125"/>
      <c r="B27" s="125" t="s">
        <v>127</v>
      </c>
      <c r="C27" s="124"/>
      <c r="D27" s="124"/>
      <c r="E27" s="124"/>
      <c r="F27" s="129">
        <v>12736.96</v>
      </c>
      <c r="G27" s="128">
        <v>7809.67</v>
      </c>
      <c r="H27" s="128">
        <v>4927.3</v>
      </c>
      <c r="I27" s="128">
        <v>11102</v>
      </c>
      <c r="J27" s="128">
        <v>7716</v>
      </c>
      <c r="K27" s="128">
        <v>3386</v>
      </c>
      <c r="L27" s="128">
        <v>13958</v>
      </c>
      <c r="M27" s="128">
        <v>6680</v>
      </c>
      <c r="N27" s="128">
        <v>7278</v>
      </c>
      <c r="O27" s="128">
        <v>5450</v>
      </c>
      <c r="P27" s="128">
        <v>1185</v>
      </c>
      <c r="Q27" s="128">
        <v>4265</v>
      </c>
      <c r="R27" s="128">
        <v>7070</v>
      </c>
      <c r="S27" s="128">
        <v>5157</v>
      </c>
      <c r="T27" s="128">
        <v>1913</v>
      </c>
      <c r="U27" s="128">
        <v>9769</v>
      </c>
      <c r="V27" s="128">
        <v>5715</v>
      </c>
      <c r="W27" s="128">
        <v>4054</v>
      </c>
      <c r="X27" s="128">
        <v>3962</v>
      </c>
      <c r="Y27" s="128">
        <v>2223</v>
      </c>
      <c r="Z27" s="128">
        <v>1739</v>
      </c>
      <c r="AA27" s="128">
        <v>11005</v>
      </c>
      <c r="AB27" s="128">
        <v>7564</v>
      </c>
      <c r="AC27" s="128">
        <v>3441</v>
      </c>
      <c r="AD27" s="601" t="s">
        <v>146</v>
      </c>
      <c r="AE27" s="66"/>
      <c r="AF27" s="57"/>
      <c r="AG27" s="57"/>
    </row>
    <row r="28" spans="1:33" s="56" customFormat="1" ht="12.75" customHeight="1">
      <c r="A28" s="125"/>
      <c r="B28" s="124" t="s">
        <v>128</v>
      </c>
      <c r="C28" s="124"/>
      <c r="D28" s="124"/>
      <c r="E28" s="124"/>
      <c r="F28" s="129">
        <v>53957.74</v>
      </c>
      <c r="G28" s="128">
        <v>34944.120000000003</v>
      </c>
      <c r="H28" s="128">
        <v>19013.62</v>
      </c>
      <c r="I28" s="128">
        <v>65956</v>
      </c>
      <c r="J28" s="128">
        <v>37856</v>
      </c>
      <c r="K28" s="128">
        <v>28100</v>
      </c>
      <c r="L28" s="128">
        <v>58832</v>
      </c>
      <c r="M28" s="128">
        <v>35192</v>
      </c>
      <c r="N28" s="128">
        <v>23640</v>
      </c>
      <c r="O28" s="128">
        <v>43022</v>
      </c>
      <c r="P28" s="128">
        <v>28977</v>
      </c>
      <c r="Q28" s="128">
        <v>14045</v>
      </c>
      <c r="R28" s="128">
        <v>39154</v>
      </c>
      <c r="S28" s="128">
        <v>22659</v>
      </c>
      <c r="T28" s="128">
        <v>16495</v>
      </c>
      <c r="U28" s="128">
        <v>43774</v>
      </c>
      <c r="V28" s="128">
        <v>24190</v>
      </c>
      <c r="W28" s="128">
        <v>19584</v>
      </c>
      <c r="X28" s="128">
        <v>41723</v>
      </c>
      <c r="Y28" s="128">
        <v>24966</v>
      </c>
      <c r="Z28" s="128">
        <v>16757</v>
      </c>
      <c r="AA28" s="128">
        <v>43125</v>
      </c>
      <c r="AB28" s="128">
        <v>26970</v>
      </c>
      <c r="AC28" s="128">
        <v>16155</v>
      </c>
      <c r="AD28" s="601" t="s">
        <v>147</v>
      </c>
      <c r="AE28" s="66"/>
      <c r="AF28" s="57"/>
      <c r="AG28" s="57"/>
    </row>
    <row r="29" spans="1:33" s="56" customFormat="1" ht="12.75" customHeight="1">
      <c r="A29" s="125"/>
      <c r="B29" s="125"/>
      <c r="C29" s="124" t="s">
        <v>185</v>
      </c>
      <c r="D29" s="124"/>
      <c r="E29" s="124"/>
      <c r="F29" s="129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601"/>
      <c r="AE29" s="66" t="s">
        <v>75</v>
      </c>
      <c r="AF29" s="57"/>
      <c r="AG29" s="57"/>
    </row>
    <row r="30" spans="1:33" s="56" customFormat="1" ht="12.75" customHeight="1">
      <c r="A30" s="125"/>
      <c r="B30" s="124" t="s">
        <v>19</v>
      </c>
      <c r="C30" s="124"/>
      <c r="D30" s="124"/>
      <c r="E30" s="124"/>
      <c r="F30" s="129">
        <v>49959.199999999997</v>
      </c>
      <c r="G30" s="128">
        <v>17935.400000000001</v>
      </c>
      <c r="H30" s="128">
        <v>32023.8</v>
      </c>
      <c r="I30" s="128">
        <v>48348</v>
      </c>
      <c r="J30" s="128">
        <v>17994</v>
      </c>
      <c r="K30" s="128">
        <v>30354</v>
      </c>
      <c r="L30" s="128">
        <v>36540</v>
      </c>
      <c r="M30" s="128">
        <v>14641</v>
      </c>
      <c r="N30" s="128">
        <v>21899</v>
      </c>
      <c r="O30" s="128">
        <v>37324</v>
      </c>
      <c r="P30" s="128">
        <v>13332</v>
      </c>
      <c r="Q30" s="128">
        <v>23992</v>
      </c>
      <c r="R30" s="128">
        <v>39800</v>
      </c>
      <c r="S30" s="128">
        <v>15224</v>
      </c>
      <c r="T30" s="128">
        <v>24576</v>
      </c>
      <c r="U30" s="128">
        <v>41427</v>
      </c>
      <c r="V30" s="128">
        <v>19177</v>
      </c>
      <c r="W30" s="128">
        <v>22250</v>
      </c>
      <c r="X30" s="128">
        <v>36903</v>
      </c>
      <c r="Y30" s="128">
        <v>14896</v>
      </c>
      <c r="Z30" s="128">
        <v>22007</v>
      </c>
      <c r="AA30" s="128">
        <v>32084</v>
      </c>
      <c r="AB30" s="128">
        <v>13141</v>
      </c>
      <c r="AC30" s="128">
        <v>18943</v>
      </c>
      <c r="AD30" s="601" t="s">
        <v>23</v>
      </c>
      <c r="AE30" s="66"/>
      <c r="AF30" s="57"/>
      <c r="AG30" s="57"/>
    </row>
    <row r="31" spans="1:33" s="56" customFormat="1" ht="12.75" customHeight="1">
      <c r="A31" s="125"/>
      <c r="B31" s="124" t="s">
        <v>129</v>
      </c>
      <c r="C31" s="124"/>
      <c r="D31" s="124"/>
      <c r="E31" s="124"/>
      <c r="F31" s="129">
        <v>18248.12</v>
      </c>
      <c r="G31" s="128">
        <v>5389.85</v>
      </c>
      <c r="H31" s="128">
        <v>12858.27</v>
      </c>
      <c r="I31" s="128">
        <v>19390</v>
      </c>
      <c r="J31" s="128">
        <v>2831</v>
      </c>
      <c r="K31" s="128">
        <v>16559</v>
      </c>
      <c r="L31" s="128">
        <v>21529</v>
      </c>
      <c r="M31" s="128">
        <v>2145</v>
      </c>
      <c r="N31" s="128">
        <v>19384</v>
      </c>
      <c r="O31" s="128">
        <v>25793</v>
      </c>
      <c r="P31" s="128">
        <v>2804</v>
      </c>
      <c r="Q31" s="128">
        <v>22989</v>
      </c>
      <c r="R31" s="128">
        <v>10539</v>
      </c>
      <c r="S31" s="128">
        <v>1079</v>
      </c>
      <c r="T31" s="128">
        <v>9460</v>
      </c>
      <c r="U31" s="128">
        <v>21127</v>
      </c>
      <c r="V31" s="128">
        <v>2049</v>
      </c>
      <c r="W31" s="128">
        <v>19078</v>
      </c>
      <c r="X31" s="128">
        <v>22511</v>
      </c>
      <c r="Y31" s="128">
        <v>3280</v>
      </c>
      <c r="Z31" s="128">
        <v>19231</v>
      </c>
      <c r="AA31" s="128">
        <v>13608</v>
      </c>
      <c r="AB31" s="128">
        <v>1624</v>
      </c>
      <c r="AC31" s="128">
        <v>11984</v>
      </c>
      <c r="AD31" s="601" t="s">
        <v>148</v>
      </c>
      <c r="AE31" s="66"/>
      <c r="AF31" s="57"/>
      <c r="AG31" s="57"/>
    </row>
    <row r="32" spans="1:33" s="56" customFormat="1" ht="12.75" customHeight="1">
      <c r="A32" s="125"/>
      <c r="B32" s="125" t="s">
        <v>130</v>
      </c>
      <c r="C32" s="124"/>
      <c r="D32" s="124"/>
      <c r="E32" s="124"/>
      <c r="F32" s="129">
        <v>3651.94</v>
      </c>
      <c r="G32" s="128">
        <v>3511.79</v>
      </c>
      <c r="H32" s="128">
        <v>140.16</v>
      </c>
      <c r="I32" s="128">
        <v>4577</v>
      </c>
      <c r="J32" s="128">
        <v>1217</v>
      </c>
      <c r="K32" s="128">
        <v>3360</v>
      </c>
      <c r="L32" s="128">
        <v>9206</v>
      </c>
      <c r="M32" s="128">
        <v>6988</v>
      </c>
      <c r="N32" s="128">
        <v>2218</v>
      </c>
      <c r="O32" s="128">
        <v>7619</v>
      </c>
      <c r="P32" s="128">
        <v>4952</v>
      </c>
      <c r="Q32" s="128">
        <v>2667</v>
      </c>
      <c r="R32" s="128">
        <v>7833</v>
      </c>
      <c r="S32" s="128">
        <v>5949</v>
      </c>
      <c r="T32" s="128">
        <v>1884</v>
      </c>
      <c r="U32" s="128">
        <v>6256</v>
      </c>
      <c r="V32" s="128">
        <v>4734</v>
      </c>
      <c r="W32" s="128">
        <v>1522</v>
      </c>
      <c r="X32" s="128">
        <v>11164</v>
      </c>
      <c r="Y32" s="128">
        <v>6659</v>
      </c>
      <c r="Z32" s="128">
        <v>4505</v>
      </c>
      <c r="AA32" s="128">
        <v>16719</v>
      </c>
      <c r="AB32" s="128">
        <v>8030</v>
      </c>
      <c r="AC32" s="128">
        <v>8689</v>
      </c>
      <c r="AD32" s="601" t="s">
        <v>149</v>
      </c>
      <c r="AE32" s="66"/>
      <c r="AF32" s="57"/>
      <c r="AG32" s="57"/>
    </row>
    <row r="33" spans="1:33" s="56" customFormat="1" ht="12.75" customHeight="1">
      <c r="A33" s="125"/>
      <c r="B33" s="125" t="s">
        <v>131</v>
      </c>
      <c r="C33" s="124"/>
      <c r="D33" s="124"/>
      <c r="E33" s="124"/>
      <c r="F33" s="129">
        <v>27224.54</v>
      </c>
      <c r="G33" s="128">
        <v>12079.53</v>
      </c>
      <c r="H33" s="128">
        <v>15145.01</v>
      </c>
      <c r="I33" s="128">
        <v>18827</v>
      </c>
      <c r="J33" s="128">
        <v>9580</v>
      </c>
      <c r="K33" s="128">
        <v>9247</v>
      </c>
      <c r="L33" s="128">
        <v>21025</v>
      </c>
      <c r="M33" s="128">
        <v>9633</v>
      </c>
      <c r="N33" s="128">
        <v>11392</v>
      </c>
      <c r="O33" s="128">
        <v>23396</v>
      </c>
      <c r="P33" s="128">
        <v>8473</v>
      </c>
      <c r="Q33" s="128">
        <v>14923</v>
      </c>
      <c r="R33" s="128">
        <v>24252</v>
      </c>
      <c r="S33" s="128">
        <v>7985</v>
      </c>
      <c r="T33" s="128">
        <v>16267</v>
      </c>
      <c r="U33" s="128">
        <v>15672</v>
      </c>
      <c r="V33" s="128">
        <v>5773</v>
      </c>
      <c r="W33" s="128">
        <v>9899</v>
      </c>
      <c r="X33" s="128">
        <v>22355</v>
      </c>
      <c r="Y33" s="128">
        <v>7930</v>
      </c>
      <c r="Z33" s="128">
        <v>14425</v>
      </c>
      <c r="AA33" s="128">
        <v>45839</v>
      </c>
      <c r="AB33" s="128">
        <v>16447</v>
      </c>
      <c r="AC33" s="128">
        <v>29392</v>
      </c>
      <c r="AD33" s="601" t="s">
        <v>150</v>
      </c>
      <c r="AE33" s="66"/>
      <c r="AF33" s="57"/>
      <c r="AG33" s="57"/>
    </row>
    <row r="34" spans="1:33" s="56" customFormat="1" ht="12.75" customHeight="1">
      <c r="A34" s="125"/>
      <c r="B34" s="125" t="s">
        <v>212</v>
      </c>
      <c r="C34" s="124"/>
      <c r="D34" s="124"/>
      <c r="E34" s="124"/>
      <c r="F34" s="129">
        <v>6732</v>
      </c>
      <c r="G34" s="128">
        <v>2732.23</v>
      </c>
      <c r="H34" s="128">
        <v>4000.32</v>
      </c>
      <c r="I34" s="128">
        <v>5324</v>
      </c>
      <c r="J34" s="128">
        <v>1022</v>
      </c>
      <c r="K34" s="128">
        <v>4302</v>
      </c>
      <c r="L34" s="128">
        <v>4986</v>
      </c>
      <c r="M34" s="128">
        <v>336</v>
      </c>
      <c r="N34" s="128">
        <v>4650</v>
      </c>
      <c r="O34" s="128">
        <v>5014</v>
      </c>
      <c r="P34" s="128">
        <v>1429</v>
      </c>
      <c r="Q34" s="122">
        <v>3585</v>
      </c>
      <c r="R34" s="128">
        <v>5262</v>
      </c>
      <c r="S34" s="128">
        <v>1990</v>
      </c>
      <c r="T34" s="128">
        <v>3272</v>
      </c>
      <c r="U34" s="128">
        <v>6193</v>
      </c>
      <c r="V34" s="128">
        <v>1101</v>
      </c>
      <c r="W34" s="122">
        <v>5092</v>
      </c>
      <c r="X34" s="128">
        <v>6505</v>
      </c>
      <c r="Y34" s="128">
        <v>2239</v>
      </c>
      <c r="Z34" s="122">
        <v>4266</v>
      </c>
      <c r="AA34" s="128">
        <v>5201</v>
      </c>
      <c r="AB34" s="128">
        <v>1193</v>
      </c>
      <c r="AC34" s="128">
        <v>4008</v>
      </c>
      <c r="AD34" s="601" t="s">
        <v>187</v>
      </c>
      <c r="AE34" s="66"/>
      <c r="AF34" s="57"/>
      <c r="AG34" s="57"/>
    </row>
    <row r="35" spans="1:33" s="56" customFormat="1" ht="12.75" customHeight="1">
      <c r="A35" s="125"/>
      <c r="B35" s="125"/>
      <c r="C35" s="125" t="s">
        <v>211</v>
      </c>
      <c r="D35" s="124"/>
      <c r="E35" s="124"/>
      <c r="F35" s="127"/>
      <c r="G35" s="126"/>
      <c r="H35" s="126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601"/>
      <c r="AE35" s="66" t="s">
        <v>151</v>
      </c>
      <c r="AF35" s="57"/>
      <c r="AG35" s="57"/>
    </row>
    <row r="36" spans="1:33" s="56" customFormat="1" ht="12.75" customHeight="1">
      <c r="A36" s="125"/>
      <c r="B36" s="124" t="s">
        <v>132</v>
      </c>
      <c r="C36" s="124"/>
      <c r="D36" s="124"/>
      <c r="E36" s="124"/>
      <c r="F36" s="123" t="s">
        <v>206</v>
      </c>
      <c r="G36" s="122" t="s">
        <v>206</v>
      </c>
      <c r="H36" s="122" t="s">
        <v>206</v>
      </c>
      <c r="I36" s="122" t="s">
        <v>206</v>
      </c>
      <c r="J36" s="122" t="s">
        <v>206</v>
      </c>
      <c r="K36" s="122" t="s">
        <v>206</v>
      </c>
      <c r="L36" s="122" t="s">
        <v>206</v>
      </c>
      <c r="M36" s="122" t="s">
        <v>206</v>
      </c>
      <c r="N36" s="122" t="s">
        <v>206</v>
      </c>
      <c r="O36" s="122" t="s">
        <v>206</v>
      </c>
      <c r="P36" s="122" t="s">
        <v>206</v>
      </c>
      <c r="Q36" s="122" t="s">
        <v>206</v>
      </c>
      <c r="R36" s="122" t="s">
        <v>206</v>
      </c>
      <c r="S36" s="122" t="s">
        <v>206</v>
      </c>
      <c r="T36" s="122" t="s">
        <v>206</v>
      </c>
      <c r="U36" s="122" t="s">
        <v>206</v>
      </c>
      <c r="V36" s="122" t="s">
        <v>206</v>
      </c>
      <c r="W36" s="122" t="s">
        <v>206</v>
      </c>
      <c r="X36" s="122" t="s">
        <v>206</v>
      </c>
      <c r="Y36" s="122" t="s">
        <v>206</v>
      </c>
      <c r="Z36" s="122" t="s">
        <v>206</v>
      </c>
      <c r="AA36" s="122" t="s">
        <v>206</v>
      </c>
      <c r="AB36" s="122" t="s">
        <v>206</v>
      </c>
      <c r="AC36" s="122" t="s">
        <v>206</v>
      </c>
      <c r="AD36" s="601" t="s">
        <v>154</v>
      </c>
      <c r="AE36" s="66"/>
      <c r="AF36" s="57"/>
      <c r="AG36" s="57"/>
    </row>
    <row r="37" spans="1:33" s="56" customFormat="1" ht="12.75" customHeight="1">
      <c r="A37" s="124"/>
      <c r="B37" s="124" t="s">
        <v>20</v>
      </c>
      <c r="C37" s="124"/>
      <c r="D37" s="124"/>
      <c r="E37" s="124"/>
      <c r="F37" s="123" t="s">
        <v>206</v>
      </c>
      <c r="G37" s="122" t="s">
        <v>206</v>
      </c>
      <c r="H37" s="122" t="s">
        <v>206</v>
      </c>
      <c r="I37" s="122" t="s">
        <v>206</v>
      </c>
      <c r="J37" s="122" t="s">
        <v>206</v>
      </c>
      <c r="K37" s="122" t="s">
        <v>206</v>
      </c>
      <c r="L37" s="122" t="s">
        <v>206</v>
      </c>
      <c r="M37" s="122" t="s">
        <v>206</v>
      </c>
      <c r="N37" s="122" t="s">
        <v>206</v>
      </c>
      <c r="O37" s="122" t="s">
        <v>206</v>
      </c>
      <c r="P37" s="122" t="s">
        <v>206</v>
      </c>
      <c r="Q37" s="122" t="s">
        <v>206</v>
      </c>
      <c r="R37" s="122" t="s">
        <v>206</v>
      </c>
      <c r="S37" s="122" t="s">
        <v>206</v>
      </c>
      <c r="T37" s="122" t="s">
        <v>206</v>
      </c>
      <c r="U37" s="122" t="s">
        <v>206</v>
      </c>
      <c r="V37" s="122" t="s">
        <v>206</v>
      </c>
      <c r="W37" s="122" t="s">
        <v>206</v>
      </c>
      <c r="X37" s="122" t="s">
        <v>206</v>
      </c>
      <c r="Y37" s="122" t="s">
        <v>206</v>
      </c>
      <c r="Z37" s="122" t="s">
        <v>206</v>
      </c>
      <c r="AA37" s="122" t="s">
        <v>206</v>
      </c>
      <c r="AB37" s="122" t="s">
        <v>206</v>
      </c>
      <c r="AC37" s="122" t="s">
        <v>206</v>
      </c>
      <c r="AD37" s="601" t="s">
        <v>24</v>
      </c>
      <c r="AE37" s="66"/>
      <c r="AF37" s="57"/>
      <c r="AG37" s="57"/>
    </row>
    <row r="38" spans="1:33" s="59" customFormat="1" ht="3" customHeight="1">
      <c r="A38" s="121"/>
      <c r="B38" s="121"/>
      <c r="C38" s="121"/>
      <c r="D38" s="121"/>
      <c r="E38" s="121"/>
      <c r="F38" s="12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596"/>
      <c r="AE38" s="58"/>
      <c r="AF38" s="58"/>
      <c r="AG38" s="60"/>
    </row>
    <row r="39" spans="1:33" s="59" customFormat="1" ht="3" customHeight="1">
      <c r="A39" s="118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600"/>
      <c r="AE39" s="60"/>
      <c r="AF39" s="60"/>
      <c r="AG39" s="60"/>
    </row>
    <row r="40" spans="1:33" s="36" customFormat="1" ht="14.25" customHeight="1">
      <c r="A40" s="102"/>
      <c r="B40" s="100" t="s">
        <v>61</v>
      </c>
      <c r="C40" s="101"/>
      <c r="D40" s="100" t="s">
        <v>244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7"/>
      <c r="AG40" s="37"/>
    </row>
    <row r="41" spans="1:33" s="36" customFormat="1" ht="15" customHeight="1">
      <c r="A41" s="102"/>
      <c r="B41" s="100" t="s">
        <v>62</v>
      </c>
      <c r="C41" s="101"/>
      <c r="D41" s="116" t="s">
        <v>245</v>
      </c>
      <c r="E41" s="101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AD41" s="607"/>
      <c r="AG41" s="37"/>
    </row>
    <row r="42" spans="1:33"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</row>
    <row r="43" spans="1:33">
      <c r="B43" s="56"/>
    </row>
  </sheetData>
  <mergeCells count="21">
    <mergeCell ref="B9:E9"/>
    <mergeCell ref="F6:H6"/>
    <mergeCell ref="F5:H5"/>
    <mergeCell ref="O5:Q5"/>
    <mergeCell ref="O6:Q6"/>
    <mergeCell ref="B4:E8"/>
    <mergeCell ref="AD4:AF8"/>
    <mergeCell ref="F4:Q4"/>
    <mergeCell ref="I5:K5"/>
    <mergeCell ref="I6:K6"/>
    <mergeCell ref="L5:N5"/>
    <mergeCell ref="L6:N6"/>
    <mergeCell ref="R6:T6"/>
    <mergeCell ref="U6:W6"/>
    <mergeCell ref="X6:Z6"/>
    <mergeCell ref="R4:AC4"/>
    <mergeCell ref="AA5:AC5"/>
    <mergeCell ref="AA6:AC6"/>
    <mergeCell ref="R5:T5"/>
    <mergeCell ref="U5:W5"/>
    <mergeCell ref="X5:Z5"/>
  </mergeCells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2"/>
  <sheetViews>
    <sheetView topLeftCell="A5" zoomScaleNormal="100" workbookViewId="0">
      <selection activeCell="C40" sqref="C40"/>
    </sheetView>
  </sheetViews>
  <sheetFormatPr defaultColWidth="9" defaultRowHeight="18"/>
  <cols>
    <col min="1" max="1" width="1.75" style="6" customWidth="1"/>
    <col min="2" max="2" width="6.125" style="6" customWidth="1"/>
    <col min="3" max="3" width="4.125" style="6" customWidth="1"/>
    <col min="4" max="4" width="1.75" style="6" customWidth="1"/>
    <col min="5" max="5" width="9.625" style="6" customWidth="1"/>
    <col min="6" max="7" width="9" style="6" customWidth="1"/>
    <col min="8" max="8" width="9.75" style="6" customWidth="1"/>
    <col min="9" max="10" width="9" style="6" customWidth="1"/>
    <col min="11" max="11" width="10" style="6" customWidth="1"/>
    <col min="12" max="12" width="9" style="6" customWidth="1"/>
    <col min="13" max="13" width="8.375" style="6" customWidth="1"/>
    <col min="14" max="17" width="10" style="6" customWidth="1"/>
    <col min="18" max="19" width="8.375" style="6" customWidth="1"/>
    <col min="20" max="20" width="9.875" style="6" customWidth="1"/>
    <col min="21" max="22" width="8.375" style="6" customWidth="1"/>
    <col min="23" max="23" width="9.75" style="6" customWidth="1"/>
    <col min="24" max="25" width="8.375" style="6" customWidth="1"/>
    <col min="26" max="26" width="10.75" style="6" customWidth="1"/>
    <col min="27" max="28" width="8.375" style="6" customWidth="1"/>
    <col min="29" max="29" width="2" style="6" customWidth="1"/>
    <col min="30" max="30" width="16.625" style="6" customWidth="1"/>
    <col min="31" max="31" width="1.375" style="5" customWidth="1"/>
    <col min="32" max="32" width="4.125" style="6" customWidth="1"/>
    <col min="33" max="16384" width="9" style="6"/>
  </cols>
  <sheetData>
    <row r="1" spans="1:31" s="1" customFormat="1">
      <c r="B1" s="1" t="s">
        <v>227</v>
      </c>
      <c r="C1" s="2"/>
      <c r="D1" s="1" t="s">
        <v>226</v>
      </c>
      <c r="AE1" s="19"/>
    </row>
    <row r="2" spans="1:31" s="3" customFormat="1">
      <c r="B2" s="1" t="s">
        <v>225</v>
      </c>
      <c r="C2" s="2"/>
      <c r="D2" s="1" t="s">
        <v>224</v>
      </c>
      <c r="AE2" s="20"/>
    </row>
    <row r="3" spans="1:3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AC3" s="48" t="s">
        <v>223</v>
      </c>
    </row>
    <row r="4" spans="1:31" ht="21.75" customHeight="1">
      <c r="A4" s="61"/>
      <c r="B4" s="61"/>
      <c r="C4" s="61"/>
      <c r="D4" s="61"/>
      <c r="E4" s="1484" t="s">
        <v>198</v>
      </c>
      <c r="F4" s="1485"/>
      <c r="G4" s="1485"/>
      <c r="H4" s="1485"/>
      <c r="I4" s="1485"/>
      <c r="J4" s="1485"/>
      <c r="K4" s="1485"/>
      <c r="L4" s="1485"/>
      <c r="M4" s="1485"/>
      <c r="N4" s="1485"/>
      <c r="O4" s="1485"/>
      <c r="P4" s="1486"/>
      <c r="Q4" s="1484" t="s">
        <v>202</v>
      </c>
      <c r="R4" s="1485"/>
      <c r="S4" s="1485"/>
      <c r="T4" s="1485"/>
      <c r="U4" s="1485"/>
      <c r="V4" s="1485"/>
      <c r="W4" s="1485"/>
      <c r="X4" s="1485"/>
      <c r="Y4" s="1485"/>
      <c r="Z4" s="1485"/>
      <c r="AA4" s="1485"/>
      <c r="AB4" s="1486"/>
      <c r="AC4" s="63"/>
      <c r="AD4" s="61"/>
    </row>
    <row r="5" spans="1:31" s="14" customFormat="1" ht="22.5" customHeight="1">
      <c r="A5" s="1488" t="s">
        <v>48</v>
      </c>
      <c r="B5" s="1488"/>
      <c r="C5" s="1488"/>
      <c r="D5" s="1488"/>
      <c r="E5" s="1469" t="s">
        <v>72</v>
      </c>
      <c r="F5" s="1459"/>
      <c r="G5" s="1460"/>
      <c r="H5" s="1469" t="s">
        <v>73</v>
      </c>
      <c r="I5" s="1459"/>
      <c r="J5" s="1460"/>
      <c r="K5" s="1469" t="s">
        <v>74</v>
      </c>
      <c r="L5" s="1459"/>
      <c r="M5" s="1460"/>
      <c r="N5" s="1469" t="s">
        <v>71</v>
      </c>
      <c r="O5" s="1459"/>
      <c r="P5" s="1460"/>
      <c r="Q5" s="1469" t="s">
        <v>72</v>
      </c>
      <c r="R5" s="1459"/>
      <c r="S5" s="1460"/>
      <c r="T5" s="1469" t="s">
        <v>73</v>
      </c>
      <c r="U5" s="1459"/>
      <c r="V5" s="1460"/>
      <c r="W5" s="1469" t="s">
        <v>74</v>
      </c>
      <c r="X5" s="1459"/>
      <c r="Y5" s="1460"/>
      <c r="Z5" s="1469" t="s">
        <v>71</v>
      </c>
      <c r="AA5" s="1459"/>
      <c r="AB5" s="1460"/>
      <c r="AC5" s="1487" t="s">
        <v>49</v>
      </c>
      <c r="AD5" s="1488"/>
      <c r="AE5" s="30"/>
    </row>
    <row r="6" spans="1:31" s="14" customFormat="1" ht="22.5" customHeight="1">
      <c r="A6" s="1488"/>
      <c r="B6" s="1488"/>
      <c r="C6" s="1488"/>
      <c r="D6" s="1488"/>
      <c r="E6" s="1471" t="s">
        <v>67</v>
      </c>
      <c r="F6" s="1463"/>
      <c r="G6" s="1464"/>
      <c r="H6" s="1471" t="s">
        <v>68</v>
      </c>
      <c r="I6" s="1463"/>
      <c r="J6" s="1464"/>
      <c r="K6" s="1471" t="s">
        <v>69</v>
      </c>
      <c r="L6" s="1463"/>
      <c r="M6" s="1464"/>
      <c r="N6" s="1471" t="s">
        <v>70</v>
      </c>
      <c r="O6" s="1463"/>
      <c r="P6" s="1464"/>
      <c r="Q6" s="1471" t="s">
        <v>67</v>
      </c>
      <c r="R6" s="1463"/>
      <c r="S6" s="1464"/>
      <c r="T6" s="1471" t="s">
        <v>68</v>
      </c>
      <c r="U6" s="1463"/>
      <c r="V6" s="1464"/>
      <c r="W6" s="1471" t="s">
        <v>69</v>
      </c>
      <c r="X6" s="1463"/>
      <c r="Y6" s="1464"/>
      <c r="Z6" s="1471" t="s">
        <v>70</v>
      </c>
      <c r="AA6" s="1463"/>
      <c r="AB6" s="1464"/>
      <c r="AC6" s="1487"/>
      <c r="AD6" s="1488"/>
      <c r="AE6" s="30"/>
    </row>
    <row r="7" spans="1:31" s="14" customFormat="1" ht="22.5" customHeight="1">
      <c r="A7" s="1488"/>
      <c r="B7" s="1488"/>
      <c r="C7" s="1488"/>
      <c r="D7" s="1488"/>
      <c r="E7" s="85" t="s">
        <v>0</v>
      </c>
      <c r="F7" s="38" t="s">
        <v>1</v>
      </c>
      <c r="G7" s="81" t="s">
        <v>2</v>
      </c>
      <c r="H7" s="80" t="s">
        <v>0</v>
      </c>
      <c r="I7" s="38" t="s">
        <v>1</v>
      </c>
      <c r="J7" s="81" t="s">
        <v>2</v>
      </c>
      <c r="K7" s="85" t="s">
        <v>0</v>
      </c>
      <c r="L7" s="38" t="s">
        <v>1</v>
      </c>
      <c r="M7" s="81" t="s">
        <v>2</v>
      </c>
      <c r="N7" s="85" t="s">
        <v>0</v>
      </c>
      <c r="O7" s="38" t="s">
        <v>1</v>
      </c>
      <c r="P7" s="81" t="s">
        <v>2</v>
      </c>
      <c r="Q7" s="190" t="s">
        <v>0</v>
      </c>
      <c r="R7" s="38" t="s">
        <v>1</v>
      </c>
      <c r="S7" s="185" t="s">
        <v>2</v>
      </c>
      <c r="T7" s="191" t="s">
        <v>0</v>
      </c>
      <c r="U7" s="38" t="s">
        <v>1</v>
      </c>
      <c r="V7" s="185" t="s">
        <v>2</v>
      </c>
      <c r="W7" s="190" t="s">
        <v>0</v>
      </c>
      <c r="X7" s="38" t="s">
        <v>1</v>
      </c>
      <c r="Y7" s="185" t="s">
        <v>2</v>
      </c>
      <c r="Z7" s="190" t="s">
        <v>0</v>
      </c>
      <c r="AA7" s="38" t="s">
        <v>1</v>
      </c>
      <c r="AB7" s="185" t="s">
        <v>2</v>
      </c>
      <c r="AC7" s="1487"/>
      <c r="AD7" s="1488"/>
      <c r="AE7" s="30"/>
    </row>
    <row r="8" spans="1:31" s="14" customFormat="1" ht="22.5" customHeight="1">
      <c r="A8" s="1490"/>
      <c r="B8" s="1490"/>
      <c r="C8" s="1490"/>
      <c r="D8" s="1490"/>
      <c r="E8" s="82" t="s">
        <v>3</v>
      </c>
      <c r="F8" s="39" t="s">
        <v>4</v>
      </c>
      <c r="G8" s="84" t="s">
        <v>5</v>
      </c>
      <c r="H8" s="83" t="s">
        <v>3</v>
      </c>
      <c r="I8" s="39" t="s">
        <v>4</v>
      </c>
      <c r="J8" s="84" t="s">
        <v>5</v>
      </c>
      <c r="K8" s="82" t="s">
        <v>3</v>
      </c>
      <c r="L8" s="39" t="s">
        <v>4</v>
      </c>
      <c r="M8" s="84" t="s">
        <v>5</v>
      </c>
      <c r="N8" s="82" t="s">
        <v>3</v>
      </c>
      <c r="O8" s="39" t="s">
        <v>4</v>
      </c>
      <c r="P8" s="84" t="s">
        <v>5</v>
      </c>
      <c r="Q8" s="187" t="s">
        <v>3</v>
      </c>
      <c r="R8" s="39" t="s">
        <v>4</v>
      </c>
      <c r="S8" s="189" t="s">
        <v>5</v>
      </c>
      <c r="T8" s="188" t="s">
        <v>3</v>
      </c>
      <c r="U8" s="39" t="s">
        <v>4</v>
      </c>
      <c r="V8" s="189" t="s">
        <v>5</v>
      </c>
      <c r="W8" s="187" t="s">
        <v>3</v>
      </c>
      <c r="X8" s="39" t="s">
        <v>4</v>
      </c>
      <c r="Y8" s="189" t="s">
        <v>5</v>
      </c>
      <c r="Z8" s="187" t="s">
        <v>3</v>
      </c>
      <c r="AA8" s="39" t="s">
        <v>4</v>
      </c>
      <c r="AB8" s="189" t="s">
        <v>5</v>
      </c>
      <c r="AC8" s="1489"/>
      <c r="AD8" s="1490"/>
      <c r="AE8" s="30"/>
    </row>
    <row r="9" spans="1:31" s="3" customFormat="1" ht="42.75" customHeight="1">
      <c r="A9" s="1451" t="s">
        <v>93</v>
      </c>
      <c r="B9" s="1451"/>
      <c r="C9" s="1451"/>
      <c r="D9" s="1452"/>
      <c r="E9" s="143">
        <v>1244459.3500000001</v>
      </c>
      <c r="F9" s="142">
        <v>702946</v>
      </c>
      <c r="G9" s="141">
        <v>541512.82999999996</v>
      </c>
      <c r="H9" s="143">
        <v>1264250</v>
      </c>
      <c r="I9" s="142">
        <v>688457.3</v>
      </c>
      <c r="J9" s="141">
        <v>575792.6</v>
      </c>
      <c r="K9" s="143">
        <v>1361389</v>
      </c>
      <c r="L9" s="142">
        <v>736463</v>
      </c>
      <c r="M9" s="141">
        <v>624926</v>
      </c>
      <c r="N9" s="143">
        <v>1306823</v>
      </c>
      <c r="O9" s="142">
        <v>719730</v>
      </c>
      <c r="P9" s="141">
        <v>587093</v>
      </c>
      <c r="Q9" s="598">
        <v>1236358</v>
      </c>
      <c r="R9" s="595">
        <v>680638</v>
      </c>
      <c r="S9" s="599">
        <v>555720</v>
      </c>
      <c r="T9" s="598">
        <v>1252549</v>
      </c>
      <c r="U9" s="595">
        <v>695555</v>
      </c>
      <c r="V9" s="599">
        <v>556994</v>
      </c>
      <c r="W9" s="598">
        <v>1299811</v>
      </c>
      <c r="X9" s="595">
        <v>717188</v>
      </c>
      <c r="Y9" s="599">
        <v>582623</v>
      </c>
      <c r="Z9" s="598">
        <v>1263081</v>
      </c>
      <c r="AA9" s="595">
        <v>697938</v>
      </c>
      <c r="AB9" s="599">
        <v>565143</v>
      </c>
      <c r="AC9" s="1468" t="s">
        <v>3</v>
      </c>
      <c r="AD9" s="1451"/>
      <c r="AE9" s="20"/>
    </row>
    <row r="10" spans="1:31" s="22" customFormat="1" ht="42" customHeight="1">
      <c r="A10" s="14" t="s">
        <v>25</v>
      </c>
      <c r="B10" s="14"/>
      <c r="C10" s="14"/>
      <c r="D10" s="14"/>
      <c r="E10" s="140">
        <v>26585.09</v>
      </c>
      <c r="F10" s="139">
        <v>21988.28</v>
      </c>
      <c r="G10" s="137">
        <v>4596.8100000000004</v>
      </c>
      <c r="H10" s="140">
        <v>32943</v>
      </c>
      <c r="I10" s="139">
        <v>22205</v>
      </c>
      <c r="J10" s="137">
        <v>10738</v>
      </c>
      <c r="K10" s="140">
        <v>33573</v>
      </c>
      <c r="L10" s="139">
        <v>30693</v>
      </c>
      <c r="M10" s="137">
        <v>2880</v>
      </c>
      <c r="N10" s="140">
        <v>16876</v>
      </c>
      <c r="O10" s="139">
        <v>14165</v>
      </c>
      <c r="P10" s="137">
        <v>2711</v>
      </c>
      <c r="Q10" s="140">
        <v>23779</v>
      </c>
      <c r="R10" s="139">
        <v>17731</v>
      </c>
      <c r="S10" s="137">
        <v>6048</v>
      </c>
      <c r="T10" s="140">
        <v>31443</v>
      </c>
      <c r="U10" s="139">
        <v>27323</v>
      </c>
      <c r="V10" s="137">
        <v>4120</v>
      </c>
      <c r="W10" s="140">
        <v>25072</v>
      </c>
      <c r="X10" s="139">
        <v>21159</v>
      </c>
      <c r="Y10" s="137">
        <v>3913</v>
      </c>
      <c r="Z10" s="140">
        <v>25064</v>
      </c>
      <c r="AA10" s="139">
        <v>22781</v>
      </c>
      <c r="AB10" s="137">
        <v>2283</v>
      </c>
      <c r="AC10" s="41" t="s">
        <v>50</v>
      </c>
      <c r="AD10" s="14"/>
      <c r="AE10" s="21"/>
    </row>
    <row r="11" spans="1:31" s="22" customFormat="1" ht="42" customHeight="1">
      <c r="A11" s="14" t="s">
        <v>26</v>
      </c>
      <c r="B11" s="14"/>
      <c r="C11" s="14"/>
      <c r="D11" s="14"/>
      <c r="E11" s="140">
        <v>122210.49</v>
      </c>
      <c r="F11" s="139">
        <v>59680.06</v>
      </c>
      <c r="G11" s="137">
        <v>62530.43</v>
      </c>
      <c r="H11" s="140">
        <v>128812</v>
      </c>
      <c r="I11" s="139">
        <v>57770</v>
      </c>
      <c r="J11" s="137">
        <v>71042</v>
      </c>
      <c r="K11" s="140">
        <v>116476</v>
      </c>
      <c r="L11" s="139">
        <v>53271</v>
      </c>
      <c r="M11" s="137">
        <v>63205</v>
      </c>
      <c r="N11" s="140">
        <v>118240</v>
      </c>
      <c r="O11" s="139">
        <v>53775</v>
      </c>
      <c r="P11" s="137">
        <v>64465</v>
      </c>
      <c r="Q11" s="140">
        <v>99110</v>
      </c>
      <c r="R11" s="139">
        <v>44987</v>
      </c>
      <c r="S11" s="137">
        <v>54123</v>
      </c>
      <c r="T11" s="140">
        <v>107195</v>
      </c>
      <c r="U11" s="139">
        <v>45747</v>
      </c>
      <c r="V11" s="137">
        <v>61448</v>
      </c>
      <c r="W11" s="140">
        <v>108346</v>
      </c>
      <c r="X11" s="139">
        <v>47639</v>
      </c>
      <c r="Y11" s="137">
        <v>60707</v>
      </c>
      <c r="Z11" s="140">
        <v>100315</v>
      </c>
      <c r="AA11" s="139">
        <v>50041</v>
      </c>
      <c r="AB11" s="137">
        <v>50274</v>
      </c>
      <c r="AC11" s="41" t="s">
        <v>51</v>
      </c>
      <c r="AD11" s="14"/>
      <c r="AE11" s="21"/>
    </row>
    <row r="12" spans="1:31" s="22" customFormat="1" ht="42" customHeight="1">
      <c r="A12" s="14" t="s">
        <v>27</v>
      </c>
      <c r="B12" s="14"/>
      <c r="C12" s="14"/>
      <c r="D12" s="14"/>
      <c r="E12" s="140">
        <v>546961</v>
      </c>
      <c r="F12" s="139">
        <v>312266.2</v>
      </c>
      <c r="G12" s="137">
        <v>234695.36</v>
      </c>
      <c r="H12" s="140">
        <v>504414</v>
      </c>
      <c r="I12" s="139">
        <v>279650</v>
      </c>
      <c r="J12" s="137">
        <v>224764</v>
      </c>
      <c r="K12" s="140">
        <v>538144</v>
      </c>
      <c r="L12" s="139">
        <v>303632</v>
      </c>
      <c r="M12" s="137">
        <v>234512</v>
      </c>
      <c r="N12" s="140">
        <v>503009</v>
      </c>
      <c r="O12" s="139">
        <v>281845</v>
      </c>
      <c r="P12" s="137">
        <v>221164</v>
      </c>
      <c r="Q12" s="140">
        <v>502748</v>
      </c>
      <c r="R12" s="139">
        <v>273143</v>
      </c>
      <c r="S12" s="137">
        <v>229605</v>
      </c>
      <c r="T12" s="140">
        <v>500329</v>
      </c>
      <c r="U12" s="139">
        <v>266410</v>
      </c>
      <c r="V12" s="137">
        <v>233919</v>
      </c>
      <c r="W12" s="140">
        <v>476056</v>
      </c>
      <c r="X12" s="139">
        <v>253813</v>
      </c>
      <c r="Y12" s="137">
        <v>222243</v>
      </c>
      <c r="Z12" s="140">
        <v>494557</v>
      </c>
      <c r="AA12" s="139">
        <v>276999</v>
      </c>
      <c r="AB12" s="137">
        <v>218558</v>
      </c>
      <c r="AC12" s="41" t="s">
        <v>52</v>
      </c>
      <c r="AD12" s="14"/>
      <c r="AE12" s="21"/>
    </row>
    <row r="13" spans="1:31" s="22" customFormat="1" ht="42" customHeight="1">
      <c r="A13" s="14" t="s">
        <v>28</v>
      </c>
      <c r="B13" s="14"/>
      <c r="C13" s="14"/>
      <c r="D13" s="14"/>
      <c r="E13" s="140">
        <v>386425</v>
      </c>
      <c r="F13" s="139">
        <v>227269.73</v>
      </c>
      <c r="G13" s="137">
        <v>159154.57999999999</v>
      </c>
      <c r="H13" s="140">
        <v>398461</v>
      </c>
      <c r="I13" s="139">
        <v>246318</v>
      </c>
      <c r="J13" s="137">
        <v>152143</v>
      </c>
      <c r="K13" s="140">
        <v>435780</v>
      </c>
      <c r="L13" s="139">
        <v>248159</v>
      </c>
      <c r="M13" s="137">
        <v>187621</v>
      </c>
      <c r="N13" s="140">
        <v>442459</v>
      </c>
      <c r="O13" s="139">
        <v>252460</v>
      </c>
      <c r="P13" s="137">
        <v>189999</v>
      </c>
      <c r="Q13" s="140">
        <v>427385</v>
      </c>
      <c r="R13" s="139">
        <v>268559</v>
      </c>
      <c r="S13" s="137">
        <v>158826</v>
      </c>
      <c r="T13" s="140">
        <v>416890</v>
      </c>
      <c r="U13" s="139">
        <v>267867</v>
      </c>
      <c r="V13" s="137">
        <v>149023</v>
      </c>
      <c r="W13" s="140">
        <v>461630</v>
      </c>
      <c r="X13" s="139">
        <v>294640</v>
      </c>
      <c r="Y13" s="137">
        <v>166990</v>
      </c>
      <c r="Z13" s="140">
        <v>431592</v>
      </c>
      <c r="AA13" s="139">
        <v>259939</v>
      </c>
      <c r="AB13" s="137">
        <v>171653</v>
      </c>
      <c r="AC13" s="41" t="s">
        <v>53</v>
      </c>
      <c r="AD13" s="14"/>
      <c r="AE13" s="21"/>
    </row>
    <row r="14" spans="1:31" s="22" customFormat="1" ht="42" customHeight="1">
      <c r="A14" s="14" t="s">
        <v>120</v>
      </c>
      <c r="B14" s="14"/>
      <c r="C14" s="14"/>
      <c r="D14" s="14"/>
      <c r="E14" s="140">
        <v>161057.82</v>
      </c>
      <c r="F14" s="139">
        <v>80522.17</v>
      </c>
      <c r="G14" s="137">
        <v>80535.649999999994</v>
      </c>
      <c r="H14" s="140">
        <v>199620</v>
      </c>
      <c r="I14" s="139">
        <v>82514</v>
      </c>
      <c r="J14" s="137">
        <v>117106</v>
      </c>
      <c r="K14" s="140">
        <v>235607</v>
      </c>
      <c r="L14" s="139">
        <v>100708</v>
      </c>
      <c r="M14" s="137">
        <v>134899</v>
      </c>
      <c r="N14" s="140">
        <v>226239</v>
      </c>
      <c r="O14" s="139">
        <v>117485</v>
      </c>
      <c r="P14" s="137">
        <v>108754</v>
      </c>
      <c r="Q14" s="140">
        <v>183336</v>
      </c>
      <c r="R14" s="139">
        <v>76218</v>
      </c>
      <c r="S14" s="137">
        <v>107118</v>
      </c>
      <c r="T14" s="140">
        <v>195636</v>
      </c>
      <c r="U14" s="139">
        <v>88208</v>
      </c>
      <c r="V14" s="137">
        <v>107428</v>
      </c>
      <c r="W14" s="140">
        <v>227955</v>
      </c>
      <c r="X14" s="139">
        <v>99485</v>
      </c>
      <c r="Y14" s="137">
        <v>128470</v>
      </c>
      <c r="Z14" s="140">
        <v>211363</v>
      </c>
      <c r="AA14" s="139">
        <v>88988</v>
      </c>
      <c r="AB14" s="137">
        <v>122375</v>
      </c>
      <c r="AC14" s="41" t="s">
        <v>54</v>
      </c>
      <c r="AD14" s="14"/>
      <c r="AE14" s="21"/>
    </row>
    <row r="15" spans="1:31" s="22" customFormat="1" ht="42" customHeight="1">
      <c r="A15" s="14" t="s">
        <v>29</v>
      </c>
      <c r="B15" s="14"/>
      <c r="C15" s="14"/>
      <c r="D15" s="14"/>
      <c r="E15" s="140">
        <v>1220.0899999999999</v>
      </c>
      <c r="F15" s="139">
        <v>1220.0899999999999</v>
      </c>
      <c r="G15" s="137" t="s">
        <v>206</v>
      </c>
      <c r="H15" s="137" t="s">
        <v>206</v>
      </c>
      <c r="I15" s="137" t="s">
        <v>206</v>
      </c>
      <c r="J15" s="139" t="s">
        <v>206</v>
      </c>
      <c r="K15" s="138">
        <v>1809</v>
      </c>
      <c r="L15" s="137" t="s">
        <v>206</v>
      </c>
      <c r="M15" s="138">
        <v>1809</v>
      </c>
      <c r="N15" s="137" t="s">
        <v>206</v>
      </c>
      <c r="O15" s="137" t="s">
        <v>206</v>
      </c>
      <c r="P15" s="137" t="s">
        <v>206</v>
      </c>
      <c r="Q15" s="139" t="s">
        <v>206</v>
      </c>
      <c r="R15" s="137" t="s">
        <v>206</v>
      </c>
      <c r="S15" s="137" t="s">
        <v>206</v>
      </c>
      <c r="T15" s="137">
        <v>1056</v>
      </c>
      <c r="U15" s="137" t="s">
        <v>206</v>
      </c>
      <c r="V15" s="137">
        <v>1056</v>
      </c>
      <c r="W15" s="137">
        <v>752</v>
      </c>
      <c r="X15" s="137">
        <v>452</v>
      </c>
      <c r="Y15" s="137">
        <v>300</v>
      </c>
      <c r="Z15" s="137">
        <v>190</v>
      </c>
      <c r="AA15" s="137">
        <v>190</v>
      </c>
      <c r="AB15" s="137" t="s">
        <v>204</v>
      </c>
      <c r="AC15" s="41" t="s">
        <v>222</v>
      </c>
      <c r="AD15" s="14"/>
      <c r="AE15" s="21"/>
    </row>
    <row r="16" spans="1:31" s="22" customFormat="1" ht="18" customHeight="1">
      <c r="A16" s="50"/>
      <c r="B16" s="50"/>
      <c r="C16" s="50"/>
      <c r="D16" s="50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4" t="s">
        <v>221</v>
      </c>
      <c r="AD16" s="50"/>
      <c r="AE16" s="21"/>
    </row>
    <row r="17" spans="1:32" s="22" customFormat="1" ht="6" customHeight="1"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E17" s="21"/>
    </row>
    <row r="18" spans="1:32" s="14" customFormat="1" ht="17.399999999999999">
      <c r="A18" s="22"/>
      <c r="B18" s="62" t="s">
        <v>61</v>
      </c>
      <c r="C18" s="65" t="s">
        <v>244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604"/>
      <c r="R18" s="604"/>
      <c r="S18" s="604"/>
      <c r="T18" s="604"/>
      <c r="U18" s="604"/>
      <c r="V18" s="604"/>
      <c r="W18" s="604"/>
      <c r="X18" s="604"/>
      <c r="Y18" s="604"/>
      <c r="Z18" s="604"/>
      <c r="AA18" s="604"/>
      <c r="AB18" s="604"/>
    </row>
    <row r="19" spans="1:32" s="14" customFormat="1" ht="17.399999999999999">
      <c r="A19" s="22"/>
      <c r="B19" s="62" t="s">
        <v>62</v>
      </c>
      <c r="C19" s="44" t="s">
        <v>245</v>
      </c>
      <c r="D19" s="22"/>
      <c r="E19" s="22"/>
      <c r="F19" s="22"/>
      <c r="G19" s="22"/>
      <c r="Q19" s="604"/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</row>
    <row r="20" spans="1:3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AE20" s="21"/>
      <c r="AF20" s="22"/>
    </row>
    <row r="21" spans="1:32">
      <c r="A21" s="14"/>
      <c r="B21" s="14"/>
      <c r="C21" s="14"/>
      <c r="D21" s="14"/>
      <c r="E21" s="14"/>
      <c r="F21" s="14"/>
      <c r="G21" s="14"/>
      <c r="AE21" s="30"/>
      <c r="AF21" s="14"/>
    </row>
    <row r="22" spans="1:32">
      <c r="AE22" s="30"/>
      <c r="AF22" s="14"/>
    </row>
  </sheetData>
  <mergeCells count="22">
    <mergeCell ref="Z6:AB6"/>
    <mergeCell ref="Q4:AB4"/>
    <mergeCell ref="Q5:S5"/>
    <mergeCell ref="T5:V5"/>
    <mergeCell ref="W5:Y5"/>
    <mergeCell ref="Z5:AB5"/>
    <mergeCell ref="A9:D9"/>
    <mergeCell ref="E4:P4"/>
    <mergeCell ref="AC9:AD9"/>
    <mergeCell ref="AC5:AD8"/>
    <mergeCell ref="K5:M5"/>
    <mergeCell ref="N5:P5"/>
    <mergeCell ref="N6:P6"/>
    <mergeCell ref="K6:M6"/>
    <mergeCell ref="A5:D8"/>
    <mergeCell ref="E5:G5"/>
    <mergeCell ref="H5:J5"/>
    <mergeCell ref="E6:G6"/>
    <mergeCell ref="H6:J6"/>
    <mergeCell ref="Q6:S6"/>
    <mergeCell ref="T6:V6"/>
    <mergeCell ref="W6:Y6"/>
  </mergeCells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31"/>
  <sheetViews>
    <sheetView topLeftCell="O1" workbookViewId="0">
      <selection activeCell="C40" sqref="C40"/>
    </sheetView>
  </sheetViews>
  <sheetFormatPr defaultColWidth="9" defaultRowHeight="18"/>
  <cols>
    <col min="1" max="1" width="1.75" style="6" customWidth="1"/>
    <col min="2" max="2" width="6" style="6" customWidth="1"/>
    <col min="3" max="3" width="4.125" style="6" customWidth="1"/>
    <col min="4" max="4" width="3.625" style="6" customWidth="1"/>
    <col min="5" max="9" width="9.25" style="6" customWidth="1"/>
    <col min="10" max="10" width="7.375" style="6" customWidth="1"/>
    <col min="11" max="11" width="8.875" style="6" customWidth="1"/>
    <col min="12" max="13" width="7.375" style="6" customWidth="1"/>
    <col min="14" max="14" width="8.625" style="6" customWidth="1"/>
    <col min="15" max="15" width="7.875" style="6" customWidth="1"/>
    <col min="16" max="16" width="7.75" style="6" customWidth="1"/>
    <col min="17" max="17" width="8.625" style="6" customWidth="1"/>
    <col min="18" max="19" width="7.625" style="6" customWidth="1"/>
    <col min="20" max="20" width="8.625" style="6" customWidth="1"/>
    <col min="21" max="22" width="7.25" style="6" customWidth="1"/>
    <col min="23" max="23" width="8.625" style="6" customWidth="1"/>
    <col min="24" max="25" width="7.625" style="6" customWidth="1"/>
    <col min="26" max="26" width="8.625" style="6" customWidth="1"/>
    <col min="27" max="28" width="7.625" style="6" customWidth="1"/>
    <col min="29" max="29" width="1.875" style="6" customWidth="1"/>
    <col min="30" max="30" width="18.625" style="6" customWidth="1"/>
    <col min="31" max="31" width="1.625" style="5" customWidth="1"/>
    <col min="32" max="32" width="1.25" style="5" customWidth="1"/>
    <col min="33" max="33" width="4.125" style="6" customWidth="1"/>
    <col min="34" max="34" width="11.75" style="6" customWidth="1"/>
    <col min="35" max="16384" width="9" style="6"/>
  </cols>
  <sheetData>
    <row r="1" spans="1:34" s="1" customFormat="1">
      <c r="B1" s="1" t="s">
        <v>231</v>
      </c>
      <c r="C1" s="2"/>
      <c r="D1" s="1" t="s">
        <v>230</v>
      </c>
      <c r="AE1" s="19"/>
      <c r="AF1" s="19"/>
      <c r="AG1" s="19"/>
    </row>
    <row r="2" spans="1:34" s="3" customFormat="1">
      <c r="B2" s="1" t="s">
        <v>229</v>
      </c>
      <c r="C2" s="2"/>
      <c r="D2" s="1" t="s">
        <v>228</v>
      </c>
      <c r="AE2" s="20"/>
      <c r="AF2" s="20"/>
      <c r="AG2" s="20"/>
    </row>
    <row r="3" spans="1:34" s="3" customFormat="1">
      <c r="C3" s="2"/>
      <c r="AD3" s="17" t="s">
        <v>250</v>
      </c>
      <c r="AE3" s="20"/>
      <c r="AF3" s="20"/>
      <c r="AG3" s="20"/>
    </row>
    <row r="4" spans="1:34" s="22" customFormat="1" ht="21" customHeight="1">
      <c r="A4" s="1459" t="s">
        <v>55</v>
      </c>
      <c r="B4" s="1459"/>
      <c r="C4" s="1459"/>
      <c r="D4" s="1460"/>
      <c r="E4" s="1491" t="s">
        <v>198</v>
      </c>
      <c r="F4" s="1492"/>
      <c r="G4" s="1492"/>
      <c r="H4" s="1492"/>
      <c r="I4" s="1492"/>
      <c r="J4" s="1492"/>
      <c r="K4" s="1492"/>
      <c r="L4" s="1492"/>
      <c r="M4" s="1492"/>
      <c r="N4" s="1492"/>
      <c r="O4" s="1492"/>
      <c r="P4" s="1493"/>
      <c r="Q4" s="1491" t="s">
        <v>202</v>
      </c>
      <c r="R4" s="1492"/>
      <c r="S4" s="1492"/>
      <c r="T4" s="1492"/>
      <c r="U4" s="1492"/>
      <c r="V4" s="1492"/>
      <c r="W4" s="1492"/>
      <c r="X4" s="1492"/>
      <c r="Y4" s="1492"/>
      <c r="Z4" s="1492"/>
      <c r="AA4" s="1492"/>
      <c r="AB4" s="1493"/>
      <c r="AC4" s="64"/>
      <c r="AD4" s="61"/>
      <c r="AE4" s="21"/>
      <c r="AF4" s="21"/>
      <c r="AG4" s="21"/>
    </row>
    <row r="5" spans="1:34" ht="3" customHeight="1">
      <c r="A5" s="1461"/>
      <c r="B5" s="1461"/>
      <c r="C5" s="1461"/>
      <c r="D5" s="1462"/>
      <c r="E5" s="45"/>
      <c r="F5" s="35"/>
      <c r="G5" s="35"/>
      <c r="H5" s="35"/>
      <c r="I5" s="35"/>
      <c r="J5" s="35"/>
      <c r="K5" s="35"/>
      <c r="L5" s="35"/>
      <c r="M5" s="35"/>
      <c r="N5" s="35"/>
      <c r="O5" s="35"/>
      <c r="P5" s="47"/>
      <c r="Q5" s="4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47"/>
      <c r="AC5" s="41"/>
      <c r="AD5" s="30"/>
      <c r="AG5" s="5"/>
    </row>
    <row r="6" spans="1:34" s="14" customFormat="1" ht="20.25" customHeight="1">
      <c r="A6" s="1461"/>
      <c r="B6" s="1461"/>
      <c r="C6" s="1461"/>
      <c r="D6" s="1462"/>
      <c r="E6" s="1469" t="s">
        <v>72</v>
      </c>
      <c r="F6" s="1459"/>
      <c r="G6" s="1460"/>
      <c r="H6" s="1469" t="s">
        <v>73</v>
      </c>
      <c r="I6" s="1459"/>
      <c r="J6" s="1460"/>
      <c r="K6" s="1469" t="s">
        <v>74</v>
      </c>
      <c r="L6" s="1459"/>
      <c r="M6" s="1460"/>
      <c r="N6" s="1469" t="s">
        <v>71</v>
      </c>
      <c r="O6" s="1459"/>
      <c r="P6" s="1460"/>
      <c r="Q6" s="1469" t="s">
        <v>72</v>
      </c>
      <c r="R6" s="1459"/>
      <c r="S6" s="1460"/>
      <c r="T6" s="1469" t="s">
        <v>73</v>
      </c>
      <c r="U6" s="1459"/>
      <c r="V6" s="1460"/>
      <c r="W6" s="1469" t="s">
        <v>74</v>
      </c>
      <c r="X6" s="1459"/>
      <c r="Y6" s="1460"/>
      <c r="Z6" s="1469" t="s">
        <v>71</v>
      </c>
      <c r="AA6" s="1459"/>
      <c r="AB6" s="1460"/>
      <c r="AC6" s="41"/>
      <c r="AD6" s="30"/>
      <c r="AE6" s="30"/>
      <c r="AF6" s="30"/>
      <c r="AG6" s="30"/>
    </row>
    <row r="7" spans="1:34" s="14" customFormat="1" ht="16.5" customHeight="1">
      <c r="A7" s="1461"/>
      <c r="B7" s="1461"/>
      <c r="C7" s="1461"/>
      <c r="D7" s="1462"/>
      <c r="E7" s="1471" t="s">
        <v>67</v>
      </c>
      <c r="F7" s="1463"/>
      <c r="G7" s="1464"/>
      <c r="H7" s="1471" t="s">
        <v>68</v>
      </c>
      <c r="I7" s="1463"/>
      <c r="J7" s="1464"/>
      <c r="K7" s="1471" t="s">
        <v>69</v>
      </c>
      <c r="L7" s="1463"/>
      <c r="M7" s="1464"/>
      <c r="N7" s="1471" t="s">
        <v>70</v>
      </c>
      <c r="O7" s="1463"/>
      <c r="P7" s="1464"/>
      <c r="Q7" s="1471" t="s">
        <v>67</v>
      </c>
      <c r="R7" s="1463"/>
      <c r="S7" s="1464"/>
      <c r="T7" s="1471" t="s">
        <v>68</v>
      </c>
      <c r="U7" s="1463"/>
      <c r="V7" s="1464"/>
      <c r="W7" s="1471" t="s">
        <v>69</v>
      </c>
      <c r="X7" s="1463"/>
      <c r="Y7" s="1464"/>
      <c r="Z7" s="1471" t="s">
        <v>70</v>
      </c>
      <c r="AA7" s="1463"/>
      <c r="AB7" s="1464"/>
      <c r="AC7" s="1496" t="s">
        <v>30</v>
      </c>
      <c r="AD7" s="1497"/>
      <c r="AE7" s="30"/>
      <c r="AF7" s="30"/>
    </row>
    <row r="8" spans="1:34" s="14" customFormat="1" ht="18" customHeight="1">
      <c r="A8" s="1461"/>
      <c r="B8" s="1461"/>
      <c r="C8" s="1461"/>
      <c r="D8" s="1462"/>
      <c r="E8" s="85" t="s">
        <v>0</v>
      </c>
      <c r="F8" s="38" t="s">
        <v>1</v>
      </c>
      <c r="G8" s="81" t="s">
        <v>2</v>
      </c>
      <c r="H8" s="80" t="s">
        <v>0</v>
      </c>
      <c r="I8" s="38" t="s">
        <v>1</v>
      </c>
      <c r="J8" s="81" t="s">
        <v>2</v>
      </c>
      <c r="K8" s="85" t="s">
        <v>0</v>
      </c>
      <c r="L8" s="38" t="s">
        <v>1</v>
      </c>
      <c r="M8" s="81" t="s">
        <v>2</v>
      </c>
      <c r="N8" s="85" t="s">
        <v>0</v>
      </c>
      <c r="O8" s="38" t="s">
        <v>1</v>
      </c>
      <c r="P8" s="81" t="s">
        <v>2</v>
      </c>
      <c r="Q8" s="190" t="s">
        <v>0</v>
      </c>
      <c r="R8" s="38" t="s">
        <v>1</v>
      </c>
      <c r="S8" s="185" t="s">
        <v>2</v>
      </c>
      <c r="T8" s="191" t="s">
        <v>0</v>
      </c>
      <c r="U8" s="38" t="s">
        <v>1</v>
      </c>
      <c r="V8" s="185" t="s">
        <v>2</v>
      </c>
      <c r="W8" s="190" t="s">
        <v>0</v>
      </c>
      <c r="X8" s="38" t="s">
        <v>1</v>
      </c>
      <c r="Y8" s="185" t="s">
        <v>2</v>
      </c>
      <c r="Z8" s="190" t="s">
        <v>0</v>
      </c>
      <c r="AA8" s="38" t="s">
        <v>1</v>
      </c>
      <c r="AB8" s="185" t="s">
        <v>2</v>
      </c>
      <c r="AC8" s="1496" t="s">
        <v>31</v>
      </c>
      <c r="AD8" s="1497"/>
      <c r="AE8" s="30"/>
      <c r="AF8" s="30"/>
    </row>
    <row r="9" spans="1:34" s="14" customFormat="1" ht="16.5" customHeight="1">
      <c r="A9" s="1463"/>
      <c r="B9" s="1463"/>
      <c r="C9" s="1463"/>
      <c r="D9" s="1464"/>
      <c r="E9" s="82" t="s">
        <v>3</v>
      </c>
      <c r="F9" s="39" t="s">
        <v>4</v>
      </c>
      <c r="G9" s="84" t="s">
        <v>5</v>
      </c>
      <c r="H9" s="83" t="s">
        <v>3</v>
      </c>
      <c r="I9" s="39" t="s">
        <v>4</v>
      </c>
      <c r="J9" s="84" t="s">
        <v>5</v>
      </c>
      <c r="K9" s="82" t="s">
        <v>3</v>
      </c>
      <c r="L9" s="39" t="s">
        <v>4</v>
      </c>
      <c r="M9" s="84" t="s">
        <v>5</v>
      </c>
      <c r="N9" s="82" t="s">
        <v>3</v>
      </c>
      <c r="O9" s="39" t="s">
        <v>4</v>
      </c>
      <c r="P9" s="84" t="s">
        <v>5</v>
      </c>
      <c r="Q9" s="187" t="s">
        <v>3</v>
      </c>
      <c r="R9" s="39" t="s">
        <v>4</v>
      </c>
      <c r="S9" s="189" t="s">
        <v>5</v>
      </c>
      <c r="T9" s="188" t="s">
        <v>3</v>
      </c>
      <c r="U9" s="39" t="s">
        <v>4</v>
      </c>
      <c r="V9" s="189" t="s">
        <v>5</v>
      </c>
      <c r="W9" s="187" t="s">
        <v>3</v>
      </c>
      <c r="X9" s="39" t="s">
        <v>4</v>
      </c>
      <c r="Y9" s="189" t="s">
        <v>5</v>
      </c>
      <c r="Z9" s="187" t="s">
        <v>3</v>
      </c>
      <c r="AA9" s="39" t="s">
        <v>4</v>
      </c>
      <c r="AB9" s="189" t="s">
        <v>5</v>
      </c>
      <c r="AC9" s="45"/>
      <c r="AD9" s="35"/>
      <c r="AE9" s="30"/>
      <c r="AF9" s="30"/>
      <c r="AG9" s="30"/>
    </row>
    <row r="10" spans="1:34" s="40" customFormat="1" ht="21.75" customHeight="1">
      <c r="A10" s="1494" t="s">
        <v>93</v>
      </c>
      <c r="B10" s="1494"/>
      <c r="C10" s="1494"/>
      <c r="D10" s="1495"/>
      <c r="E10" s="148">
        <v>1244459.3500000001</v>
      </c>
      <c r="F10" s="148">
        <v>702946</v>
      </c>
      <c r="G10" s="148">
        <v>541512.82999999996</v>
      </c>
      <c r="H10" s="148">
        <v>1264250</v>
      </c>
      <c r="I10" s="148">
        <v>688457</v>
      </c>
      <c r="J10" s="148">
        <v>575793</v>
      </c>
      <c r="K10" s="148">
        <v>1361389</v>
      </c>
      <c r="L10" s="148">
        <v>736463</v>
      </c>
      <c r="M10" s="148">
        <v>624926</v>
      </c>
      <c r="N10" s="149">
        <v>1306823</v>
      </c>
      <c r="O10" s="148">
        <v>719730</v>
      </c>
      <c r="P10" s="148">
        <v>587093</v>
      </c>
      <c r="Q10" s="149">
        <v>1236358</v>
      </c>
      <c r="R10" s="148">
        <v>680638</v>
      </c>
      <c r="S10" s="148">
        <v>555720</v>
      </c>
      <c r="T10" s="149">
        <v>1252549</v>
      </c>
      <c r="U10" s="148">
        <v>695555</v>
      </c>
      <c r="V10" s="148">
        <v>556994</v>
      </c>
      <c r="W10" s="149">
        <v>1299811</v>
      </c>
      <c r="X10" s="148">
        <v>717188</v>
      </c>
      <c r="Y10" s="148">
        <v>582623</v>
      </c>
      <c r="Z10" s="149">
        <v>1263081</v>
      </c>
      <c r="AA10" s="148">
        <v>697938</v>
      </c>
      <c r="AB10" s="148">
        <v>565143</v>
      </c>
      <c r="AC10" s="1468" t="s">
        <v>3</v>
      </c>
      <c r="AD10" s="1451"/>
      <c r="AE10" s="32"/>
      <c r="AF10" s="32"/>
      <c r="AH10" s="147"/>
    </row>
    <row r="11" spans="1:34" s="14" customFormat="1" ht="22.5" customHeight="1">
      <c r="A11" s="14" t="s">
        <v>32</v>
      </c>
      <c r="E11" s="145">
        <v>15949</v>
      </c>
      <c r="F11" s="145">
        <v>4463.24</v>
      </c>
      <c r="G11" s="145">
        <v>11486.26</v>
      </c>
      <c r="H11" s="145">
        <v>18939</v>
      </c>
      <c r="I11" s="145">
        <v>6461</v>
      </c>
      <c r="J11" s="145">
        <v>12478</v>
      </c>
      <c r="K11" s="145">
        <v>19244</v>
      </c>
      <c r="L11" s="145">
        <v>2592</v>
      </c>
      <c r="M11" s="145">
        <v>16652</v>
      </c>
      <c r="N11" s="145">
        <v>12867</v>
      </c>
      <c r="O11" s="145">
        <v>1735</v>
      </c>
      <c r="P11" s="145">
        <v>11132</v>
      </c>
      <c r="Q11" s="145">
        <v>11120</v>
      </c>
      <c r="R11" s="145">
        <v>4344</v>
      </c>
      <c r="S11" s="145">
        <v>6776</v>
      </c>
      <c r="T11" s="145">
        <v>12897</v>
      </c>
      <c r="U11" s="145">
        <v>3277</v>
      </c>
      <c r="V11" s="145">
        <v>9620</v>
      </c>
      <c r="W11" s="145">
        <v>16720</v>
      </c>
      <c r="X11" s="145">
        <v>6076</v>
      </c>
      <c r="Y11" s="145">
        <v>10644</v>
      </c>
      <c r="Z11" s="145">
        <v>8922</v>
      </c>
      <c r="AA11" s="145">
        <v>1191</v>
      </c>
      <c r="AB11" s="145">
        <v>7731</v>
      </c>
      <c r="AC11" s="41" t="s">
        <v>119</v>
      </c>
      <c r="AE11" s="30"/>
      <c r="AF11" s="30"/>
      <c r="AH11" s="146"/>
    </row>
    <row r="12" spans="1:34" s="14" customFormat="1" ht="22.5" customHeight="1">
      <c r="A12" s="14" t="s">
        <v>33</v>
      </c>
      <c r="E12" s="145">
        <v>295102.98</v>
      </c>
      <c r="F12" s="145">
        <v>170715.23</v>
      </c>
      <c r="G12" s="145">
        <v>124387.74</v>
      </c>
      <c r="H12" s="145">
        <v>324126</v>
      </c>
      <c r="I12" s="145">
        <v>172526</v>
      </c>
      <c r="J12" s="145">
        <v>151600</v>
      </c>
      <c r="K12" s="145">
        <v>366565</v>
      </c>
      <c r="L12" s="145">
        <v>202450</v>
      </c>
      <c r="M12" s="145">
        <v>164115</v>
      </c>
      <c r="N12" s="145">
        <v>343970</v>
      </c>
      <c r="O12" s="145">
        <v>185889</v>
      </c>
      <c r="P12" s="145">
        <v>158081</v>
      </c>
      <c r="Q12" s="145">
        <v>305680</v>
      </c>
      <c r="R12" s="145">
        <v>163848</v>
      </c>
      <c r="S12" s="145">
        <v>141832</v>
      </c>
      <c r="T12" s="145">
        <v>319736</v>
      </c>
      <c r="U12" s="145">
        <v>191035</v>
      </c>
      <c r="V12" s="145">
        <v>128701</v>
      </c>
      <c r="W12" s="145">
        <v>344400</v>
      </c>
      <c r="X12" s="145">
        <v>188781</v>
      </c>
      <c r="Y12" s="145">
        <v>155619</v>
      </c>
      <c r="Z12" s="145">
        <v>351279</v>
      </c>
      <c r="AA12" s="145">
        <v>189236</v>
      </c>
      <c r="AB12" s="145">
        <v>162043</v>
      </c>
      <c r="AC12" s="41" t="s">
        <v>188</v>
      </c>
      <c r="AE12" s="30"/>
      <c r="AF12" s="30"/>
      <c r="AH12" s="146"/>
    </row>
    <row r="13" spans="1:34" s="14" customFormat="1" ht="22.5" customHeight="1">
      <c r="A13" s="14" t="s">
        <v>34</v>
      </c>
      <c r="E13" s="145">
        <v>308018.64</v>
      </c>
      <c r="F13" s="145">
        <v>196082.87</v>
      </c>
      <c r="G13" s="145">
        <v>111935.77</v>
      </c>
      <c r="H13" s="145">
        <v>302229</v>
      </c>
      <c r="I13" s="145">
        <v>186786</v>
      </c>
      <c r="J13" s="145">
        <v>115443</v>
      </c>
      <c r="K13" s="145">
        <v>330202</v>
      </c>
      <c r="L13" s="145">
        <v>181902</v>
      </c>
      <c r="M13" s="145">
        <v>148300</v>
      </c>
      <c r="N13" s="145">
        <v>315207</v>
      </c>
      <c r="O13" s="145">
        <v>185691</v>
      </c>
      <c r="P13" s="145">
        <v>129516</v>
      </c>
      <c r="Q13" s="145">
        <v>294491</v>
      </c>
      <c r="R13" s="145">
        <v>188257</v>
      </c>
      <c r="S13" s="145">
        <v>106234</v>
      </c>
      <c r="T13" s="145">
        <v>303736</v>
      </c>
      <c r="U13" s="145">
        <v>193695</v>
      </c>
      <c r="V13" s="145">
        <v>110041</v>
      </c>
      <c r="W13" s="145">
        <v>304835</v>
      </c>
      <c r="X13" s="145">
        <v>183998</v>
      </c>
      <c r="Y13" s="145">
        <v>120837</v>
      </c>
      <c r="Z13" s="145">
        <v>259513</v>
      </c>
      <c r="AA13" s="145">
        <v>153811</v>
      </c>
      <c r="AB13" s="145">
        <v>105702</v>
      </c>
      <c r="AC13" s="41" t="s">
        <v>42</v>
      </c>
      <c r="AE13" s="30"/>
      <c r="AF13" s="30"/>
      <c r="AH13" s="146"/>
    </row>
    <row r="14" spans="1:34" s="14" customFormat="1" ht="22.5" customHeight="1">
      <c r="A14" s="14" t="s">
        <v>35</v>
      </c>
      <c r="E14" s="145">
        <v>215109.36</v>
      </c>
      <c r="F14" s="145">
        <v>130652.32</v>
      </c>
      <c r="G14" s="145">
        <v>84457.04</v>
      </c>
      <c r="H14" s="145">
        <v>205328</v>
      </c>
      <c r="I14" s="145">
        <v>126097</v>
      </c>
      <c r="J14" s="145">
        <v>79231</v>
      </c>
      <c r="K14" s="145">
        <v>213970</v>
      </c>
      <c r="L14" s="145">
        <v>125158</v>
      </c>
      <c r="M14" s="145">
        <v>88812</v>
      </c>
      <c r="N14" s="145">
        <v>239444</v>
      </c>
      <c r="O14" s="145">
        <v>136399</v>
      </c>
      <c r="P14" s="145">
        <v>103045</v>
      </c>
      <c r="Q14" s="145">
        <v>217480</v>
      </c>
      <c r="R14" s="145">
        <v>122877</v>
      </c>
      <c r="S14" s="145">
        <v>94603</v>
      </c>
      <c r="T14" s="145">
        <v>182053</v>
      </c>
      <c r="U14" s="145">
        <v>110076</v>
      </c>
      <c r="V14" s="145">
        <v>71977</v>
      </c>
      <c r="W14" s="145">
        <v>213650</v>
      </c>
      <c r="X14" s="145">
        <v>141097</v>
      </c>
      <c r="Y14" s="145">
        <v>72553</v>
      </c>
      <c r="Z14" s="145">
        <v>218730</v>
      </c>
      <c r="AA14" s="145">
        <v>141892</v>
      </c>
      <c r="AB14" s="145">
        <v>76838</v>
      </c>
      <c r="AC14" s="41" t="s">
        <v>189</v>
      </c>
      <c r="AE14" s="30"/>
      <c r="AF14" s="30"/>
      <c r="AH14" s="146"/>
    </row>
    <row r="15" spans="1:34" s="14" customFormat="1" ht="22.5" customHeight="1">
      <c r="A15" s="14" t="s">
        <v>56</v>
      </c>
      <c r="E15" s="145">
        <v>211703.89</v>
      </c>
      <c r="F15" s="145">
        <v>108935.67</v>
      </c>
      <c r="G15" s="145">
        <v>102767.59</v>
      </c>
      <c r="H15" s="145">
        <v>219194</v>
      </c>
      <c r="I15" s="145">
        <v>109440</v>
      </c>
      <c r="J15" s="145">
        <v>109754</v>
      </c>
      <c r="K15" s="145">
        <v>230011</v>
      </c>
      <c r="L15" s="145">
        <v>125016</v>
      </c>
      <c r="M15" s="145">
        <v>104995</v>
      </c>
      <c r="N15" s="145">
        <v>197358</v>
      </c>
      <c r="O15" s="145">
        <v>117412</v>
      </c>
      <c r="P15" s="145">
        <v>79946</v>
      </c>
      <c r="Q15" s="145">
        <v>228554</v>
      </c>
      <c r="R15" s="145">
        <v>121794</v>
      </c>
      <c r="S15" s="145">
        <v>106760</v>
      </c>
      <c r="T15" s="145">
        <v>253329</v>
      </c>
      <c r="U15" s="145">
        <v>119085</v>
      </c>
      <c r="V15" s="145">
        <v>134244</v>
      </c>
      <c r="W15" s="145">
        <v>222959</v>
      </c>
      <c r="X15" s="145">
        <v>109487</v>
      </c>
      <c r="Y15" s="145">
        <v>113472</v>
      </c>
      <c r="Z15" s="145">
        <v>234961</v>
      </c>
      <c r="AA15" s="145">
        <v>118834</v>
      </c>
      <c r="AB15" s="145">
        <v>116127</v>
      </c>
      <c r="AC15" s="41" t="s">
        <v>190</v>
      </c>
      <c r="AE15" s="30"/>
      <c r="AF15" s="30"/>
      <c r="AH15" s="146"/>
    </row>
    <row r="16" spans="1:34" s="14" customFormat="1" ht="21" customHeight="1">
      <c r="B16" s="14" t="s">
        <v>36</v>
      </c>
      <c r="E16" s="145">
        <v>171999.89</v>
      </c>
      <c r="F16" s="145">
        <v>77101.94</v>
      </c>
      <c r="G16" s="145">
        <v>94897.95</v>
      </c>
      <c r="H16" s="145">
        <v>181675</v>
      </c>
      <c r="I16" s="145">
        <v>82593</v>
      </c>
      <c r="J16" s="145">
        <v>99082</v>
      </c>
      <c r="K16" s="145">
        <v>192081</v>
      </c>
      <c r="L16" s="145">
        <v>100410</v>
      </c>
      <c r="M16" s="145">
        <v>91671</v>
      </c>
      <c r="N16" s="145">
        <v>156689</v>
      </c>
      <c r="O16" s="145">
        <v>90836</v>
      </c>
      <c r="P16" s="145">
        <v>65853</v>
      </c>
      <c r="Q16" s="145">
        <v>191501</v>
      </c>
      <c r="R16" s="145">
        <v>91515</v>
      </c>
      <c r="S16" s="145">
        <v>99986</v>
      </c>
      <c r="T16" s="145">
        <v>206670</v>
      </c>
      <c r="U16" s="145">
        <v>89813</v>
      </c>
      <c r="V16" s="145">
        <v>116857</v>
      </c>
      <c r="W16" s="145">
        <v>173647</v>
      </c>
      <c r="X16" s="145">
        <v>77924</v>
      </c>
      <c r="Y16" s="145">
        <v>95723</v>
      </c>
      <c r="Z16" s="145">
        <v>206166</v>
      </c>
      <c r="AA16" s="145">
        <v>104210</v>
      </c>
      <c r="AB16" s="145">
        <v>101956</v>
      </c>
      <c r="AC16" s="41"/>
      <c r="AD16" s="30" t="s">
        <v>43</v>
      </c>
      <c r="AE16" s="30"/>
      <c r="AF16" s="30"/>
      <c r="AH16" s="146"/>
    </row>
    <row r="17" spans="1:34" s="14" customFormat="1" ht="21" customHeight="1">
      <c r="B17" s="14" t="s">
        <v>37</v>
      </c>
      <c r="E17" s="145">
        <v>39704</v>
      </c>
      <c r="F17" s="145">
        <v>31833.73</v>
      </c>
      <c r="G17" s="145">
        <v>7869.64</v>
      </c>
      <c r="H17" s="145">
        <v>37519</v>
      </c>
      <c r="I17" s="145">
        <v>26847</v>
      </c>
      <c r="J17" s="145">
        <v>10672</v>
      </c>
      <c r="K17" s="145">
        <v>37930</v>
      </c>
      <c r="L17" s="145">
        <v>24606</v>
      </c>
      <c r="M17" s="145">
        <v>13324</v>
      </c>
      <c r="N17" s="145">
        <v>40669</v>
      </c>
      <c r="O17" s="145">
        <v>26576</v>
      </c>
      <c r="P17" s="145">
        <v>14093</v>
      </c>
      <c r="Q17" s="145">
        <v>36840</v>
      </c>
      <c r="R17" s="145">
        <v>30066</v>
      </c>
      <c r="S17" s="145">
        <v>6774</v>
      </c>
      <c r="T17" s="145">
        <v>46659</v>
      </c>
      <c r="U17" s="145">
        <v>29272</v>
      </c>
      <c r="V17" s="145">
        <v>17387</v>
      </c>
      <c r="W17" s="145">
        <v>49312</v>
      </c>
      <c r="X17" s="145">
        <v>31563</v>
      </c>
      <c r="Y17" s="145">
        <v>17749</v>
      </c>
      <c r="Z17" s="145">
        <v>28795</v>
      </c>
      <c r="AA17" s="145">
        <v>14624</v>
      </c>
      <c r="AB17" s="145">
        <v>14171</v>
      </c>
      <c r="AC17" s="41"/>
      <c r="AD17" s="30" t="s">
        <v>44</v>
      </c>
      <c r="AE17" s="30"/>
      <c r="AF17" s="30"/>
      <c r="AH17" s="146"/>
    </row>
    <row r="18" spans="1:34" s="14" customFormat="1" ht="21" customHeight="1">
      <c r="B18" s="14" t="s">
        <v>38</v>
      </c>
      <c r="E18" s="145" t="s">
        <v>206</v>
      </c>
      <c r="F18" s="145" t="s">
        <v>206</v>
      </c>
      <c r="G18" s="145" t="s">
        <v>206</v>
      </c>
      <c r="H18" s="145" t="s">
        <v>206</v>
      </c>
      <c r="I18" s="145" t="s">
        <v>206</v>
      </c>
      <c r="J18" s="145" t="s">
        <v>206</v>
      </c>
      <c r="K18" s="145" t="s">
        <v>204</v>
      </c>
      <c r="L18" s="145" t="s">
        <v>204</v>
      </c>
      <c r="M18" s="145" t="s">
        <v>204</v>
      </c>
      <c r="N18" s="145" t="s">
        <v>204</v>
      </c>
      <c r="O18" s="145" t="s">
        <v>204</v>
      </c>
      <c r="P18" s="145" t="s">
        <v>204</v>
      </c>
      <c r="Q18" s="145">
        <v>213</v>
      </c>
      <c r="R18" s="145">
        <v>213</v>
      </c>
      <c r="S18" s="145" t="s">
        <v>206</v>
      </c>
      <c r="T18" s="145" t="s">
        <v>206</v>
      </c>
      <c r="U18" s="145" t="s">
        <v>206</v>
      </c>
      <c r="V18" s="145" t="s">
        <v>206</v>
      </c>
      <c r="W18" s="145" t="s">
        <v>206</v>
      </c>
      <c r="X18" s="145" t="s">
        <v>206</v>
      </c>
      <c r="Y18" s="145" t="s">
        <v>206</v>
      </c>
      <c r="Z18" s="145" t="s">
        <v>204</v>
      </c>
      <c r="AA18" s="145" t="s">
        <v>204</v>
      </c>
      <c r="AB18" s="145" t="s">
        <v>204</v>
      </c>
      <c r="AC18" s="41"/>
      <c r="AD18" s="30" t="s">
        <v>191</v>
      </c>
      <c r="AE18" s="30"/>
      <c r="AF18" s="30"/>
      <c r="AH18" s="144"/>
    </row>
    <row r="19" spans="1:34" s="14" customFormat="1" ht="22.5" customHeight="1">
      <c r="A19" s="14" t="s">
        <v>57</v>
      </c>
      <c r="E19" s="145">
        <v>198001.41</v>
      </c>
      <c r="F19" s="145">
        <v>92097.19</v>
      </c>
      <c r="G19" s="145">
        <v>105904.31999999999</v>
      </c>
      <c r="H19" s="145">
        <v>193332</v>
      </c>
      <c r="I19" s="145">
        <v>86045</v>
      </c>
      <c r="J19" s="145">
        <v>107287</v>
      </c>
      <c r="K19" s="145">
        <v>201397</v>
      </c>
      <c r="L19" s="145">
        <v>99345</v>
      </c>
      <c r="M19" s="145">
        <v>102052</v>
      </c>
      <c r="N19" s="145">
        <v>197977</v>
      </c>
      <c r="O19" s="145">
        <v>92604</v>
      </c>
      <c r="P19" s="145">
        <v>105373</v>
      </c>
      <c r="Q19" s="145">
        <v>179033</v>
      </c>
      <c r="R19" s="145">
        <v>79518</v>
      </c>
      <c r="S19" s="145">
        <v>99515</v>
      </c>
      <c r="T19" s="145">
        <v>180798</v>
      </c>
      <c r="U19" s="145">
        <v>78387</v>
      </c>
      <c r="V19" s="145">
        <v>102411</v>
      </c>
      <c r="W19" s="145">
        <v>195756</v>
      </c>
      <c r="X19" s="145">
        <v>87555</v>
      </c>
      <c r="Y19" s="145">
        <v>108201</v>
      </c>
      <c r="Z19" s="145">
        <v>188842</v>
      </c>
      <c r="AA19" s="145">
        <v>92140</v>
      </c>
      <c r="AB19" s="145">
        <v>96702</v>
      </c>
      <c r="AC19" s="41" t="s">
        <v>58</v>
      </c>
      <c r="AE19" s="30"/>
      <c r="AF19" s="30"/>
      <c r="AH19" s="146"/>
    </row>
    <row r="20" spans="1:34" s="14" customFormat="1" ht="21" customHeight="1">
      <c r="B20" s="14" t="s">
        <v>39</v>
      </c>
      <c r="E20" s="145">
        <v>126942</v>
      </c>
      <c r="F20" s="145">
        <v>56345.65</v>
      </c>
      <c r="G20" s="145">
        <v>70595.53</v>
      </c>
      <c r="H20" s="145">
        <v>110173</v>
      </c>
      <c r="I20" s="145">
        <v>44107</v>
      </c>
      <c r="J20" s="145">
        <v>66066</v>
      </c>
      <c r="K20" s="145">
        <v>118977</v>
      </c>
      <c r="L20" s="145">
        <v>53299</v>
      </c>
      <c r="M20" s="145">
        <v>65678</v>
      </c>
      <c r="N20" s="145">
        <v>107941</v>
      </c>
      <c r="O20" s="145">
        <v>52370</v>
      </c>
      <c r="P20" s="145">
        <v>55571</v>
      </c>
      <c r="Q20" s="145">
        <v>98872</v>
      </c>
      <c r="R20" s="145">
        <v>35599</v>
      </c>
      <c r="S20" s="145">
        <v>63273</v>
      </c>
      <c r="T20" s="145">
        <v>101535</v>
      </c>
      <c r="U20" s="145">
        <v>36382</v>
      </c>
      <c r="V20" s="145">
        <v>65153</v>
      </c>
      <c r="W20" s="145">
        <v>120023</v>
      </c>
      <c r="X20" s="145">
        <v>44472</v>
      </c>
      <c r="Y20" s="145">
        <v>75551</v>
      </c>
      <c r="Z20" s="145">
        <v>111223</v>
      </c>
      <c r="AA20" s="145">
        <v>44537</v>
      </c>
      <c r="AB20" s="145">
        <v>66686</v>
      </c>
      <c r="AC20" s="41"/>
      <c r="AD20" s="14" t="s">
        <v>45</v>
      </c>
      <c r="AE20" s="30"/>
      <c r="AF20" s="30"/>
      <c r="AH20" s="146"/>
    </row>
    <row r="21" spans="1:34" s="14" customFormat="1" ht="21" customHeight="1">
      <c r="B21" s="14" t="s">
        <v>40</v>
      </c>
      <c r="E21" s="145">
        <v>46133</v>
      </c>
      <c r="F21" s="145">
        <v>29595.49</v>
      </c>
      <c r="G21" s="145">
        <v>16538.43</v>
      </c>
      <c r="H21" s="145">
        <v>57314</v>
      </c>
      <c r="I21" s="145">
        <v>31394</v>
      </c>
      <c r="J21" s="145">
        <v>25920</v>
      </c>
      <c r="K21" s="145">
        <v>60105</v>
      </c>
      <c r="L21" s="145">
        <v>37475</v>
      </c>
      <c r="M21" s="145">
        <v>22630</v>
      </c>
      <c r="N21" s="145">
        <v>71685</v>
      </c>
      <c r="O21" s="145">
        <v>37015</v>
      </c>
      <c r="P21" s="145">
        <v>34670</v>
      </c>
      <c r="Q21" s="145">
        <v>59629</v>
      </c>
      <c r="R21" s="145">
        <v>37578</v>
      </c>
      <c r="S21" s="145">
        <v>22051</v>
      </c>
      <c r="T21" s="145">
        <v>62108</v>
      </c>
      <c r="U21" s="145">
        <v>36463</v>
      </c>
      <c r="V21" s="145">
        <v>25645</v>
      </c>
      <c r="W21" s="145">
        <v>58740</v>
      </c>
      <c r="X21" s="145">
        <v>39703</v>
      </c>
      <c r="Y21" s="145">
        <v>19037</v>
      </c>
      <c r="Z21" s="145">
        <v>59010</v>
      </c>
      <c r="AA21" s="145">
        <v>40749</v>
      </c>
      <c r="AB21" s="145">
        <v>18261</v>
      </c>
      <c r="AC21" s="41"/>
      <c r="AD21" s="14" t="s">
        <v>192</v>
      </c>
      <c r="AE21" s="30"/>
      <c r="AF21" s="30"/>
      <c r="AH21" s="146"/>
    </row>
    <row r="22" spans="1:34" s="14" customFormat="1" ht="21" customHeight="1">
      <c r="B22" s="14" t="s">
        <v>38</v>
      </c>
      <c r="E22" s="145">
        <v>24926.41</v>
      </c>
      <c r="F22" s="145">
        <v>6156.05</v>
      </c>
      <c r="G22" s="145">
        <v>18770.36</v>
      </c>
      <c r="H22" s="145">
        <v>25845</v>
      </c>
      <c r="I22" s="145">
        <v>10544</v>
      </c>
      <c r="J22" s="145">
        <v>15301</v>
      </c>
      <c r="K22" s="145">
        <v>22315</v>
      </c>
      <c r="L22" s="145">
        <v>8571</v>
      </c>
      <c r="M22" s="145">
        <v>13744</v>
      </c>
      <c r="N22" s="145">
        <v>18351</v>
      </c>
      <c r="O22" s="145">
        <v>3219</v>
      </c>
      <c r="P22" s="145">
        <v>15132</v>
      </c>
      <c r="Q22" s="145">
        <v>20532</v>
      </c>
      <c r="R22" s="145">
        <v>6341</v>
      </c>
      <c r="S22" s="145">
        <v>14191</v>
      </c>
      <c r="T22" s="145">
        <v>17155</v>
      </c>
      <c r="U22" s="145">
        <v>5542</v>
      </c>
      <c r="V22" s="145">
        <v>11613</v>
      </c>
      <c r="W22" s="145">
        <v>16993</v>
      </c>
      <c r="X22" s="145">
        <v>3380</v>
      </c>
      <c r="Y22" s="145">
        <v>13613</v>
      </c>
      <c r="Z22" s="145">
        <v>18609</v>
      </c>
      <c r="AA22" s="145">
        <v>6854</v>
      </c>
      <c r="AB22" s="145">
        <v>11755</v>
      </c>
      <c r="AC22" s="41"/>
      <c r="AD22" s="14" t="s">
        <v>191</v>
      </c>
      <c r="AE22" s="30"/>
      <c r="AF22" s="30"/>
      <c r="AH22" s="146"/>
    </row>
    <row r="23" spans="1:34" s="14" customFormat="1" ht="22.5" customHeight="1">
      <c r="A23" s="14" t="s">
        <v>41</v>
      </c>
      <c r="E23" s="145" t="s">
        <v>206</v>
      </c>
      <c r="F23" s="145" t="s">
        <v>206</v>
      </c>
      <c r="G23" s="145" t="s">
        <v>206</v>
      </c>
      <c r="H23" s="145" t="s">
        <v>206</v>
      </c>
      <c r="I23" s="145" t="s">
        <v>206</v>
      </c>
      <c r="J23" s="145" t="s">
        <v>206</v>
      </c>
      <c r="K23" s="145" t="s">
        <v>206</v>
      </c>
      <c r="L23" s="145" t="s">
        <v>206</v>
      </c>
      <c r="M23" s="145" t="s">
        <v>206</v>
      </c>
      <c r="N23" s="145" t="s">
        <v>206</v>
      </c>
      <c r="O23" s="145" t="s">
        <v>206</v>
      </c>
      <c r="P23" s="145" t="s">
        <v>206</v>
      </c>
      <c r="Q23" s="145" t="s">
        <v>206</v>
      </c>
      <c r="R23" s="145" t="s">
        <v>206</v>
      </c>
      <c r="S23" s="145" t="s">
        <v>206</v>
      </c>
      <c r="T23" s="145" t="s">
        <v>206</v>
      </c>
      <c r="U23" s="145" t="s">
        <v>206</v>
      </c>
      <c r="V23" s="145" t="s">
        <v>206</v>
      </c>
      <c r="W23" s="145" t="s">
        <v>206</v>
      </c>
      <c r="X23" s="145" t="s">
        <v>206</v>
      </c>
      <c r="Y23" s="145" t="s">
        <v>206</v>
      </c>
      <c r="Z23" s="145" t="s">
        <v>204</v>
      </c>
      <c r="AA23" s="145" t="s">
        <v>204</v>
      </c>
      <c r="AB23" s="145" t="s">
        <v>204</v>
      </c>
      <c r="AC23" s="41" t="s">
        <v>46</v>
      </c>
      <c r="AE23" s="30"/>
      <c r="AF23" s="30"/>
      <c r="AH23" s="144"/>
    </row>
    <row r="24" spans="1:34" s="14" customFormat="1" ht="22.5" customHeight="1">
      <c r="A24" s="14" t="s">
        <v>20</v>
      </c>
      <c r="E24" s="145">
        <v>574.1</v>
      </c>
      <c r="F24" s="145" t="s">
        <v>206</v>
      </c>
      <c r="G24" s="145">
        <v>574.1</v>
      </c>
      <c r="H24" s="145">
        <v>1102</v>
      </c>
      <c r="I24" s="145">
        <v>1102</v>
      </c>
      <c r="J24" s="145" t="s">
        <v>206</v>
      </c>
      <c r="K24" s="145" t="s">
        <v>206</v>
      </c>
      <c r="L24" s="145" t="s">
        <v>206</v>
      </c>
      <c r="M24" s="145" t="s">
        <v>206</v>
      </c>
      <c r="N24" s="145" t="s">
        <v>206</v>
      </c>
      <c r="O24" s="145" t="s">
        <v>206</v>
      </c>
      <c r="P24" s="145" t="s">
        <v>206</v>
      </c>
      <c r="Q24" s="145" t="s">
        <v>206</v>
      </c>
      <c r="R24" s="145" t="s">
        <v>206</v>
      </c>
      <c r="S24" s="145" t="s">
        <v>206</v>
      </c>
      <c r="T24" s="145" t="s">
        <v>206</v>
      </c>
      <c r="U24" s="145" t="s">
        <v>206</v>
      </c>
      <c r="V24" s="145" t="s">
        <v>206</v>
      </c>
      <c r="W24" s="145">
        <v>1491</v>
      </c>
      <c r="X24" s="145">
        <v>194</v>
      </c>
      <c r="Y24" s="145">
        <v>1297</v>
      </c>
      <c r="Z24" s="145">
        <v>834</v>
      </c>
      <c r="AA24" s="145">
        <v>834</v>
      </c>
      <c r="AB24" s="145" t="s">
        <v>204</v>
      </c>
      <c r="AC24" s="41" t="s">
        <v>24</v>
      </c>
      <c r="AE24" s="30"/>
      <c r="AF24" s="30"/>
      <c r="AG24" s="30"/>
      <c r="AH24" s="144"/>
    </row>
    <row r="25" spans="1:34" s="14" customFormat="1" ht="3" customHeight="1">
      <c r="A25" s="35"/>
      <c r="B25" s="35"/>
      <c r="C25" s="35"/>
      <c r="D25" s="35"/>
      <c r="E25" s="35"/>
      <c r="F25" s="46"/>
      <c r="G25" s="46"/>
      <c r="H25" s="35"/>
      <c r="I25" s="46"/>
      <c r="J25" s="46"/>
      <c r="K25" s="46"/>
      <c r="L25" s="46"/>
      <c r="M25" s="46"/>
      <c r="N25" s="46"/>
      <c r="O25" s="46"/>
      <c r="P25" s="46"/>
      <c r="Q25" s="606"/>
      <c r="R25" s="606"/>
      <c r="S25" s="606"/>
      <c r="T25" s="606"/>
      <c r="U25" s="606"/>
      <c r="V25" s="606"/>
      <c r="W25" s="606"/>
      <c r="X25" s="606"/>
      <c r="Y25" s="606"/>
      <c r="Z25" s="606"/>
      <c r="AA25" s="606"/>
      <c r="AB25" s="606"/>
      <c r="AC25" s="45"/>
      <c r="AD25" s="35"/>
      <c r="AE25" s="30"/>
      <c r="AF25" s="30"/>
      <c r="AG25" s="30"/>
    </row>
    <row r="26" spans="1:34" s="14" customFormat="1" ht="3" customHeight="1"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  <c r="AC26" s="30"/>
      <c r="AE26" s="30"/>
    </row>
    <row r="27" spans="1:34" s="14" customFormat="1" ht="17.399999999999999">
      <c r="A27" s="22"/>
      <c r="B27" s="62" t="s">
        <v>61</v>
      </c>
      <c r="C27" s="65" t="s">
        <v>244</v>
      </c>
      <c r="D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603"/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</row>
    <row r="28" spans="1:34" s="14" customFormat="1" ht="17.399999999999999">
      <c r="A28" s="22"/>
      <c r="B28" s="62" t="s">
        <v>62</v>
      </c>
      <c r="C28" s="44" t="s">
        <v>245</v>
      </c>
      <c r="D28" s="22"/>
      <c r="H28" s="22"/>
      <c r="I28" s="22"/>
      <c r="J28" s="22"/>
      <c r="K28" s="22"/>
      <c r="L28" s="22"/>
      <c r="M28" s="22"/>
      <c r="Q28" s="604"/>
      <c r="R28" s="604"/>
      <c r="S28" s="604"/>
      <c r="T28" s="604"/>
      <c r="U28" s="604"/>
      <c r="V28" s="604"/>
      <c r="W28" s="604"/>
      <c r="X28" s="604"/>
      <c r="Y28" s="604"/>
      <c r="Z28" s="604"/>
      <c r="AA28" s="604"/>
      <c r="AB28" s="604"/>
      <c r="AF28" s="30"/>
    </row>
    <row r="29" spans="1:34" s="14" customFormat="1">
      <c r="E29" s="6"/>
      <c r="N29" s="6"/>
      <c r="O29" s="6"/>
      <c r="P29" s="6"/>
      <c r="Q29" s="604"/>
      <c r="R29" s="604"/>
      <c r="S29" s="604"/>
      <c r="T29" s="604"/>
      <c r="U29" s="604"/>
      <c r="V29" s="604"/>
      <c r="W29" s="604"/>
      <c r="X29" s="604"/>
      <c r="Y29" s="604"/>
      <c r="Z29" s="604"/>
      <c r="AA29" s="604"/>
      <c r="AB29" s="604"/>
      <c r="AE29" s="30"/>
      <c r="AF29" s="30"/>
    </row>
    <row r="30" spans="1:34" s="14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04"/>
      <c r="R30" s="604"/>
      <c r="S30" s="604"/>
      <c r="T30" s="604"/>
      <c r="U30" s="604"/>
      <c r="V30" s="604"/>
      <c r="W30" s="604"/>
      <c r="X30" s="604"/>
      <c r="Y30" s="604"/>
      <c r="Z30" s="604"/>
      <c r="AA30" s="604"/>
      <c r="AB30" s="604"/>
      <c r="AE30" s="30"/>
      <c r="AF30" s="30"/>
    </row>
    <row r="31" spans="1:34" s="1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04"/>
      <c r="R31" s="604"/>
      <c r="S31" s="604"/>
      <c r="T31" s="604"/>
      <c r="U31" s="604"/>
      <c r="V31" s="604"/>
      <c r="W31" s="604"/>
      <c r="X31" s="604"/>
      <c r="Y31" s="604"/>
      <c r="Z31" s="604"/>
      <c r="AA31" s="604"/>
      <c r="AB31" s="604"/>
      <c r="AE31" s="30"/>
      <c r="AF31" s="5"/>
      <c r="AG31" s="6"/>
      <c r="AH31" s="6"/>
    </row>
  </sheetData>
  <mergeCells count="23">
    <mergeCell ref="AC10:AD10"/>
    <mergeCell ref="AC7:AD7"/>
    <mergeCell ref="AC8:AD8"/>
    <mergeCell ref="E6:G6"/>
    <mergeCell ref="H6:J6"/>
    <mergeCell ref="K6:M6"/>
    <mergeCell ref="N6:P6"/>
    <mergeCell ref="E7:G7"/>
    <mergeCell ref="H7:J7"/>
    <mergeCell ref="K7:M7"/>
    <mergeCell ref="N7:P7"/>
    <mergeCell ref="T7:V7"/>
    <mergeCell ref="Q6:S6"/>
    <mergeCell ref="T6:V6"/>
    <mergeCell ref="W6:Y6"/>
    <mergeCell ref="Z6:AB6"/>
    <mergeCell ref="W7:Y7"/>
    <mergeCell ref="Z7:AB7"/>
    <mergeCell ref="E4:P4"/>
    <mergeCell ref="A10:D10"/>
    <mergeCell ref="A4:D9"/>
    <mergeCell ref="Q7:S7"/>
    <mergeCell ref="Q4:AB4"/>
  </mergeCells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24"/>
  <sheetViews>
    <sheetView topLeftCell="Q1" zoomScale="76" zoomScaleNormal="76" workbookViewId="0">
      <selection activeCell="C40" sqref="C40"/>
    </sheetView>
  </sheetViews>
  <sheetFormatPr defaultColWidth="9" defaultRowHeight="18"/>
  <cols>
    <col min="1" max="1" width="1.75" style="6" customWidth="1"/>
    <col min="2" max="2" width="6.125" style="6" customWidth="1"/>
    <col min="3" max="3" width="4.25" style="6" customWidth="1"/>
    <col min="4" max="4" width="2.125" style="6" customWidth="1"/>
    <col min="5" max="5" width="9.875" style="6" customWidth="1"/>
    <col min="6" max="6" width="8.375" style="6" customWidth="1"/>
    <col min="7" max="8" width="9.875" style="6" customWidth="1"/>
    <col min="9" max="9" width="8.75" style="6" customWidth="1"/>
    <col min="10" max="11" width="9.875" style="6" customWidth="1"/>
    <col min="12" max="12" width="8.375" style="6" customWidth="1"/>
    <col min="13" max="19" width="9.875" style="6" customWidth="1"/>
    <col min="20" max="20" width="12.375" style="6" customWidth="1"/>
    <col min="21" max="28" width="9.875" style="6" customWidth="1"/>
    <col min="29" max="29" width="15" style="6" customWidth="1"/>
    <col min="30" max="30" width="1.375" style="6" customWidth="1"/>
    <col min="31" max="31" width="2.75" style="5" customWidth="1"/>
    <col min="32" max="32" width="2.25" style="5" customWidth="1"/>
    <col min="33" max="33" width="4.125" style="5" customWidth="1"/>
    <col min="34" max="34" width="2.25" style="5" customWidth="1"/>
    <col min="35" max="35" width="4.125" style="6" customWidth="1"/>
    <col min="36" max="16384" width="9" style="6"/>
  </cols>
  <sheetData>
    <row r="1" spans="1:34" s="1" customFormat="1">
      <c r="B1" s="1" t="s">
        <v>236</v>
      </c>
      <c r="C1" s="2"/>
      <c r="D1" s="1" t="s">
        <v>242</v>
      </c>
      <c r="AE1" s="19"/>
      <c r="AF1" s="19"/>
      <c r="AG1" s="19"/>
      <c r="AH1" s="19"/>
    </row>
    <row r="2" spans="1:34" s="3" customFormat="1">
      <c r="B2" s="1" t="s">
        <v>235</v>
      </c>
      <c r="C2" s="2"/>
      <c r="D2" s="1" t="s">
        <v>243</v>
      </c>
      <c r="E2" s="1"/>
      <c r="AE2" s="20"/>
      <c r="AF2" s="20"/>
      <c r="AG2" s="20"/>
      <c r="AH2" s="20"/>
    </row>
    <row r="3" spans="1:3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C3" s="160" t="s">
        <v>234</v>
      </c>
    </row>
    <row r="4" spans="1:34" ht="21.75" customHeight="1">
      <c r="A4" s="1500" t="s">
        <v>59</v>
      </c>
      <c r="B4" s="1500"/>
      <c r="C4" s="1500"/>
      <c r="D4" s="1501"/>
      <c r="E4" s="1491" t="s">
        <v>198</v>
      </c>
      <c r="F4" s="1492"/>
      <c r="G4" s="1492"/>
      <c r="H4" s="1492"/>
      <c r="I4" s="1492"/>
      <c r="J4" s="1492"/>
      <c r="K4" s="1492"/>
      <c r="L4" s="1492"/>
      <c r="M4" s="1492"/>
      <c r="N4" s="1492"/>
      <c r="O4" s="1492"/>
      <c r="P4" s="1493"/>
      <c r="Q4" s="1509" t="s">
        <v>202</v>
      </c>
      <c r="R4" s="1510"/>
      <c r="S4" s="1510"/>
      <c r="T4" s="1510"/>
      <c r="U4" s="1510"/>
      <c r="V4" s="1510"/>
      <c r="W4" s="1510"/>
      <c r="X4" s="1510"/>
      <c r="Y4" s="1510"/>
      <c r="Z4" s="1510"/>
      <c r="AA4" s="1510"/>
      <c r="AB4" s="1511"/>
      <c r="AC4" s="1506" t="s">
        <v>60</v>
      </c>
      <c r="AD4" s="5"/>
    </row>
    <row r="5" spans="1:34" s="14" customFormat="1" ht="22.5" customHeight="1">
      <c r="A5" s="1502"/>
      <c r="B5" s="1502"/>
      <c r="C5" s="1502"/>
      <c r="D5" s="1503"/>
      <c r="E5" s="1506" t="s">
        <v>72</v>
      </c>
      <c r="F5" s="1500"/>
      <c r="G5" s="1501"/>
      <c r="H5" s="1506" t="s">
        <v>73</v>
      </c>
      <c r="I5" s="1500"/>
      <c r="J5" s="1501"/>
      <c r="K5" s="1506" t="s">
        <v>74</v>
      </c>
      <c r="L5" s="1500"/>
      <c r="M5" s="1501"/>
      <c r="N5" s="1506" t="s">
        <v>71</v>
      </c>
      <c r="O5" s="1500"/>
      <c r="P5" s="1501"/>
      <c r="Q5" s="1506" t="s">
        <v>72</v>
      </c>
      <c r="R5" s="1500"/>
      <c r="S5" s="1501"/>
      <c r="T5" s="1506" t="s">
        <v>73</v>
      </c>
      <c r="U5" s="1500"/>
      <c r="V5" s="1501"/>
      <c r="W5" s="1506" t="s">
        <v>74</v>
      </c>
      <c r="X5" s="1500"/>
      <c r="Y5" s="1501"/>
      <c r="Z5" s="1506" t="s">
        <v>71</v>
      </c>
      <c r="AA5" s="1500"/>
      <c r="AB5" s="1501"/>
      <c r="AC5" s="1508"/>
      <c r="AD5" s="30"/>
      <c r="AE5" s="30"/>
      <c r="AF5" s="30"/>
      <c r="AG5" s="30"/>
      <c r="AH5" s="30"/>
    </row>
    <row r="6" spans="1:34" s="14" customFormat="1" ht="21.75" customHeight="1">
      <c r="A6" s="1502"/>
      <c r="B6" s="1502"/>
      <c r="C6" s="1502"/>
      <c r="D6" s="1503"/>
      <c r="E6" s="1507" t="s">
        <v>67</v>
      </c>
      <c r="F6" s="1504"/>
      <c r="G6" s="1505"/>
      <c r="H6" s="1507" t="s">
        <v>68</v>
      </c>
      <c r="I6" s="1504"/>
      <c r="J6" s="1505"/>
      <c r="K6" s="1507" t="s">
        <v>69</v>
      </c>
      <c r="L6" s="1504"/>
      <c r="M6" s="1505"/>
      <c r="N6" s="1507" t="s">
        <v>70</v>
      </c>
      <c r="O6" s="1504"/>
      <c r="P6" s="1505"/>
      <c r="Q6" s="1507" t="s">
        <v>67</v>
      </c>
      <c r="R6" s="1504"/>
      <c r="S6" s="1505"/>
      <c r="T6" s="1507" t="s">
        <v>68</v>
      </c>
      <c r="U6" s="1504"/>
      <c r="V6" s="1505"/>
      <c r="W6" s="1507" t="s">
        <v>69</v>
      </c>
      <c r="X6" s="1504"/>
      <c r="Y6" s="1505"/>
      <c r="Z6" s="1507" t="s">
        <v>70</v>
      </c>
      <c r="AA6" s="1504"/>
      <c r="AB6" s="1505"/>
      <c r="AC6" s="1508"/>
      <c r="AD6" s="30"/>
      <c r="AE6" s="30"/>
      <c r="AF6" s="30"/>
      <c r="AG6" s="30"/>
      <c r="AH6" s="30"/>
    </row>
    <row r="7" spans="1:34" s="14" customFormat="1" ht="21.75" customHeight="1">
      <c r="A7" s="1502"/>
      <c r="B7" s="1502"/>
      <c r="C7" s="1502"/>
      <c r="D7" s="1503"/>
      <c r="E7" s="23" t="s">
        <v>0</v>
      </c>
      <c r="F7" s="24" t="s">
        <v>1</v>
      </c>
      <c r="G7" s="25" t="s">
        <v>2</v>
      </c>
      <c r="H7" s="87" t="s">
        <v>0</v>
      </c>
      <c r="I7" s="24" t="s">
        <v>1</v>
      </c>
      <c r="J7" s="25" t="s">
        <v>2</v>
      </c>
      <c r="K7" s="23" t="s">
        <v>0</v>
      </c>
      <c r="L7" s="24" t="s">
        <v>1</v>
      </c>
      <c r="M7" s="25" t="s">
        <v>2</v>
      </c>
      <c r="N7" s="23" t="s">
        <v>0</v>
      </c>
      <c r="O7" s="24" t="s">
        <v>1</v>
      </c>
      <c r="P7" s="25" t="s">
        <v>2</v>
      </c>
      <c r="Q7" s="23" t="s">
        <v>0</v>
      </c>
      <c r="R7" s="24" t="s">
        <v>1</v>
      </c>
      <c r="S7" s="25" t="s">
        <v>2</v>
      </c>
      <c r="T7" s="194" t="s">
        <v>0</v>
      </c>
      <c r="U7" s="24" t="s">
        <v>1</v>
      </c>
      <c r="V7" s="186" t="s">
        <v>2</v>
      </c>
      <c r="W7" s="23" t="s">
        <v>0</v>
      </c>
      <c r="X7" s="24" t="s">
        <v>1</v>
      </c>
      <c r="Y7" s="186" t="s">
        <v>2</v>
      </c>
      <c r="Z7" s="23" t="s">
        <v>0</v>
      </c>
      <c r="AA7" s="24" t="s">
        <v>1</v>
      </c>
      <c r="AB7" s="186" t="s">
        <v>2</v>
      </c>
      <c r="AC7" s="1508"/>
      <c r="AD7" s="30"/>
      <c r="AE7" s="30"/>
      <c r="AF7" s="30"/>
      <c r="AG7" s="30"/>
      <c r="AH7" s="30"/>
    </row>
    <row r="8" spans="1:34" s="14" customFormat="1" ht="21.75" customHeight="1">
      <c r="A8" s="1504"/>
      <c r="B8" s="1504"/>
      <c r="C8" s="1504"/>
      <c r="D8" s="1505"/>
      <c r="E8" s="26" t="s">
        <v>3</v>
      </c>
      <c r="F8" s="27" t="s">
        <v>4</v>
      </c>
      <c r="G8" s="28" t="s">
        <v>5</v>
      </c>
      <c r="H8" s="29" t="s">
        <v>3</v>
      </c>
      <c r="I8" s="27" t="s">
        <v>4</v>
      </c>
      <c r="J8" s="28" t="s">
        <v>5</v>
      </c>
      <c r="K8" s="26" t="s">
        <v>3</v>
      </c>
      <c r="L8" s="27" t="s">
        <v>4</v>
      </c>
      <c r="M8" s="28" t="s">
        <v>5</v>
      </c>
      <c r="N8" s="26" t="s">
        <v>3</v>
      </c>
      <c r="O8" s="27" t="s">
        <v>4</v>
      </c>
      <c r="P8" s="28" t="s">
        <v>5</v>
      </c>
      <c r="Q8" s="26" t="s">
        <v>3</v>
      </c>
      <c r="R8" s="27" t="s">
        <v>4</v>
      </c>
      <c r="S8" s="28" t="s">
        <v>5</v>
      </c>
      <c r="T8" s="29" t="s">
        <v>3</v>
      </c>
      <c r="U8" s="27" t="s">
        <v>4</v>
      </c>
      <c r="V8" s="28" t="s">
        <v>5</v>
      </c>
      <c r="W8" s="26" t="s">
        <v>3</v>
      </c>
      <c r="X8" s="27" t="s">
        <v>4</v>
      </c>
      <c r="Y8" s="28" t="s">
        <v>5</v>
      </c>
      <c r="Z8" s="26" t="s">
        <v>3</v>
      </c>
      <c r="AA8" s="27" t="s">
        <v>4</v>
      </c>
      <c r="AB8" s="28" t="s">
        <v>5</v>
      </c>
      <c r="AC8" s="1507"/>
      <c r="AD8" s="30"/>
      <c r="AE8" s="30"/>
      <c r="AF8" s="30"/>
      <c r="AG8" s="30"/>
      <c r="AH8" s="30"/>
    </row>
    <row r="9" spans="1:34" s="40" customFormat="1" ht="36" customHeight="1">
      <c r="A9" s="1498" t="s">
        <v>93</v>
      </c>
      <c r="B9" s="1498"/>
      <c r="C9" s="1498"/>
      <c r="D9" s="1499"/>
      <c r="E9" s="159">
        <v>1244459.3500000001</v>
      </c>
      <c r="F9" s="158">
        <v>702946</v>
      </c>
      <c r="G9" s="157">
        <v>541512.82999999996</v>
      </c>
      <c r="H9" s="159">
        <v>1264250</v>
      </c>
      <c r="I9" s="158">
        <v>688457</v>
      </c>
      <c r="J9" s="157">
        <v>575793</v>
      </c>
      <c r="K9" s="159">
        <v>1361389</v>
      </c>
      <c r="L9" s="158">
        <v>736463</v>
      </c>
      <c r="M9" s="157">
        <v>624926</v>
      </c>
      <c r="N9" s="159">
        <v>1306823</v>
      </c>
      <c r="O9" s="158">
        <v>719730</v>
      </c>
      <c r="P9" s="157">
        <v>587093</v>
      </c>
      <c r="Q9" s="159">
        <v>1236358</v>
      </c>
      <c r="R9" s="158">
        <v>680638</v>
      </c>
      <c r="S9" s="157">
        <v>555720</v>
      </c>
      <c r="T9" s="159">
        <v>1252549</v>
      </c>
      <c r="U9" s="158">
        <v>695555</v>
      </c>
      <c r="V9" s="157">
        <v>556994</v>
      </c>
      <c r="W9" s="159">
        <v>1299811</v>
      </c>
      <c r="X9" s="158">
        <v>717188</v>
      </c>
      <c r="Y9" s="157">
        <v>582623</v>
      </c>
      <c r="Z9" s="159">
        <v>1263081</v>
      </c>
      <c r="AA9" s="158">
        <v>697938</v>
      </c>
      <c r="AB9" s="157">
        <v>565143</v>
      </c>
      <c r="AC9" s="86" t="s">
        <v>3</v>
      </c>
      <c r="AD9" s="30"/>
      <c r="AE9" s="30"/>
      <c r="AF9" s="30"/>
      <c r="AG9" s="30"/>
      <c r="AH9" s="32"/>
    </row>
    <row r="10" spans="1:34" s="14" customFormat="1" ht="31.5" customHeight="1">
      <c r="A10" s="153" t="s">
        <v>159</v>
      </c>
      <c r="B10" s="153"/>
      <c r="C10" s="22"/>
      <c r="D10" s="22"/>
      <c r="E10" s="156">
        <v>36245.040000000001</v>
      </c>
      <c r="F10" s="155">
        <v>25162.2</v>
      </c>
      <c r="G10" s="154">
        <v>11082.85</v>
      </c>
      <c r="H10" s="156">
        <v>31608</v>
      </c>
      <c r="I10" s="155">
        <v>18225</v>
      </c>
      <c r="J10" s="154">
        <v>13383</v>
      </c>
      <c r="K10" s="156">
        <v>1433</v>
      </c>
      <c r="L10" s="155">
        <v>479</v>
      </c>
      <c r="M10" s="154">
        <v>954</v>
      </c>
      <c r="N10" s="156">
        <v>5849</v>
      </c>
      <c r="O10" s="155">
        <v>3424</v>
      </c>
      <c r="P10" s="154">
        <v>2424.8000000000002</v>
      </c>
      <c r="Q10" s="156">
        <v>19869</v>
      </c>
      <c r="R10" s="155">
        <v>16230</v>
      </c>
      <c r="S10" s="154">
        <v>3639</v>
      </c>
      <c r="T10" s="156">
        <v>12423</v>
      </c>
      <c r="U10" s="155">
        <v>9600</v>
      </c>
      <c r="V10" s="154">
        <v>2823</v>
      </c>
      <c r="W10" s="156">
        <v>4090</v>
      </c>
      <c r="X10" s="155">
        <v>3714</v>
      </c>
      <c r="Y10" s="154">
        <v>376</v>
      </c>
      <c r="Z10" s="156">
        <v>8077</v>
      </c>
      <c r="AA10" s="155">
        <v>4912</v>
      </c>
      <c r="AB10" s="154">
        <v>3165</v>
      </c>
      <c r="AC10" s="153" t="s">
        <v>117</v>
      </c>
      <c r="AD10" s="153"/>
      <c r="AE10" s="153"/>
      <c r="AF10" s="30"/>
      <c r="AG10" s="30"/>
      <c r="AH10" s="30"/>
    </row>
    <row r="11" spans="1:34" s="14" customFormat="1" ht="31.5" customHeight="1">
      <c r="A11" s="153" t="s">
        <v>233</v>
      </c>
      <c r="B11" s="153"/>
      <c r="C11" s="22"/>
      <c r="D11" s="22"/>
      <c r="E11" s="156">
        <v>10044.950000000001</v>
      </c>
      <c r="F11" s="155">
        <v>8488.73</v>
      </c>
      <c r="G11" s="154">
        <v>1556.22</v>
      </c>
      <c r="H11" s="156">
        <v>4630</v>
      </c>
      <c r="I11" s="155">
        <v>3316</v>
      </c>
      <c r="J11" s="154">
        <v>1314</v>
      </c>
      <c r="K11" s="156">
        <v>3158</v>
      </c>
      <c r="L11" s="155">
        <v>2692</v>
      </c>
      <c r="M11" s="154">
        <v>466</v>
      </c>
      <c r="N11" s="156">
        <v>275</v>
      </c>
      <c r="O11" s="155">
        <v>275</v>
      </c>
      <c r="P11" s="154">
        <v>0</v>
      </c>
      <c r="Q11" s="156">
        <v>8595</v>
      </c>
      <c r="R11" s="155">
        <v>5913</v>
      </c>
      <c r="S11" s="154">
        <v>2682</v>
      </c>
      <c r="T11" s="156">
        <v>4727</v>
      </c>
      <c r="U11" s="155">
        <v>2506</v>
      </c>
      <c r="V11" s="154">
        <v>2221</v>
      </c>
      <c r="W11" s="156">
        <v>14204</v>
      </c>
      <c r="X11" s="155">
        <v>7526</v>
      </c>
      <c r="Y11" s="154">
        <v>6678</v>
      </c>
      <c r="Z11" s="156">
        <v>31287</v>
      </c>
      <c r="AA11" s="155">
        <v>16718</v>
      </c>
      <c r="AB11" s="154">
        <v>14569</v>
      </c>
      <c r="AC11" s="153" t="s">
        <v>232</v>
      </c>
      <c r="AD11" s="153"/>
      <c r="AE11" s="153"/>
      <c r="AF11" s="30"/>
      <c r="AG11" s="30"/>
    </row>
    <row r="12" spans="1:34" s="14" customFormat="1" ht="31.5" customHeight="1">
      <c r="A12" s="153" t="s">
        <v>88</v>
      </c>
      <c r="B12" s="153"/>
      <c r="C12" s="22"/>
      <c r="D12" s="22"/>
      <c r="E12" s="156">
        <v>42929.26</v>
      </c>
      <c r="F12" s="155">
        <v>22485.37</v>
      </c>
      <c r="G12" s="154">
        <v>20443.88</v>
      </c>
      <c r="H12" s="156">
        <v>54940</v>
      </c>
      <c r="I12" s="155">
        <v>32434</v>
      </c>
      <c r="J12" s="154">
        <v>22506</v>
      </c>
      <c r="K12" s="156">
        <v>41573</v>
      </c>
      <c r="L12" s="155">
        <v>23081</v>
      </c>
      <c r="M12" s="154">
        <v>18492</v>
      </c>
      <c r="N12" s="156">
        <v>31201</v>
      </c>
      <c r="O12" s="155">
        <v>23208</v>
      </c>
      <c r="P12" s="154">
        <v>7993</v>
      </c>
      <c r="Q12" s="156">
        <v>40914</v>
      </c>
      <c r="R12" s="155">
        <v>23030</v>
      </c>
      <c r="S12" s="154">
        <v>17884</v>
      </c>
      <c r="T12" s="156">
        <v>53738</v>
      </c>
      <c r="U12" s="155">
        <v>33352</v>
      </c>
      <c r="V12" s="154">
        <v>20386</v>
      </c>
      <c r="W12" s="156">
        <v>52331</v>
      </c>
      <c r="X12" s="155">
        <v>27082</v>
      </c>
      <c r="Y12" s="154">
        <v>25249</v>
      </c>
      <c r="Z12" s="156">
        <v>48649</v>
      </c>
      <c r="AA12" s="155">
        <v>28146</v>
      </c>
      <c r="AB12" s="154">
        <v>20503</v>
      </c>
      <c r="AC12" s="153" t="s">
        <v>116</v>
      </c>
      <c r="AD12" s="153"/>
      <c r="AE12" s="153"/>
      <c r="AF12" s="30"/>
      <c r="AG12" s="30"/>
    </row>
    <row r="13" spans="1:34" s="14" customFormat="1" ht="31.5" customHeight="1">
      <c r="A13" s="153" t="s">
        <v>89</v>
      </c>
      <c r="B13" s="153"/>
      <c r="C13" s="22"/>
      <c r="D13" s="22"/>
      <c r="E13" s="156">
        <v>134880.17000000001</v>
      </c>
      <c r="F13" s="155">
        <v>70581.990000000005</v>
      </c>
      <c r="G13" s="154">
        <v>64298.18</v>
      </c>
      <c r="H13" s="156">
        <v>106873</v>
      </c>
      <c r="I13" s="155">
        <v>66683</v>
      </c>
      <c r="J13" s="154">
        <v>40190</v>
      </c>
      <c r="K13" s="156">
        <v>71220</v>
      </c>
      <c r="L13" s="155">
        <v>43647</v>
      </c>
      <c r="M13" s="154">
        <v>27573</v>
      </c>
      <c r="N13" s="156">
        <v>48466</v>
      </c>
      <c r="O13" s="155">
        <v>32916</v>
      </c>
      <c r="P13" s="154">
        <v>15550</v>
      </c>
      <c r="Q13" s="156">
        <v>105339</v>
      </c>
      <c r="R13" s="155">
        <v>59854</v>
      </c>
      <c r="S13" s="154">
        <v>45485</v>
      </c>
      <c r="T13" s="156">
        <v>97401</v>
      </c>
      <c r="U13" s="155">
        <v>56199</v>
      </c>
      <c r="V13" s="154">
        <v>41202</v>
      </c>
      <c r="W13" s="156">
        <v>118269</v>
      </c>
      <c r="X13" s="155">
        <v>70587</v>
      </c>
      <c r="Y13" s="154">
        <v>47682</v>
      </c>
      <c r="Z13" s="156">
        <v>88566</v>
      </c>
      <c r="AA13" s="155">
        <v>46152</v>
      </c>
      <c r="AB13" s="154">
        <v>42414</v>
      </c>
      <c r="AC13" s="153" t="s">
        <v>115</v>
      </c>
      <c r="AD13" s="153"/>
      <c r="AE13" s="153"/>
      <c r="AF13" s="30"/>
      <c r="AG13" s="30"/>
    </row>
    <row r="14" spans="1:34" s="14" customFormat="1" ht="31.5" customHeight="1">
      <c r="A14" s="153" t="s">
        <v>90</v>
      </c>
      <c r="B14" s="153"/>
      <c r="C14" s="22"/>
      <c r="D14" s="22"/>
      <c r="E14" s="156">
        <v>96858.61</v>
      </c>
      <c r="F14" s="155">
        <v>59966.69</v>
      </c>
      <c r="G14" s="154">
        <v>36891.919999999998</v>
      </c>
      <c r="H14" s="156">
        <v>67936</v>
      </c>
      <c r="I14" s="155">
        <v>42753</v>
      </c>
      <c r="J14" s="154">
        <v>25183</v>
      </c>
      <c r="K14" s="156">
        <v>115966</v>
      </c>
      <c r="L14" s="155">
        <v>62339</v>
      </c>
      <c r="M14" s="154">
        <v>53627</v>
      </c>
      <c r="N14" s="156">
        <v>63174</v>
      </c>
      <c r="O14" s="155">
        <v>33557</v>
      </c>
      <c r="P14" s="154">
        <v>29617</v>
      </c>
      <c r="Q14" s="156">
        <v>88868</v>
      </c>
      <c r="R14" s="155">
        <v>51465</v>
      </c>
      <c r="S14" s="154">
        <v>37403</v>
      </c>
      <c r="T14" s="156">
        <v>129834</v>
      </c>
      <c r="U14" s="155">
        <v>83939</v>
      </c>
      <c r="V14" s="154">
        <v>45895</v>
      </c>
      <c r="W14" s="156">
        <v>121433</v>
      </c>
      <c r="X14" s="155">
        <v>72148</v>
      </c>
      <c r="Y14" s="154">
        <v>49285</v>
      </c>
      <c r="Z14" s="156">
        <v>108215</v>
      </c>
      <c r="AA14" s="155">
        <v>73802</v>
      </c>
      <c r="AB14" s="154">
        <v>34413</v>
      </c>
      <c r="AC14" s="153" t="s">
        <v>114</v>
      </c>
      <c r="AD14" s="153"/>
      <c r="AE14" s="153"/>
      <c r="AF14" s="30"/>
      <c r="AG14" s="30"/>
    </row>
    <row r="15" spans="1:34" s="14" customFormat="1" ht="31.5" customHeight="1">
      <c r="A15" s="153" t="s">
        <v>91</v>
      </c>
      <c r="B15" s="153"/>
      <c r="C15" s="22"/>
      <c r="D15" s="22"/>
      <c r="E15" s="156">
        <v>134733.79999999999</v>
      </c>
      <c r="F15" s="155">
        <v>73196.800000000003</v>
      </c>
      <c r="G15" s="154">
        <v>61537</v>
      </c>
      <c r="H15" s="156">
        <v>168725</v>
      </c>
      <c r="I15" s="155">
        <v>78635</v>
      </c>
      <c r="J15" s="154">
        <v>90090</v>
      </c>
      <c r="K15" s="156">
        <v>200473</v>
      </c>
      <c r="L15" s="155">
        <v>103402</v>
      </c>
      <c r="M15" s="154">
        <v>97071</v>
      </c>
      <c r="N15" s="156">
        <v>174361</v>
      </c>
      <c r="O15" s="155">
        <v>90923</v>
      </c>
      <c r="P15" s="154">
        <v>83438</v>
      </c>
      <c r="Q15" s="156">
        <v>181147</v>
      </c>
      <c r="R15" s="155">
        <v>97597</v>
      </c>
      <c r="S15" s="154">
        <v>83550</v>
      </c>
      <c r="T15" s="156">
        <v>180068</v>
      </c>
      <c r="U15" s="155">
        <v>83570</v>
      </c>
      <c r="V15" s="154">
        <v>96498</v>
      </c>
      <c r="W15" s="156">
        <v>187213</v>
      </c>
      <c r="X15" s="155">
        <v>101262</v>
      </c>
      <c r="Y15" s="154">
        <v>85951</v>
      </c>
      <c r="Z15" s="156">
        <v>170948</v>
      </c>
      <c r="AA15" s="155">
        <v>87763</v>
      </c>
      <c r="AB15" s="154">
        <v>83185</v>
      </c>
      <c r="AC15" s="153" t="s">
        <v>113</v>
      </c>
      <c r="AD15" s="153"/>
      <c r="AE15" s="153"/>
      <c r="AF15" s="30"/>
      <c r="AG15" s="30"/>
    </row>
    <row r="16" spans="1:34" s="14" customFormat="1" ht="31.5" customHeight="1">
      <c r="A16" s="153" t="s">
        <v>92</v>
      </c>
      <c r="B16" s="153"/>
      <c r="C16" s="22"/>
      <c r="D16" s="22"/>
      <c r="E16" s="156">
        <v>532256.12</v>
      </c>
      <c r="F16" s="155">
        <v>323847</v>
      </c>
      <c r="G16" s="154">
        <v>208408.51</v>
      </c>
      <c r="H16" s="156">
        <v>600712</v>
      </c>
      <c r="I16" s="155">
        <v>329060</v>
      </c>
      <c r="J16" s="154">
        <v>271652</v>
      </c>
      <c r="K16" s="156">
        <v>696493</v>
      </c>
      <c r="L16" s="155">
        <v>384458</v>
      </c>
      <c r="M16" s="154">
        <v>312035</v>
      </c>
      <c r="N16" s="156">
        <v>698203</v>
      </c>
      <c r="O16" s="155">
        <v>394758</v>
      </c>
      <c r="P16" s="154">
        <v>303445</v>
      </c>
      <c r="Q16" s="156">
        <v>574826</v>
      </c>
      <c r="R16" s="155">
        <v>319558</v>
      </c>
      <c r="S16" s="154">
        <v>255268</v>
      </c>
      <c r="T16" s="156">
        <v>601685</v>
      </c>
      <c r="U16" s="155">
        <v>349712</v>
      </c>
      <c r="V16" s="154">
        <v>251973</v>
      </c>
      <c r="W16" s="156">
        <v>584498</v>
      </c>
      <c r="X16" s="155">
        <v>333178</v>
      </c>
      <c r="Y16" s="154">
        <v>251320</v>
      </c>
      <c r="Z16" s="156">
        <v>629982</v>
      </c>
      <c r="AA16" s="155">
        <v>358195</v>
      </c>
      <c r="AB16" s="154">
        <v>271787</v>
      </c>
      <c r="AC16" s="153" t="s">
        <v>112</v>
      </c>
      <c r="AD16" s="153"/>
      <c r="AE16" s="153"/>
      <c r="AF16" s="30"/>
      <c r="AG16" s="30"/>
    </row>
    <row r="17" spans="1:35" s="14" customFormat="1" ht="31.5" customHeight="1">
      <c r="A17" s="153" t="s">
        <v>110</v>
      </c>
      <c r="B17" s="153"/>
      <c r="C17" s="22"/>
      <c r="D17" s="22"/>
      <c r="E17" s="156">
        <v>256511.4</v>
      </c>
      <c r="F17" s="155">
        <v>119217.14</v>
      </c>
      <c r="G17" s="154">
        <v>137294.26</v>
      </c>
      <c r="H17" s="156">
        <v>228826</v>
      </c>
      <c r="I17" s="155">
        <v>117351</v>
      </c>
      <c r="J17" s="154">
        <v>111475</v>
      </c>
      <c r="K17" s="156">
        <v>231073</v>
      </c>
      <c r="L17" s="155">
        <v>116365</v>
      </c>
      <c r="M17" s="154">
        <v>114708</v>
      </c>
      <c r="N17" s="156">
        <v>285294</v>
      </c>
      <c r="O17" s="155">
        <v>140669</v>
      </c>
      <c r="P17" s="154">
        <v>144625</v>
      </c>
      <c r="Q17" s="156">
        <v>216800</v>
      </c>
      <c r="R17" s="155">
        <v>106991</v>
      </c>
      <c r="S17" s="154">
        <v>109809</v>
      </c>
      <c r="T17" s="156">
        <v>172673</v>
      </c>
      <c r="U17" s="155">
        <v>76677</v>
      </c>
      <c r="V17" s="154">
        <v>95996</v>
      </c>
      <c r="W17" s="156">
        <v>217773</v>
      </c>
      <c r="X17" s="155">
        <v>101691</v>
      </c>
      <c r="Y17" s="154">
        <v>116082</v>
      </c>
      <c r="Z17" s="156">
        <v>177357</v>
      </c>
      <c r="AA17" s="155">
        <v>82250</v>
      </c>
      <c r="AB17" s="154">
        <v>95107</v>
      </c>
      <c r="AC17" s="153" t="s">
        <v>111</v>
      </c>
      <c r="AD17" s="153"/>
      <c r="AE17" s="153"/>
      <c r="AF17" s="30"/>
      <c r="AG17" s="30"/>
    </row>
    <row r="18" spans="1:35" s="14" customFormat="1" ht="16.5" customHeight="1">
      <c r="A18" s="50"/>
      <c r="B18" s="50"/>
      <c r="C18" s="50"/>
      <c r="D18" s="50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4"/>
      <c r="R18" s="33"/>
      <c r="S18" s="592"/>
      <c r="T18" s="34"/>
      <c r="U18" s="33"/>
      <c r="V18" s="592"/>
      <c r="W18" s="34"/>
      <c r="X18" s="33"/>
      <c r="Y18" s="592"/>
      <c r="Z18" s="34"/>
      <c r="AA18" s="33"/>
      <c r="AB18" s="592"/>
      <c r="AC18" s="34"/>
      <c r="AD18" s="153"/>
      <c r="AE18" s="153"/>
      <c r="AF18" s="30"/>
      <c r="AG18" s="30"/>
      <c r="AH18" s="30"/>
    </row>
    <row r="19" spans="1:35" s="14" customFormat="1" ht="4.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53"/>
      <c r="AE19" s="153"/>
      <c r="AF19" s="30"/>
      <c r="AG19" s="30"/>
      <c r="AH19" s="30"/>
    </row>
    <row r="20" spans="1:35" s="14" customFormat="1" ht="17.399999999999999">
      <c r="A20" s="22"/>
      <c r="B20" s="62" t="s">
        <v>61</v>
      </c>
      <c r="C20" s="65" t="s">
        <v>244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594"/>
      <c r="X20" s="594"/>
      <c r="Y20" s="594"/>
      <c r="Z20" s="22"/>
      <c r="AA20" s="22"/>
      <c r="AB20" s="22"/>
      <c r="AC20" s="22"/>
      <c r="AD20" s="22"/>
      <c r="AE20" s="21"/>
      <c r="AF20" s="30"/>
      <c r="AG20" s="30"/>
    </row>
    <row r="21" spans="1:35" s="14" customFormat="1" ht="17.399999999999999">
      <c r="A21" s="150"/>
      <c r="B21" s="152" t="s">
        <v>62</v>
      </c>
      <c r="C21" s="151" t="s">
        <v>245</v>
      </c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22"/>
      <c r="O21" s="22"/>
      <c r="P21" s="22"/>
      <c r="Q21" s="22"/>
      <c r="R21" s="22"/>
      <c r="S21" s="22"/>
      <c r="T21" s="22"/>
      <c r="U21" s="22"/>
      <c r="V21" s="22"/>
      <c r="W21" s="594"/>
      <c r="X21" s="594"/>
      <c r="Y21" s="594"/>
      <c r="Z21" s="22"/>
      <c r="AA21" s="22"/>
      <c r="AB21" s="22"/>
      <c r="AC21" s="22"/>
      <c r="AD21" s="22"/>
      <c r="AE21" s="21"/>
      <c r="AF21" s="30"/>
      <c r="AG21" s="30"/>
    </row>
    <row r="22" spans="1: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AH22" s="30"/>
      <c r="AI22" s="14"/>
    </row>
    <row r="23" spans="1: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AH23" s="30"/>
      <c r="AI23" s="14"/>
    </row>
    <row r="24" spans="1: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AH24" s="30"/>
      <c r="AI24" s="14"/>
    </row>
  </sheetData>
  <mergeCells count="21">
    <mergeCell ref="AC4:AC8"/>
    <mergeCell ref="E6:G6"/>
    <mergeCell ref="K5:M5"/>
    <mergeCell ref="H6:J6"/>
    <mergeCell ref="K6:M6"/>
    <mergeCell ref="N6:P6"/>
    <mergeCell ref="T5:V5"/>
    <mergeCell ref="W5:Y5"/>
    <mergeCell ref="Z5:AB5"/>
    <mergeCell ref="T6:V6"/>
    <mergeCell ref="W6:Y6"/>
    <mergeCell ref="Z6:AB6"/>
    <mergeCell ref="Q4:AB4"/>
    <mergeCell ref="A9:D9"/>
    <mergeCell ref="A4:D8"/>
    <mergeCell ref="H5:J5"/>
    <mergeCell ref="N5:P5"/>
    <mergeCell ref="Q5:S5"/>
    <mergeCell ref="E5:G5"/>
    <mergeCell ref="E4:P4"/>
    <mergeCell ref="Q6:S6"/>
  </mergeCells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39"/>
  <sheetViews>
    <sheetView showGridLines="0" topLeftCell="A28" workbookViewId="0">
      <selection activeCell="C40" sqref="C40"/>
    </sheetView>
  </sheetViews>
  <sheetFormatPr defaultColWidth="9" defaultRowHeight="18.600000000000001" customHeight="1"/>
  <cols>
    <col min="1" max="1" width="1.25" style="6" customWidth="1"/>
    <col min="2" max="2" width="7.25" style="6" customWidth="1"/>
    <col min="3" max="3" width="5.875" style="6" customWidth="1"/>
    <col min="4" max="4" width="10.125" style="6" customWidth="1"/>
    <col min="5" max="7" width="16.75" style="6" customWidth="1"/>
    <col min="8" max="10" width="15.75" style="6" customWidth="1"/>
    <col min="11" max="11" width="7.125" style="6" customWidth="1"/>
    <col min="12" max="12" width="13.375" style="5" customWidth="1"/>
    <col min="13" max="13" width="2.25" style="6" customWidth="1"/>
    <col min="14" max="14" width="4.75" style="6" customWidth="1"/>
    <col min="15" max="15" width="9" style="6"/>
    <col min="16" max="42" width="0" style="6" hidden="1" customWidth="1"/>
    <col min="43" max="16384" width="9" style="6"/>
  </cols>
  <sheetData>
    <row r="1" spans="1:27" s="1" customFormat="1" ht="18">
      <c r="B1" s="18" t="s">
        <v>239</v>
      </c>
      <c r="C1" s="2"/>
      <c r="D1" s="1" t="s">
        <v>379</v>
      </c>
      <c r="L1" s="19"/>
      <c r="M1" s="19"/>
    </row>
    <row r="2" spans="1:27" s="3" customFormat="1" ht="18">
      <c r="B2" s="18" t="s">
        <v>238</v>
      </c>
      <c r="C2" s="2"/>
      <c r="D2" s="1" t="s">
        <v>378</v>
      </c>
      <c r="E2" s="1"/>
      <c r="L2" s="20"/>
      <c r="M2" s="20"/>
    </row>
    <row r="3" spans="1:27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27" s="22" customFormat="1" ht="19.5" customHeight="1">
      <c r="A4" s="1525" t="s">
        <v>76</v>
      </c>
      <c r="B4" s="1525"/>
      <c r="C4" s="1525"/>
      <c r="D4" s="1525"/>
      <c r="E4" s="1506" t="s">
        <v>156</v>
      </c>
      <c r="F4" s="1500"/>
      <c r="G4" s="1501"/>
      <c r="H4" s="1506" t="s">
        <v>160</v>
      </c>
      <c r="I4" s="1500"/>
      <c r="J4" s="1500"/>
      <c r="K4" s="1506" t="s">
        <v>77</v>
      </c>
      <c r="L4" s="1500"/>
      <c r="M4" s="21"/>
    </row>
    <row r="5" spans="1:27" s="22" customFormat="1" ht="18" customHeight="1">
      <c r="A5" s="1526"/>
      <c r="B5" s="1526"/>
      <c r="C5" s="1526"/>
      <c r="D5" s="1526"/>
      <c r="E5" s="1507" t="s">
        <v>108</v>
      </c>
      <c r="F5" s="1504"/>
      <c r="G5" s="1505"/>
      <c r="H5" s="1507" t="s">
        <v>163</v>
      </c>
      <c r="I5" s="1504"/>
      <c r="J5" s="1504"/>
      <c r="K5" s="1508"/>
      <c r="L5" s="1524"/>
    </row>
    <row r="6" spans="1:27" s="22" customFormat="1" ht="18" customHeight="1">
      <c r="A6" s="1526"/>
      <c r="B6" s="1526"/>
      <c r="C6" s="1526"/>
      <c r="D6" s="1526"/>
      <c r="E6" s="23" t="s">
        <v>0</v>
      </c>
      <c r="F6" s="24" t="s">
        <v>1</v>
      </c>
      <c r="G6" s="186" t="s">
        <v>2</v>
      </c>
      <c r="H6" s="194" t="s">
        <v>0</v>
      </c>
      <c r="I6" s="24" t="s">
        <v>1</v>
      </c>
      <c r="J6" s="194" t="s">
        <v>2</v>
      </c>
      <c r="K6" s="1508"/>
      <c r="L6" s="1524"/>
    </row>
    <row r="7" spans="1:27" s="22" customFormat="1" ht="18" customHeight="1">
      <c r="A7" s="1527"/>
      <c r="B7" s="1527"/>
      <c r="C7" s="1527"/>
      <c r="D7" s="1527"/>
      <c r="E7" s="26" t="s">
        <v>3</v>
      </c>
      <c r="F7" s="27" t="s">
        <v>4</v>
      </c>
      <c r="G7" s="28" t="s">
        <v>5</v>
      </c>
      <c r="H7" s="29" t="s">
        <v>3</v>
      </c>
      <c r="I7" s="27" t="s">
        <v>4</v>
      </c>
      <c r="J7" s="29" t="s">
        <v>5</v>
      </c>
      <c r="K7" s="1507"/>
      <c r="L7" s="1504"/>
      <c r="M7" s="21"/>
    </row>
    <row r="8" spans="1:27" s="14" customFormat="1" ht="6" customHeight="1">
      <c r="A8" s="1528"/>
      <c r="B8" s="1528"/>
      <c r="C8" s="1528"/>
      <c r="D8" s="1529"/>
      <c r="E8" s="166"/>
      <c r="F8" s="177"/>
      <c r="G8" s="166"/>
      <c r="H8" s="183"/>
      <c r="I8" s="182"/>
      <c r="J8" s="181"/>
      <c r="K8" s="23"/>
      <c r="L8" s="30"/>
      <c r="M8" s="30"/>
    </row>
    <row r="9" spans="1:27" s="14" customFormat="1" ht="24" customHeight="1">
      <c r="A9" s="1519">
        <v>2557</v>
      </c>
      <c r="B9" s="1520"/>
      <c r="C9" s="1520"/>
      <c r="D9" s="1521"/>
      <c r="E9" s="172"/>
      <c r="F9" s="179"/>
      <c r="G9" s="172"/>
      <c r="H9" s="180"/>
      <c r="I9" s="172"/>
      <c r="J9" s="180"/>
      <c r="K9" s="1522" t="s">
        <v>237</v>
      </c>
      <c r="L9" s="1523"/>
    </row>
    <row r="10" spans="1:27" s="14" customFormat="1" ht="19.5" customHeight="1">
      <c r="A10" s="1519" t="s">
        <v>86</v>
      </c>
      <c r="B10" s="1520"/>
      <c r="C10" s="1520"/>
      <c r="D10" s="1521"/>
      <c r="E10" s="166">
        <v>25164.14</v>
      </c>
      <c r="F10" s="179">
        <v>11591</v>
      </c>
      <c r="G10" s="166">
        <v>13572.63</v>
      </c>
      <c r="H10" s="178">
        <v>1.7895801033650995</v>
      </c>
      <c r="I10" s="162">
        <v>1.5041482287068937</v>
      </c>
      <c r="J10" s="178">
        <v>2.1357014790462432</v>
      </c>
      <c r="K10" s="31"/>
      <c r="L10" s="30" t="s">
        <v>79</v>
      </c>
    </row>
    <row r="11" spans="1:27" s="14" customFormat="1" ht="18" customHeight="1">
      <c r="A11" s="1519" t="s">
        <v>83</v>
      </c>
      <c r="B11" s="1520"/>
      <c r="C11" s="1520"/>
      <c r="D11" s="1521"/>
      <c r="E11" s="166">
        <v>26169.03</v>
      </c>
      <c r="F11" s="177">
        <v>9450.2999999999993</v>
      </c>
      <c r="G11" s="166">
        <v>16718.72</v>
      </c>
      <c r="H11" s="176">
        <v>1.828303310064278</v>
      </c>
      <c r="I11" s="175">
        <v>1.212828468762188</v>
      </c>
      <c r="J11" s="174">
        <v>2.563695576545904</v>
      </c>
      <c r="K11" s="31"/>
      <c r="L11" s="30" t="s">
        <v>80</v>
      </c>
      <c r="P11" s="14">
        <v>1.7895801033650995</v>
      </c>
      <c r="Q11" s="14">
        <v>1.828303310064278</v>
      </c>
      <c r="R11" s="14">
        <v>2.0496824261429323</v>
      </c>
      <c r="S11" s="14">
        <v>0.46187727910512888</v>
      </c>
      <c r="T11" s="14">
        <v>1.7330999201303905</v>
      </c>
      <c r="U11" s="14">
        <v>1.4635990299946733</v>
      </c>
      <c r="V11" s="14">
        <v>2.054432907741405</v>
      </c>
      <c r="W11" s="14">
        <v>1.4429196546141849</v>
      </c>
      <c r="X11" s="14">
        <v>1.5140485471923326</v>
      </c>
      <c r="Y11" s="14">
        <v>1.9612507861185322</v>
      </c>
      <c r="Z11" s="14">
        <v>1.1541941150278474</v>
      </c>
      <c r="AA11" s="14">
        <v>2.4497677205539907</v>
      </c>
    </row>
    <row r="12" spans="1:27" s="14" customFormat="1" ht="18" customHeight="1">
      <c r="A12" s="1519" t="s">
        <v>84</v>
      </c>
      <c r="B12" s="1520"/>
      <c r="C12" s="1520"/>
      <c r="D12" s="1521"/>
      <c r="E12" s="166">
        <v>29440.6</v>
      </c>
      <c r="F12" s="177">
        <v>17564.59</v>
      </c>
      <c r="G12" s="166">
        <v>11876.01</v>
      </c>
      <c r="H12" s="176">
        <v>2.0496824261429323</v>
      </c>
      <c r="I12" s="175">
        <v>2.2600984592125184</v>
      </c>
      <c r="J12" s="174">
        <v>1.8016093868078342</v>
      </c>
      <c r="K12" s="31"/>
      <c r="L12" s="30" t="s">
        <v>81</v>
      </c>
    </row>
    <row r="13" spans="1:27" s="14" customFormat="1" ht="18" customHeight="1">
      <c r="A13" s="1519" t="s">
        <v>87</v>
      </c>
      <c r="B13" s="1520"/>
      <c r="C13" s="1520"/>
      <c r="D13" s="1521"/>
      <c r="E13" s="166">
        <v>6573.43</v>
      </c>
      <c r="F13" s="177">
        <v>4987.16</v>
      </c>
      <c r="G13" s="166">
        <v>1586.27</v>
      </c>
      <c r="H13" s="176">
        <v>0.46187727910512888</v>
      </c>
      <c r="I13" s="175">
        <v>0.64483674051446105</v>
      </c>
      <c r="J13" s="174">
        <v>0.24411682784688993</v>
      </c>
      <c r="K13" s="31"/>
      <c r="L13" s="30" t="s">
        <v>82</v>
      </c>
    </row>
    <row r="14" spans="1:27" s="14" customFormat="1" ht="18" customHeight="1">
      <c r="A14" s="193"/>
      <c r="B14" s="193"/>
      <c r="C14" s="193"/>
      <c r="D14" s="193"/>
      <c r="E14" s="172"/>
      <c r="F14" s="172"/>
      <c r="G14" s="172"/>
      <c r="H14" s="173"/>
      <c r="I14" s="172"/>
      <c r="J14" s="171"/>
      <c r="K14" s="31"/>
      <c r="L14" s="30"/>
      <c r="M14" s="30"/>
    </row>
    <row r="15" spans="1:27" s="14" customFormat="1" ht="18.75" customHeight="1">
      <c r="A15" s="1519">
        <v>2558</v>
      </c>
      <c r="B15" s="1520"/>
      <c r="C15" s="1520"/>
      <c r="D15" s="1521"/>
      <c r="E15" s="172"/>
      <c r="F15" s="172"/>
      <c r="G15" s="172"/>
      <c r="H15" s="173"/>
      <c r="I15" s="172"/>
      <c r="J15" s="171"/>
      <c r="K15" s="1522" t="s">
        <v>158</v>
      </c>
      <c r="L15" s="1523"/>
      <c r="M15" s="30"/>
    </row>
    <row r="16" spans="1:27" s="14" customFormat="1" ht="20.25" customHeight="1">
      <c r="A16" s="1519" t="s">
        <v>78</v>
      </c>
      <c r="B16" s="1520"/>
      <c r="C16" s="1520"/>
      <c r="D16" s="1521"/>
      <c r="E16" s="166">
        <v>24153.72</v>
      </c>
      <c r="F16" s="166">
        <v>13149.22</v>
      </c>
      <c r="G16" s="166">
        <v>11004.5</v>
      </c>
      <c r="H16" s="163">
        <v>1.7330999201303905</v>
      </c>
      <c r="I16" s="162">
        <v>1.7543218548116357</v>
      </c>
      <c r="J16" s="167">
        <v>1.708405639848406</v>
      </c>
      <c r="K16" s="31"/>
      <c r="L16" s="30" t="s">
        <v>79</v>
      </c>
      <c r="M16" s="30"/>
    </row>
    <row r="17" spans="1:43" s="14" customFormat="1" ht="18" customHeight="1">
      <c r="A17" s="1519" t="s">
        <v>83</v>
      </c>
      <c r="B17" s="1520"/>
      <c r="C17" s="1520"/>
      <c r="D17" s="1521"/>
      <c r="E17" s="166">
        <v>20414.650000000001</v>
      </c>
      <c r="F17" s="166">
        <v>12682.12</v>
      </c>
      <c r="G17" s="166">
        <v>7732.52</v>
      </c>
      <c r="H17" s="163">
        <v>1.4635990299946733</v>
      </c>
      <c r="I17" s="162">
        <v>1.6713646390507266</v>
      </c>
      <c r="J17" s="167">
        <v>1.2157343238794964</v>
      </c>
      <c r="K17" s="31"/>
      <c r="L17" s="30" t="s">
        <v>80</v>
      </c>
      <c r="M17" s="30"/>
    </row>
    <row r="18" spans="1:43" s="14" customFormat="1" ht="18" customHeight="1">
      <c r="A18" s="1519" t="s">
        <v>84</v>
      </c>
      <c r="B18" s="1520"/>
      <c r="C18" s="1520"/>
      <c r="D18" s="1521"/>
      <c r="E18" s="166">
        <v>28714.720000000001</v>
      </c>
      <c r="F18" s="166">
        <v>17043</v>
      </c>
      <c r="G18" s="166">
        <v>11672.29</v>
      </c>
      <c r="H18" s="163">
        <v>2.054432907741405</v>
      </c>
      <c r="I18" s="162">
        <v>2.2573510207771985</v>
      </c>
      <c r="J18" s="167">
        <v>1.8160743292415524</v>
      </c>
      <c r="K18" s="31"/>
      <c r="L18" s="30" t="s">
        <v>81</v>
      </c>
      <c r="M18" s="30"/>
      <c r="P18" s="14">
        <v>1.5041482287068937</v>
      </c>
      <c r="Q18" s="14">
        <v>1.212828468762188</v>
      </c>
      <c r="R18" s="14">
        <v>2.2600984592125184</v>
      </c>
      <c r="S18" s="14">
        <v>0.64483674051446105</v>
      </c>
      <c r="T18" s="14">
        <v>1.7543218548116357</v>
      </c>
      <c r="U18" s="14">
        <v>1.6713646390507266</v>
      </c>
      <c r="V18" s="14">
        <v>2.2573510207771985</v>
      </c>
      <c r="W18" s="14">
        <v>2.1619783788968876</v>
      </c>
      <c r="X18" s="14">
        <v>2.1557269568591515</v>
      </c>
      <c r="Y18" s="14">
        <v>1.6209342853204336</v>
      </c>
      <c r="Z18" s="14">
        <v>0.9474016129772489</v>
      </c>
      <c r="AA18" s="14">
        <v>2.4484384173788789</v>
      </c>
    </row>
    <row r="19" spans="1:43" s="14" customFormat="1" ht="18" customHeight="1">
      <c r="A19" s="1519" t="s">
        <v>85</v>
      </c>
      <c r="B19" s="1520"/>
      <c r="C19" s="1520"/>
      <c r="D19" s="1521"/>
      <c r="E19" s="166">
        <v>20349</v>
      </c>
      <c r="F19" s="166">
        <v>16223</v>
      </c>
      <c r="G19" s="166">
        <v>4126</v>
      </c>
      <c r="H19" s="162">
        <v>1.4429196546141849</v>
      </c>
      <c r="I19" s="162">
        <v>2.1619783788968876</v>
      </c>
      <c r="J19" s="163">
        <v>0.62522075553901935</v>
      </c>
      <c r="K19" s="31"/>
      <c r="L19" s="30" t="s">
        <v>82</v>
      </c>
      <c r="M19" s="30"/>
    </row>
    <row r="20" spans="1:43" s="14" customFormat="1" ht="18" customHeight="1">
      <c r="A20" s="1523">
        <v>2559</v>
      </c>
      <c r="B20" s="1523"/>
      <c r="C20" s="1523"/>
      <c r="D20" s="1523"/>
      <c r="E20" s="170"/>
      <c r="F20" s="170"/>
      <c r="G20" s="170"/>
      <c r="H20" s="170"/>
      <c r="I20" s="170"/>
      <c r="J20" s="169"/>
      <c r="K20" s="1522" t="s">
        <v>196</v>
      </c>
      <c r="L20" s="1523"/>
      <c r="M20" s="30"/>
    </row>
    <row r="21" spans="1:43" s="14" customFormat="1" ht="15" customHeight="1">
      <c r="A21" s="1523" t="s">
        <v>78</v>
      </c>
      <c r="B21" s="1523"/>
      <c r="C21" s="1523"/>
      <c r="D21" s="1519"/>
      <c r="E21" s="165">
        <v>19850.34</v>
      </c>
      <c r="F21" s="166">
        <v>15764</v>
      </c>
      <c r="G21" s="166">
        <v>4086</v>
      </c>
      <c r="H21" s="163">
        <v>1.5140485471923326</v>
      </c>
      <c r="I21" s="162">
        <v>2.1557269568591515</v>
      </c>
      <c r="J21" s="167">
        <v>0.70468381728505169</v>
      </c>
      <c r="K21" s="168"/>
      <c r="L21" s="30" t="s">
        <v>79</v>
      </c>
      <c r="M21" s="30"/>
    </row>
    <row r="22" spans="1:43" s="14" customFormat="1" ht="18.75" customHeight="1">
      <c r="A22" s="1519" t="s">
        <v>83</v>
      </c>
      <c r="B22" s="1520"/>
      <c r="C22" s="1520"/>
      <c r="D22" s="1521"/>
      <c r="E22" s="165">
        <v>26018.83</v>
      </c>
      <c r="F22" s="165">
        <v>11971.67</v>
      </c>
      <c r="G22" s="164">
        <v>14047.16</v>
      </c>
      <c r="H22" s="163">
        <v>1.9612507861185322</v>
      </c>
      <c r="I22" s="162">
        <v>1.6209342853204336</v>
      </c>
      <c r="J22" s="167">
        <v>2.3886531239552315</v>
      </c>
      <c r="K22" s="31"/>
      <c r="L22" s="30" t="s">
        <v>80</v>
      </c>
      <c r="M22" s="30"/>
    </row>
    <row r="23" spans="1:43" s="14" customFormat="1" ht="18" customHeight="1">
      <c r="A23" s="1519" t="s">
        <v>84</v>
      </c>
      <c r="B23" s="1520"/>
      <c r="C23" s="1520"/>
      <c r="D23" s="1521"/>
      <c r="E23" s="165">
        <v>15560.65</v>
      </c>
      <c r="F23" s="165">
        <v>7053.76</v>
      </c>
      <c r="G23" s="164">
        <v>8506.89</v>
      </c>
      <c r="H23" s="163">
        <v>1.1541941150278474</v>
      </c>
      <c r="I23" s="162">
        <v>0.9474016129772489</v>
      </c>
      <c r="J23" s="167">
        <v>1.4092523124867151</v>
      </c>
      <c r="K23" s="31"/>
      <c r="L23" s="30" t="s">
        <v>81</v>
      </c>
    </row>
    <row r="24" spans="1:43" s="14" customFormat="1" ht="18" customHeight="1">
      <c r="A24" s="1519" t="s">
        <v>85</v>
      </c>
      <c r="B24" s="1520"/>
      <c r="C24" s="1520"/>
      <c r="D24" s="1521"/>
      <c r="E24" s="165">
        <v>33060.5</v>
      </c>
      <c r="F24" s="165">
        <v>18230.18</v>
      </c>
      <c r="G24" s="165">
        <v>14830.32</v>
      </c>
      <c r="H24" s="162">
        <v>2.4497677205539907</v>
      </c>
      <c r="I24" s="162">
        <v>2.4484384173788789</v>
      </c>
      <c r="J24" s="163">
        <v>2.4514037463120637</v>
      </c>
      <c r="K24" s="31"/>
      <c r="L24" s="30" t="s">
        <v>82</v>
      </c>
    </row>
    <row r="25" spans="1:43" s="14" customFormat="1" ht="18" customHeight="1">
      <c r="A25" s="1523">
        <v>2560</v>
      </c>
      <c r="B25" s="1523"/>
      <c r="C25" s="1523"/>
      <c r="D25" s="1523"/>
      <c r="E25" s="165"/>
      <c r="F25" s="166"/>
      <c r="G25" s="166"/>
      <c r="H25" s="163"/>
      <c r="I25" s="162"/>
      <c r="J25" s="161"/>
      <c r="K25" s="192" t="s">
        <v>200</v>
      </c>
      <c r="L25" s="193"/>
      <c r="P25" s="14">
        <v>2.1357014790462432</v>
      </c>
      <c r="Q25" s="14">
        <v>2.563695576545904</v>
      </c>
      <c r="R25" s="14">
        <v>1.8016093868078342</v>
      </c>
      <c r="S25" s="14">
        <v>0.24411682784688993</v>
      </c>
      <c r="T25" s="14">
        <v>1.708405639848406</v>
      </c>
      <c r="U25" s="14">
        <v>1.2157343238794964</v>
      </c>
      <c r="V25" s="14">
        <v>1.8160743292415524</v>
      </c>
      <c r="W25" s="14">
        <v>0.62522075553901935</v>
      </c>
      <c r="X25" s="14">
        <v>0.70468381728505169</v>
      </c>
      <c r="Y25" s="14">
        <v>2.3886531239552315</v>
      </c>
      <c r="Z25" s="14">
        <v>1.4092523124867151</v>
      </c>
      <c r="AA25" s="14">
        <v>2.4514037463120637</v>
      </c>
    </row>
    <row r="26" spans="1:43" s="14" customFormat="1" ht="18" customHeight="1">
      <c r="A26" s="1519" t="s">
        <v>78</v>
      </c>
      <c r="B26" s="1520"/>
      <c r="C26" s="1520"/>
      <c r="D26" s="1521"/>
      <c r="E26" s="165">
        <v>34305.43</v>
      </c>
      <c r="F26" s="165">
        <v>22264.98</v>
      </c>
      <c r="G26" s="164">
        <v>12040.45</v>
      </c>
      <c r="H26" s="163">
        <v>2.6347932744298075</v>
      </c>
      <c r="I26" s="162">
        <v>3.0267151043020695</v>
      </c>
      <c r="J26" s="161">
        <v>2.1257804094410782</v>
      </c>
      <c r="K26" s="31"/>
      <c r="L26" s="30" t="s">
        <v>79</v>
      </c>
    </row>
    <row r="27" spans="1:43" s="14" customFormat="1" ht="18" customHeight="1">
      <c r="A27" s="1519" t="s">
        <v>83</v>
      </c>
      <c r="B27" s="1520"/>
      <c r="C27" s="1520"/>
      <c r="D27" s="1521"/>
      <c r="E27" s="165">
        <v>23887</v>
      </c>
      <c r="F27" s="165">
        <v>11446</v>
      </c>
      <c r="G27" s="164">
        <v>12441</v>
      </c>
      <c r="H27" s="163">
        <v>1.8263908003792397</v>
      </c>
      <c r="I27" s="162">
        <v>1.6107741454284468</v>
      </c>
      <c r="J27" s="161">
        <v>2.0829078002310437</v>
      </c>
      <c r="K27" s="31"/>
      <c r="L27" s="30"/>
    </row>
    <row r="28" spans="1:43" s="14" customFormat="1" ht="18" customHeight="1">
      <c r="A28" s="1519" t="s">
        <v>84</v>
      </c>
      <c r="B28" s="1520"/>
      <c r="C28" s="1520"/>
      <c r="D28" s="1521"/>
      <c r="E28" s="165">
        <v>24490</v>
      </c>
      <c r="F28" s="165">
        <v>15984</v>
      </c>
      <c r="G28" s="164">
        <v>8506</v>
      </c>
      <c r="H28" s="163">
        <v>1.767109538422907</v>
      </c>
      <c r="I28" s="162">
        <v>2.1242692176326039</v>
      </c>
      <c r="J28" s="161">
        <v>1.3428434307076371</v>
      </c>
      <c r="K28" s="31"/>
      <c r="L28" s="30"/>
    </row>
    <row r="29" spans="1:43" s="14" customFormat="1" ht="18" customHeight="1">
      <c r="A29" s="1519" t="s">
        <v>85</v>
      </c>
      <c r="B29" s="1520"/>
      <c r="C29" s="1520"/>
      <c r="D29" s="1521"/>
      <c r="E29" s="165">
        <v>28784</v>
      </c>
      <c r="F29" s="165">
        <v>13806</v>
      </c>
      <c r="G29" s="164">
        <v>14978</v>
      </c>
      <c r="H29" s="163">
        <v>2.1429246782523372</v>
      </c>
      <c r="I29" s="162">
        <v>1.8682306072629056</v>
      </c>
      <c r="J29" s="161">
        <v>2.478886106619576</v>
      </c>
      <c r="K29" s="31"/>
      <c r="L29" s="30"/>
    </row>
    <row r="30" spans="1:43" s="32" customFormat="1" ht="19.5" customHeight="1">
      <c r="A30" s="1518">
        <v>2561</v>
      </c>
      <c r="B30" s="1518"/>
      <c r="C30" s="1518"/>
      <c r="D30" s="1518"/>
      <c r="E30" s="590"/>
      <c r="F30" s="590"/>
      <c r="G30" s="590"/>
      <c r="H30" s="590"/>
      <c r="I30" s="590"/>
      <c r="J30" s="589"/>
      <c r="K30" s="588" t="s">
        <v>203</v>
      </c>
      <c r="L30" s="587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  <c r="AC30" s="586"/>
      <c r="AD30" s="586"/>
      <c r="AE30" s="586"/>
      <c r="AF30" s="586"/>
      <c r="AG30" s="586"/>
      <c r="AH30" s="586"/>
      <c r="AI30" s="586"/>
      <c r="AJ30" s="586"/>
      <c r="AK30" s="586"/>
      <c r="AL30" s="586"/>
      <c r="AM30" s="586"/>
      <c r="AN30" s="586"/>
      <c r="AO30" s="586"/>
      <c r="AP30" s="586"/>
      <c r="AQ30" s="586"/>
    </row>
    <row r="31" spans="1:43" s="14" customFormat="1" ht="18.75" customHeight="1">
      <c r="A31" s="1512" t="s">
        <v>78</v>
      </c>
      <c r="B31" s="1513"/>
      <c r="C31" s="1513"/>
      <c r="D31" s="1514"/>
      <c r="E31" s="585">
        <v>25244</v>
      </c>
      <c r="F31" s="585">
        <v>15208</v>
      </c>
      <c r="G31" s="584">
        <v>10036</v>
      </c>
      <c r="H31" s="583">
        <v>1.95</v>
      </c>
      <c r="I31" s="582">
        <v>2.12</v>
      </c>
      <c r="J31" s="581">
        <v>1.74</v>
      </c>
      <c r="K31" s="580"/>
      <c r="L31" s="572" t="s">
        <v>79</v>
      </c>
      <c r="M31" s="572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AP31" s="563"/>
      <c r="AQ31" s="563"/>
    </row>
    <row r="32" spans="1:43" s="14" customFormat="1" ht="18.600000000000001" customHeight="1">
      <c r="A32" s="1512" t="s">
        <v>83</v>
      </c>
      <c r="B32" s="1513"/>
      <c r="C32" s="1513"/>
      <c r="D32" s="1514"/>
      <c r="E32" s="585">
        <v>23374</v>
      </c>
      <c r="F32" s="585">
        <v>17519</v>
      </c>
      <c r="G32" s="584">
        <v>5855</v>
      </c>
      <c r="H32" s="583">
        <v>1.8160261550032011</v>
      </c>
      <c r="I32" s="582">
        <v>2.4354743190153005</v>
      </c>
      <c r="J32" s="581">
        <v>1.0312274336439051</v>
      </c>
      <c r="K32" s="580"/>
      <c r="L32" s="572" t="s">
        <v>80</v>
      </c>
      <c r="M32" s="563"/>
      <c r="N32" s="586"/>
      <c r="O32" s="563"/>
      <c r="P32" s="563"/>
      <c r="Q32" s="563"/>
      <c r="R32" s="563"/>
      <c r="S32" s="563"/>
      <c r="T32" s="563"/>
      <c r="U32" s="563"/>
      <c r="V32" s="563"/>
      <c r="W32" s="563"/>
      <c r="X32" s="563"/>
      <c r="Y32" s="563"/>
      <c r="Z32" s="563"/>
      <c r="AA32" s="563"/>
      <c r="AB32" s="563"/>
      <c r="AC32" s="563"/>
      <c r="AD32" s="563"/>
      <c r="AE32" s="563"/>
      <c r="AF32" s="563"/>
      <c r="AG32" s="563"/>
      <c r="AH32" s="563"/>
      <c r="AI32" s="563"/>
      <c r="AJ32" s="563"/>
      <c r="AK32" s="563"/>
      <c r="AL32" s="563"/>
      <c r="AM32" s="563"/>
      <c r="AN32" s="563"/>
      <c r="AO32" s="563"/>
      <c r="AP32" s="563"/>
      <c r="AQ32" s="586"/>
    </row>
    <row r="33" spans="1:44" s="14" customFormat="1" ht="18.600000000000001" customHeight="1">
      <c r="A33" s="1512" t="s">
        <v>84</v>
      </c>
      <c r="B33" s="1513"/>
      <c r="C33" s="1513"/>
      <c r="D33" s="1514"/>
      <c r="E33" s="585">
        <v>11024</v>
      </c>
      <c r="F33" s="585">
        <v>3368</v>
      </c>
      <c r="G33" s="584">
        <v>7656</v>
      </c>
      <c r="H33" s="583">
        <v>0.84</v>
      </c>
      <c r="I33" s="582">
        <v>0.47</v>
      </c>
      <c r="J33" s="581">
        <v>1.2949999999999999</v>
      </c>
      <c r="K33" s="580"/>
      <c r="L33" s="572" t="s">
        <v>81</v>
      </c>
      <c r="M33" s="563"/>
      <c r="N33" s="563"/>
      <c r="O33" s="563"/>
      <c r="P33" s="563"/>
      <c r="Q33" s="563"/>
      <c r="R33" s="563"/>
      <c r="S33" s="563"/>
      <c r="T33" s="563"/>
      <c r="U33" s="563"/>
      <c r="V33" s="563"/>
      <c r="W33" s="563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563"/>
      <c r="AO33" s="563"/>
      <c r="AP33" s="563"/>
      <c r="AQ33" s="572"/>
      <c r="AR33" s="563"/>
    </row>
    <row r="34" spans="1:44" s="14" customFormat="1" ht="18.600000000000001" customHeight="1">
      <c r="A34" s="1512" t="s">
        <v>85</v>
      </c>
      <c r="B34" s="1513"/>
      <c r="C34" s="1513"/>
      <c r="D34" s="1514"/>
      <c r="E34" s="585">
        <v>26302</v>
      </c>
      <c r="F34" s="585">
        <v>14003</v>
      </c>
      <c r="G34" s="584">
        <v>12299</v>
      </c>
      <c r="H34" s="583">
        <v>1.9929637815847479</v>
      </c>
      <c r="I34" s="582">
        <v>1.9204316205381817</v>
      </c>
      <c r="J34" s="581">
        <v>2.0825149343700473</v>
      </c>
      <c r="K34" s="580"/>
      <c r="L34" s="572" t="s">
        <v>82</v>
      </c>
      <c r="M34" s="563"/>
      <c r="N34" s="563"/>
      <c r="O34" s="563"/>
      <c r="P34" s="563"/>
      <c r="Q34" s="563"/>
      <c r="R34" s="563"/>
      <c r="S34" s="563"/>
      <c r="T34" s="563"/>
      <c r="U34" s="563"/>
      <c r="V34" s="563"/>
      <c r="W34" s="563"/>
      <c r="X34" s="563"/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72"/>
      <c r="AR34" s="563"/>
    </row>
    <row r="35" spans="1:44" ht="18.600000000000001" customHeight="1">
      <c r="A35" s="1515"/>
      <c r="B35" s="1516"/>
      <c r="C35" s="1516"/>
      <c r="D35" s="1517"/>
      <c r="E35" s="579"/>
      <c r="F35" s="579"/>
      <c r="G35" s="578"/>
      <c r="H35" s="577"/>
      <c r="I35" s="576"/>
      <c r="J35" s="575"/>
      <c r="K35" s="574"/>
      <c r="L35" s="573"/>
      <c r="M35" s="563"/>
      <c r="N35" s="563"/>
      <c r="O35" s="563"/>
      <c r="P35" s="563"/>
      <c r="Q35" s="563"/>
      <c r="R35" s="563"/>
      <c r="S35" s="563"/>
      <c r="T35" s="563"/>
      <c r="U35" s="563"/>
      <c r="V35" s="563"/>
      <c r="W35" s="563"/>
      <c r="X35" s="563"/>
      <c r="Y35" s="563"/>
      <c r="Z35" s="563"/>
      <c r="AA35" s="563"/>
      <c r="AB35" s="563"/>
      <c r="AC35" s="563"/>
      <c r="AD35" s="563"/>
      <c r="AE35" s="563"/>
      <c r="AF35" s="563"/>
      <c r="AG35" s="563"/>
      <c r="AH35" s="563"/>
      <c r="AI35" s="563"/>
      <c r="AJ35" s="563"/>
      <c r="AK35" s="563"/>
      <c r="AL35" s="563"/>
      <c r="AM35" s="563"/>
      <c r="AN35" s="563"/>
      <c r="AO35" s="563"/>
      <c r="AP35" s="563"/>
      <c r="AQ35" s="572"/>
      <c r="AR35" s="563"/>
    </row>
    <row r="36" spans="1:44" ht="18.600000000000001" customHeight="1">
      <c r="A36" s="570"/>
      <c r="B36" s="570" t="s">
        <v>66</v>
      </c>
      <c r="C36" s="570" t="s">
        <v>152</v>
      </c>
      <c r="D36" s="570"/>
      <c r="E36" s="570"/>
      <c r="F36" s="570"/>
      <c r="G36" s="570"/>
      <c r="H36" s="570"/>
      <c r="I36" s="570"/>
      <c r="J36" s="570"/>
      <c r="K36" s="570"/>
      <c r="L36" s="571"/>
      <c r="M36" s="571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0"/>
      <c r="AK36" s="570"/>
      <c r="AL36" s="570"/>
      <c r="AM36" s="570"/>
      <c r="AN36" s="570"/>
      <c r="AO36" s="570"/>
      <c r="AP36" s="570"/>
      <c r="AQ36" s="570"/>
      <c r="AR36" s="570"/>
    </row>
    <row r="37" spans="1:44" ht="18.600000000000001" customHeight="1">
      <c r="A37" s="568"/>
      <c r="B37" s="570" t="s">
        <v>155</v>
      </c>
      <c r="C37" s="570" t="s">
        <v>153</v>
      </c>
      <c r="D37" s="568"/>
      <c r="E37" s="568"/>
      <c r="F37" s="568"/>
      <c r="G37" s="568"/>
      <c r="H37" s="568"/>
      <c r="I37" s="568"/>
      <c r="J37" s="568"/>
      <c r="K37" s="568"/>
      <c r="L37" s="569"/>
      <c r="M37" s="569"/>
      <c r="N37" s="568"/>
      <c r="O37" s="568"/>
      <c r="P37" s="568"/>
      <c r="Q37" s="568"/>
      <c r="R37" s="568"/>
      <c r="S37" s="568"/>
      <c r="T37" s="568"/>
      <c r="U37" s="568"/>
      <c r="V37" s="568"/>
      <c r="W37" s="568"/>
      <c r="X37" s="568"/>
      <c r="Y37" s="568"/>
      <c r="Z37" s="568"/>
      <c r="AA37" s="568"/>
      <c r="AB37" s="568"/>
      <c r="AC37" s="568"/>
      <c r="AD37" s="568"/>
      <c r="AE37" s="568"/>
      <c r="AF37" s="568"/>
      <c r="AG37" s="568"/>
      <c r="AH37" s="568"/>
      <c r="AI37" s="568"/>
      <c r="AJ37" s="568"/>
      <c r="AK37" s="568"/>
      <c r="AL37" s="568"/>
      <c r="AM37" s="568"/>
      <c r="AN37" s="568"/>
      <c r="AO37" s="568"/>
      <c r="AP37" s="568"/>
      <c r="AQ37" s="568"/>
      <c r="AR37" s="568"/>
    </row>
    <row r="38" spans="1:44" ht="18.600000000000001" customHeight="1">
      <c r="A38" s="565"/>
      <c r="B38" s="567" t="s">
        <v>61</v>
      </c>
      <c r="C38" s="566" t="s">
        <v>377</v>
      </c>
      <c r="D38" s="565"/>
      <c r="E38" s="563"/>
      <c r="F38" s="563"/>
      <c r="G38" s="563"/>
      <c r="H38" s="563"/>
      <c r="I38" s="563"/>
      <c r="J38" s="563"/>
      <c r="K38" s="563"/>
      <c r="L38" s="563"/>
      <c r="M38" s="563"/>
      <c r="N38" s="568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8"/>
      <c r="AR38" s="563"/>
    </row>
    <row r="39" spans="1:44" ht="18.600000000000001" customHeight="1">
      <c r="A39" s="565"/>
      <c r="B39" s="567" t="s">
        <v>62</v>
      </c>
      <c r="C39" s="566" t="s">
        <v>376</v>
      </c>
      <c r="D39" s="565"/>
      <c r="E39" s="564"/>
      <c r="F39" s="563"/>
      <c r="G39" s="564"/>
      <c r="H39" s="564"/>
      <c r="I39" s="564"/>
      <c r="J39" s="564"/>
      <c r="K39" s="564"/>
      <c r="L39" s="562"/>
      <c r="M39" s="564"/>
      <c r="N39" s="563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3"/>
      <c r="AR39" s="562"/>
    </row>
  </sheetData>
  <mergeCells count="36">
    <mergeCell ref="A12:D12"/>
    <mergeCell ref="A13:D13"/>
    <mergeCell ref="A15:D15"/>
    <mergeCell ref="A16:D16"/>
    <mergeCell ref="K4:L7"/>
    <mergeCell ref="A4:D7"/>
    <mergeCell ref="E4:G4"/>
    <mergeCell ref="E5:G5"/>
    <mergeCell ref="H4:J4"/>
    <mergeCell ref="H5:J5"/>
    <mergeCell ref="A8:D8"/>
    <mergeCell ref="A9:D9"/>
    <mergeCell ref="A10:D10"/>
    <mergeCell ref="K9:L9"/>
    <mergeCell ref="A11:D11"/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  <mergeCell ref="A34:D34"/>
    <mergeCell ref="A35:D35"/>
    <mergeCell ref="A32:D32"/>
    <mergeCell ref="A33:D33"/>
    <mergeCell ref="A30:D30"/>
    <mergeCell ref="A31:D31"/>
  </mergeCells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65536"/>
  <sheetViews>
    <sheetView topLeftCell="O31" zoomScale="50" zoomScaleNormal="50" workbookViewId="0">
      <selection sqref="A1:XFD1048576"/>
    </sheetView>
  </sheetViews>
  <sheetFormatPr defaultColWidth="9.125" defaultRowHeight="5.25" customHeight="1"/>
  <cols>
    <col min="1" max="1" width="30.25" style="255" customWidth="1"/>
    <col min="2" max="2" width="16.625" style="246" customWidth="1"/>
    <col min="3" max="3" width="17.75" style="246" customWidth="1"/>
    <col min="4" max="4" width="16.125" style="246" customWidth="1"/>
    <col min="5" max="5" width="17.75" style="246" customWidth="1"/>
    <col min="6" max="6" width="36.375" style="255" customWidth="1"/>
    <col min="7" max="9" width="17.75" style="246" customWidth="1"/>
    <col min="10" max="10" width="6.625" style="195" customWidth="1"/>
    <col min="11" max="11" width="31.625" style="255" customWidth="1"/>
    <col min="12" max="14" width="18.25" style="246" customWidth="1"/>
    <col min="15" max="15" width="11.375" style="246" customWidth="1"/>
    <col min="16" max="16" width="30.25" style="257" customWidth="1"/>
    <col min="17" max="17" width="16.625" style="260" customWidth="1"/>
    <col min="18" max="18" width="17.75" style="260" customWidth="1"/>
    <col min="19" max="19" width="16.125" style="260" customWidth="1"/>
    <col min="20" max="20" width="9.125" style="260"/>
    <col min="21" max="22" width="20.25" style="195" hidden="1" customWidth="1"/>
    <col min="23" max="27" width="11.625" style="195" hidden="1" customWidth="1"/>
    <col min="28" max="28" width="30.25" style="257" customWidth="1"/>
    <col min="29" max="29" width="16.625" style="260" customWidth="1"/>
    <col min="30" max="30" width="17.75" style="260" customWidth="1"/>
    <col min="31" max="31" width="16.125" style="260" customWidth="1"/>
    <col min="32" max="16384" width="9.125" style="246"/>
  </cols>
  <sheetData>
    <row r="1" spans="1:31" s="257" customFormat="1" ht="26.25" customHeight="1">
      <c r="A1" s="257" t="s">
        <v>365</v>
      </c>
      <c r="B1" s="246"/>
      <c r="C1" s="246"/>
      <c r="D1" s="246"/>
      <c r="F1" s="259" t="s">
        <v>365</v>
      </c>
      <c r="G1" s="248"/>
      <c r="H1" s="248"/>
      <c r="I1" s="248"/>
      <c r="J1" s="310"/>
      <c r="K1" s="258" t="s">
        <v>365</v>
      </c>
      <c r="L1" s="253"/>
      <c r="M1" s="253"/>
      <c r="N1" s="253"/>
      <c r="P1" s="257" t="s">
        <v>365</v>
      </c>
      <c r="Q1" s="260"/>
      <c r="R1" s="260"/>
      <c r="S1" s="260"/>
      <c r="U1" s="310"/>
      <c r="V1" s="310"/>
      <c r="W1" s="310"/>
      <c r="X1" s="310"/>
      <c r="Y1" s="310"/>
      <c r="Z1" s="310"/>
      <c r="AA1" s="310"/>
      <c r="AB1" s="257" t="s">
        <v>365</v>
      </c>
      <c r="AC1" s="260"/>
      <c r="AD1" s="260"/>
      <c r="AE1" s="260"/>
    </row>
    <row r="2" spans="1:31" ht="5.25" customHeight="1">
      <c r="F2" s="269"/>
      <c r="G2" s="248"/>
      <c r="H2" s="248"/>
      <c r="I2" s="248"/>
      <c r="K2" s="266"/>
      <c r="L2" s="253"/>
      <c r="M2" s="253"/>
      <c r="N2" s="253"/>
    </row>
    <row r="3" spans="1:31" s="255" customFormat="1" ht="26.25" customHeight="1">
      <c r="A3" s="238" t="s">
        <v>55</v>
      </c>
      <c r="B3" s="237" t="s">
        <v>0</v>
      </c>
      <c r="C3" s="237" t="s">
        <v>1</v>
      </c>
      <c r="D3" s="237" t="s">
        <v>2</v>
      </c>
      <c r="F3" s="236" t="s">
        <v>55</v>
      </c>
      <c r="G3" s="235" t="s">
        <v>0</v>
      </c>
      <c r="H3" s="235" t="s">
        <v>1</v>
      </c>
      <c r="I3" s="235" t="s">
        <v>2</v>
      </c>
      <c r="J3" s="327"/>
      <c r="K3" s="234" t="s">
        <v>55</v>
      </c>
      <c r="L3" s="233" t="s">
        <v>0</v>
      </c>
      <c r="M3" s="233" t="s">
        <v>1</v>
      </c>
      <c r="N3" s="233" t="s">
        <v>2</v>
      </c>
      <c r="P3" s="232" t="s">
        <v>55</v>
      </c>
      <c r="Q3" s="231" t="s">
        <v>0</v>
      </c>
      <c r="R3" s="231" t="s">
        <v>1</v>
      </c>
      <c r="S3" s="231" t="s">
        <v>2</v>
      </c>
      <c r="T3" s="257"/>
      <c r="U3" s="327"/>
      <c r="V3" s="327"/>
      <c r="W3" s="327"/>
      <c r="X3" s="327"/>
      <c r="Y3" s="327"/>
      <c r="Z3" s="327"/>
      <c r="AA3" s="327"/>
      <c r="AB3" s="232" t="s">
        <v>55</v>
      </c>
      <c r="AC3" s="231" t="s">
        <v>0</v>
      </c>
      <c r="AD3" s="231" t="s">
        <v>1</v>
      </c>
      <c r="AE3" s="231" t="s">
        <v>2</v>
      </c>
    </row>
    <row r="4" spans="1:31" s="255" customFormat="1" ht="21.75" customHeight="1">
      <c r="B4" s="1532" t="s">
        <v>269</v>
      </c>
      <c r="C4" s="1532"/>
      <c r="D4" s="1532"/>
      <c r="F4" s="269"/>
      <c r="G4" s="1534" t="s">
        <v>269</v>
      </c>
      <c r="H4" s="1534"/>
      <c r="I4" s="1534"/>
      <c r="J4" s="327"/>
      <c r="K4" s="266"/>
      <c r="L4" s="1536" t="s">
        <v>269</v>
      </c>
      <c r="M4" s="1536"/>
      <c r="N4" s="1536"/>
      <c r="P4" s="257"/>
      <c r="Q4" s="1530" t="s">
        <v>269</v>
      </c>
      <c r="R4" s="1530"/>
      <c r="S4" s="1530"/>
      <c r="T4" s="257"/>
      <c r="U4" s="327"/>
      <c r="V4" s="327"/>
      <c r="W4" s="327"/>
      <c r="X4" s="327"/>
      <c r="Y4" s="327"/>
      <c r="Z4" s="327"/>
      <c r="AA4" s="327"/>
      <c r="AB4" s="257"/>
      <c r="AC4" s="1530" t="s">
        <v>269</v>
      </c>
      <c r="AD4" s="1530"/>
      <c r="AE4" s="1530"/>
    </row>
    <row r="5" spans="1:31" s="200" customFormat="1" ht="21" customHeight="1">
      <c r="A5" s="225" t="s">
        <v>266</v>
      </c>
      <c r="B5" s="326">
        <v>1236358</v>
      </c>
      <c r="C5" s="326">
        <v>680638</v>
      </c>
      <c r="D5" s="326">
        <v>555720</v>
      </c>
      <c r="F5" s="224" t="s">
        <v>266</v>
      </c>
      <c r="G5" s="323">
        <v>1252549</v>
      </c>
      <c r="H5" s="323">
        <v>695555</v>
      </c>
      <c r="I5" s="323">
        <v>556994</v>
      </c>
      <c r="J5" s="320"/>
      <c r="K5" s="223" t="s">
        <v>266</v>
      </c>
      <c r="L5" s="245">
        <v>1299811</v>
      </c>
      <c r="M5" s="245">
        <v>717188</v>
      </c>
      <c r="N5" s="245">
        <v>582623</v>
      </c>
      <c r="P5" s="212" t="s">
        <v>266</v>
      </c>
      <c r="Q5" s="265">
        <v>1263081</v>
      </c>
      <c r="R5" s="265">
        <v>697938</v>
      </c>
      <c r="S5" s="265">
        <v>565143</v>
      </c>
      <c r="T5" s="198"/>
      <c r="U5" s="196"/>
      <c r="V5" s="196"/>
      <c r="W5" s="196"/>
      <c r="X5" s="196"/>
      <c r="Y5" s="320"/>
      <c r="Z5" s="320"/>
      <c r="AA5" s="320"/>
      <c r="AB5" s="212" t="s">
        <v>266</v>
      </c>
      <c r="AC5" s="265">
        <v>1262949.75</v>
      </c>
      <c r="AD5" s="265">
        <v>697829.75</v>
      </c>
      <c r="AE5" s="265">
        <v>565120</v>
      </c>
    </row>
    <row r="6" spans="1:31" s="200" customFormat="1" ht="18.75" customHeight="1">
      <c r="A6" s="225"/>
      <c r="B6" s="326"/>
      <c r="C6" s="325"/>
      <c r="D6" s="324"/>
      <c r="F6" s="224"/>
      <c r="G6" s="323"/>
      <c r="H6" s="322"/>
      <c r="I6" s="321"/>
      <c r="J6" s="320"/>
      <c r="K6" s="223"/>
      <c r="L6" s="244"/>
      <c r="M6" s="244"/>
      <c r="N6" s="244"/>
      <c r="P6" s="212"/>
      <c r="Q6" s="227"/>
      <c r="R6" s="227"/>
      <c r="S6" s="227"/>
      <c r="T6" s="198"/>
      <c r="U6" s="196"/>
      <c r="V6" s="196"/>
      <c r="W6" s="196"/>
      <c r="X6" s="196"/>
      <c r="Y6" s="320"/>
      <c r="Z6" s="320"/>
      <c r="AA6" s="320"/>
      <c r="AB6" s="212"/>
      <c r="AC6" s="227"/>
      <c r="AD6" s="227"/>
      <c r="AE6" s="227"/>
    </row>
    <row r="7" spans="1:31" s="200" customFormat="1" ht="20.25" customHeight="1">
      <c r="A7" s="252" t="s">
        <v>265</v>
      </c>
      <c r="B7" s="304">
        <v>11120</v>
      </c>
      <c r="C7" s="304">
        <v>4344</v>
      </c>
      <c r="D7" s="304">
        <v>6776</v>
      </c>
      <c r="F7" s="251" t="s">
        <v>265</v>
      </c>
      <c r="G7" s="303">
        <v>12897</v>
      </c>
      <c r="H7" s="303">
        <v>3277</v>
      </c>
      <c r="I7" s="303">
        <v>9620</v>
      </c>
      <c r="J7" s="319"/>
      <c r="K7" s="250" t="s">
        <v>265</v>
      </c>
      <c r="L7" s="242">
        <v>16720</v>
      </c>
      <c r="M7" s="242">
        <v>6076</v>
      </c>
      <c r="N7" s="242">
        <v>10644</v>
      </c>
      <c r="P7" s="209" t="s">
        <v>265</v>
      </c>
      <c r="Q7" s="302">
        <v>8922</v>
      </c>
      <c r="R7" s="302">
        <v>1191</v>
      </c>
      <c r="S7" s="302">
        <v>7731</v>
      </c>
      <c r="T7" s="309"/>
      <c r="U7" s="196"/>
      <c r="V7" s="196"/>
      <c r="W7" s="196"/>
      <c r="X7" s="196"/>
      <c r="Y7" s="319"/>
      <c r="Z7" s="318"/>
      <c r="AA7" s="318"/>
      <c r="AB7" s="209" t="s">
        <v>265</v>
      </c>
      <c r="AC7" s="302">
        <v>12415</v>
      </c>
      <c r="AD7" s="302">
        <v>3722</v>
      </c>
      <c r="AE7" s="302">
        <v>8693</v>
      </c>
    </row>
    <row r="8" spans="1:31" s="200" customFormat="1" ht="20.25" customHeight="1">
      <c r="A8" s="246" t="s">
        <v>264</v>
      </c>
      <c r="B8" s="304">
        <v>305680</v>
      </c>
      <c r="C8" s="304">
        <v>163848</v>
      </c>
      <c r="D8" s="304">
        <v>141832</v>
      </c>
      <c r="F8" s="248" t="s">
        <v>264</v>
      </c>
      <c r="G8" s="303">
        <v>319736</v>
      </c>
      <c r="H8" s="303">
        <v>191035</v>
      </c>
      <c r="I8" s="303">
        <v>128701</v>
      </c>
      <c r="J8" s="243"/>
      <c r="K8" s="253" t="s">
        <v>264</v>
      </c>
      <c r="L8" s="242">
        <v>344400</v>
      </c>
      <c r="M8" s="242">
        <v>188781</v>
      </c>
      <c r="N8" s="242">
        <v>155619</v>
      </c>
      <c r="P8" s="198" t="s">
        <v>264</v>
      </c>
      <c r="Q8" s="302">
        <v>351279</v>
      </c>
      <c r="R8" s="302">
        <v>189236</v>
      </c>
      <c r="S8" s="302">
        <v>162043</v>
      </c>
      <c r="T8" s="309"/>
      <c r="U8" t="s">
        <v>339</v>
      </c>
      <c r="V8" s="243" t="s">
        <v>364</v>
      </c>
      <c r="W8" s="243" t="s">
        <v>34</v>
      </c>
      <c r="X8" s="243" t="s">
        <v>363</v>
      </c>
      <c r="Y8" s="243" t="s">
        <v>362</v>
      </c>
      <c r="Z8" s="243" t="s">
        <v>57</v>
      </c>
      <c r="AA8" s="243" t="s">
        <v>20</v>
      </c>
      <c r="AB8" s="198" t="s">
        <v>264</v>
      </c>
      <c r="AC8" s="302">
        <v>330274</v>
      </c>
      <c r="AD8" s="302">
        <v>183225</v>
      </c>
      <c r="AE8" s="302">
        <v>147049</v>
      </c>
    </row>
    <row r="9" spans="1:31" s="200" customFormat="1" ht="20.25" customHeight="1">
      <c r="A9" s="222" t="s">
        <v>263</v>
      </c>
      <c r="B9" s="304">
        <v>294491</v>
      </c>
      <c r="C9" s="304">
        <v>188257</v>
      </c>
      <c r="D9" s="304">
        <v>106234</v>
      </c>
      <c r="F9" s="221" t="s">
        <v>263</v>
      </c>
      <c r="G9" s="303">
        <v>303736</v>
      </c>
      <c r="H9" s="303">
        <v>193695</v>
      </c>
      <c r="I9" s="303">
        <v>110041</v>
      </c>
      <c r="J9" s="317"/>
      <c r="K9" s="220" t="s">
        <v>263</v>
      </c>
      <c r="L9" s="242">
        <v>304835</v>
      </c>
      <c r="M9" s="242">
        <v>183998</v>
      </c>
      <c r="N9" s="242">
        <v>120837</v>
      </c>
      <c r="P9" s="208" t="s">
        <v>263</v>
      </c>
      <c r="Q9" s="302">
        <v>259513</v>
      </c>
      <c r="R9" s="302">
        <v>153811</v>
      </c>
      <c r="S9" s="302">
        <v>105702</v>
      </c>
      <c r="T9" s="309"/>
      <c r="U9" t="s">
        <v>361</v>
      </c>
      <c r="V9" s="316">
        <v>360201</v>
      </c>
      <c r="W9" s="226">
        <v>259513</v>
      </c>
      <c r="X9" s="226">
        <v>218730</v>
      </c>
      <c r="Y9" s="317">
        <v>234961</v>
      </c>
      <c r="Z9" s="316">
        <v>188842</v>
      </c>
      <c r="AA9" s="315">
        <v>834</v>
      </c>
      <c r="AB9" s="208" t="s">
        <v>263</v>
      </c>
      <c r="AC9" s="302">
        <v>290644</v>
      </c>
      <c r="AD9" s="302">
        <v>179940</v>
      </c>
      <c r="AE9" s="302">
        <v>110704</v>
      </c>
    </row>
    <row r="10" spans="1:31" s="200" customFormat="1" ht="20.25" customHeight="1">
      <c r="A10" s="222" t="s">
        <v>262</v>
      </c>
      <c r="B10" s="304">
        <v>217480</v>
      </c>
      <c r="C10" s="304">
        <v>122877</v>
      </c>
      <c r="D10" s="304">
        <v>94603</v>
      </c>
      <c r="F10" s="221" t="s">
        <v>262</v>
      </c>
      <c r="G10" s="303">
        <v>182053</v>
      </c>
      <c r="H10" s="303">
        <v>110076</v>
      </c>
      <c r="I10" s="303">
        <v>71977</v>
      </c>
      <c r="J10" s="249"/>
      <c r="K10" s="220" t="s">
        <v>262</v>
      </c>
      <c r="L10" s="242">
        <v>213650</v>
      </c>
      <c r="M10" s="242">
        <v>141097</v>
      </c>
      <c r="N10" s="242">
        <v>72553</v>
      </c>
      <c r="P10" s="208" t="s">
        <v>262</v>
      </c>
      <c r="Q10" s="302">
        <v>218730</v>
      </c>
      <c r="R10" s="302">
        <v>141892</v>
      </c>
      <c r="S10" s="302">
        <v>76838</v>
      </c>
      <c r="T10" s="309"/>
      <c r="U10" t="s">
        <v>360</v>
      </c>
      <c r="V10" s="283">
        <v>29.134037228699132</v>
      </c>
      <c r="W10" s="283">
        <v>20.990117749066208</v>
      </c>
      <c r="X10" s="283">
        <v>17.691477711148391</v>
      </c>
      <c r="Y10" s="283">
        <v>19.004285166594141</v>
      </c>
      <c r="Z10" s="283">
        <v>15.274054925838632</v>
      </c>
      <c r="AA10" s="283">
        <v>6.7456189873806777E-2</v>
      </c>
      <c r="AB10" s="208" t="s">
        <v>262</v>
      </c>
      <c r="AC10" s="227">
        <v>207978.25</v>
      </c>
      <c r="AD10" s="227">
        <v>128985.5</v>
      </c>
      <c r="AE10" s="227">
        <v>78992.399999999994</v>
      </c>
    </row>
    <row r="11" spans="1:31" ht="20.25" customHeight="1">
      <c r="A11" s="246" t="s">
        <v>261</v>
      </c>
      <c r="B11" s="304">
        <v>228554</v>
      </c>
      <c r="C11" s="304">
        <v>121794</v>
      </c>
      <c r="D11" s="304">
        <v>106760</v>
      </c>
      <c r="F11" s="248" t="s">
        <v>261</v>
      </c>
      <c r="G11" s="303">
        <v>253329</v>
      </c>
      <c r="H11" s="303">
        <v>119085</v>
      </c>
      <c r="I11" s="303">
        <v>134244</v>
      </c>
      <c r="J11" s="314"/>
      <c r="K11" s="253" t="s">
        <v>261</v>
      </c>
      <c r="L11" s="313">
        <v>222959</v>
      </c>
      <c r="M11" s="313">
        <v>109487</v>
      </c>
      <c r="N11" s="313">
        <v>113472</v>
      </c>
      <c r="P11" s="198" t="s">
        <v>261</v>
      </c>
      <c r="Q11" s="302">
        <v>234961</v>
      </c>
      <c r="R11" s="302">
        <v>118834</v>
      </c>
      <c r="S11" s="302">
        <v>116127</v>
      </c>
      <c r="T11" s="309"/>
      <c r="V11" s="198"/>
      <c r="W11" s="198"/>
      <c r="X11" s="198"/>
      <c r="Y11" s="198"/>
      <c r="Z11" s="198"/>
      <c r="AB11" s="198" t="s">
        <v>261</v>
      </c>
      <c r="AC11" s="227">
        <v>234951</v>
      </c>
      <c r="AD11" s="227">
        <v>117300</v>
      </c>
      <c r="AE11" s="227">
        <v>117651</v>
      </c>
    </row>
    <row r="12" spans="1:31" ht="20.25" customHeight="1">
      <c r="A12" s="219" t="s">
        <v>286</v>
      </c>
      <c r="B12" s="304">
        <v>191501</v>
      </c>
      <c r="C12" s="304">
        <v>91515</v>
      </c>
      <c r="D12" s="304">
        <v>99986</v>
      </c>
      <c r="F12" s="218" t="s">
        <v>286</v>
      </c>
      <c r="G12" s="303">
        <v>206670</v>
      </c>
      <c r="H12" s="303">
        <v>89813</v>
      </c>
      <c r="I12" s="303">
        <v>116857</v>
      </c>
      <c r="J12" s="312"/>
      <c r="K12" s="217" t="s">
        <v>286</v>
      </c>
      <c r="L12" s="242">
        <v>173647</v>
      </c>
      <c r="M12" s="242">
        <v>77924</v>
      </c>
      <c r="N12" s="242">
        <v>95723</v>
      </c>
      <c r="P12" s="206" t="s">
        <v>286</v>
      </c>
      <c r="Q12" s="302">
        <v>206166</v>
      </c>
      <c r="R12" s="302">
        <v>104210</v>
      </c>
      <c r="S12" s="302">
        <v>101956</v>
      </c>
      <c r="T12" s="309"/>
      <c r="V12" s="283">
        <v>102.16142897122032</v>
      </c>
      <c r="Y12" s="312"/>
      <c r="Z12" s="312"/>
      <c r="AA12" s="311"/>
      <c r="AB12" s="206" t="s">
        <v>286</v>
      </c>
      <c r="AC12" s="227">
        <v>194496</v>
      </c>
      <c r="AD12" s="227">
        <v>90866</v>
      </c>
      <c r="AE12" s="227">
        <v>103631</v>
      </c>
    </row>
    <row r="13" spans="1:31" ht="20.25" customHeight="1">
      <c r="A13" s="219" t="s">
        <v>285</v>
      </c>
      <c r="B13" s="304">
        <v>36840</v>
      </c>
      <c r="C13" s="304">
        <v>30066</v>
      </c>
      <c r="D13" s="304">
        <v>6774</v>
      </c>
      <c r="F13" s="218" t="s">
        <v>285</v>
      </c>
      <c r="G13" s="303">
        <v>46659</v>
      </c>
      <c r="H13" s="303">
        <v>29272</v>
      </c>
      <c r="I13" s="303">
        <v>17387</v>
      </c>
      <c r="K13" s="217" t="s">
        <v>285</v>
      </c>
      <c r="L13" s="242">
        <v>49312</v>
      </c>
      <c r="M13" s="242">
        <v>31563</v>
      </c>
      <c r="N13" s="242">
        <v>17749</v>
      </c>
      <c r="P13" s="206" t="s">
        <v>285</v>
      </c>
      <c r="Q13" s="302">
        <v>28795</v>
      </c>
      <c r="R13" s="302">
        <v>14624</v>
      </c>
      <c r="S13" s="302">
        <v>14171</v>
      </c>
      <c r="T13" s="309"/>
      <c r="AA13" s="310"/>
      <c r="AB13" s="206" t="s">
        <v>285</v>
      </c>
      <c r="AC13" s="227">
        <v>40401</v>
      </c>
      <c r="AD13" s="227">
        <v>26381</v>
      </c>
      <c r="AE13" s="227">
        <v>14020</v>
      </c>
    </row>
    <row r="14" spans="1:31" ht="20.25" customHeight="1">
      <c r="A14" s="279" t="s">
        <v>268</v>
      </c>
      <c r="B14" s="308">
        <v>213</v>
      </c>
      <c r="C14" s="308">
        <v>213</v>
      </c>
      <c r="D14" s="307" t="s">
        <v>206</v>
      </c>
      <c r="F14" s="278" t="s">
        <v>268</v>
      </c>
      <c r="G14" s="303" t="s">
        <v>206</v>
      </c>
      <c r="H14" s="303" t="s">
        <v>206</v>
      </c>
      <c r="I14" s="305" t="s">
        <v>206</v>
      </c>
      <c r="J14" s="290"/>
      <c r="K14" s="277" t="s">
        <v>268</v>
      </c>
      <c r="L14" s="242" t="s">
        <v>206</v>
      </c>
      <c r="M14" s="242" t="s">
        <v>206</v>
      </c>
      <c r="N14" s="242" t="s">
        <v>206</v>
      </c>
      <c r="P14" s="207" t="s">
        <v>268</v>
      </c>
      <c r="Q14" s="302" t="s">
        <v>204</v>
      </c>
      <c r="R14" s="302" t="s">
        <v>204</v>
      </c>
      <c r="S14" s="302" t="s">
        <v>204</v>
      </c>
      <c r="T14" s="309"/>
      <c r="X14" s="290"/>
      <c r="Y14" s="290"/>
      <c r="Z14" s="289"/>
      <c r="AA14" s="249"/>
      <c r="AB14" s="207" t="s">
        <v>268</v>
      </c>
      <c r="AC14" s="227">
        <v>53</v>
      </c>
      <c r="AD14" s="227">
        <v>53</v>
      </c>
      <c r="AE14" s="227" t="s">
        <v>206</v>
      </c>
    </row>
    <row r="15" spans="1:31" ht="20.25" customHeight="1">
      <c r="A15" s="246" t="s">
        <v>257</v>
      </c>
      <c r="B15" s="304">
        <v>179033</v>
      </c>
      <c r="C15" s="304">
        <v>79518</v>
      </c>
      <c r="D15" s="304">
        <v>99515</v>
      </c>
      <c r="F15" s="248" t="s">
        <v>257</v>
      </c>
      <c r="G15" s="303">
        <v>180798</v>
      </c>
      <c r="H15" s="303">
        <v>78387</v>
      </c>
      <c r="I15" s="303">
        <v>102411</v>
      </c>
      <c r="J15" s="290"/>
      <c r="K15" s="253" t="s">
        <v>257</v>
      </c>
      <c r="L15" s="242">
        <v>195756</v>
      </c>
      <c r="M15" s="242">
        <v>87555</v>
      </c>
      <c r="N15" s="242">
        <v>108201</v>
      </c>
      <c r="P15" s="198" t="s">
        <v>257</v>
      </c>
      <c r="Q15" s="302">
        <v>188842</v>
      </c>
      <c r="R15" s="302">
        <v>92140</v>
      </c>
      <c r="S15" s="302">
        <v>96702</v>
      </c>
      <c r="T15" s="309"/>
      <c r="X15" s="290"/>
      <c r="Y15" s="290"/>
      <c r="Z15" s="289"/>
      <c r="AA15" s="249"/>
      <c r="AB15" s="198" t="s">
        <v>257</v>
      </c>
      <c r="AC15" s="302">
        <v>186107</v>
      </c>
      <c r="AD15" s="302">
        <v>84400</v>
      </c>
      <c r="AE15" s="302">
        <v>101707</v>
      </c>
    </row>
    <row r="16" spans="1:31" s="200" customFormat="1" ht="20.25" customHeight="1">
      <c r="A16" s="279" t="s">
        <v>256</v>
      </c>
      <c r="B16" s="304">
        <v>98872</v>
      </c>
      <c r="C16" s="304">
        <v>35599</v>
      </c>
      <c r="D16" s="304">
        <v>63273</v>
      </c>
      <c r="F16" s="278" t="s">
        <v>256</v>
      </c>
      <c r="G16" s="303">
        <v>101535</v>
      </c>
      <c r="H16" s="303">
        <v>36382</v>
      </c>
      <c r="I16" s="303">
        <v>65153</v>
      </c>
      <c r="J16" s="289"/>
      <c r="K16" s="277" t="s">
        <v>256</v>
      </c>
      <c r="L16" s="242">
        <v>120023</v>
      </c>
      <c r="M16" s="242">
        <v>44472</v>
      </c>
      <c r="N16" s="242">
        <v>75551</v>
      </c>
      <c r="P16" s="207" t="s">
        <v>256</v>
      </c>
      <c r="Q16" s="302">
        <v>111223</v>
      </c>
      <c r="R16" s="302">
        <v>44537</v>
      </c>
      <c r="S16" s="302">
        <v>66686</v>
      </c>
      <c r="T16" s="309"/>
      <c r="U16" s="196"/>
      <c r="V16" s="196"/>
      <c r="W16" s="196"/>
      <c r="X16" s="290"/>
      <c r="Y16" s="289"/>
      <c r="Z16" s="289"/>
      <c r="AA16" s="249"/>
      <c r="AB16" s="207" t="s">
        <v>256</v>
      </c>
      <c r="AC16" s="302">
        <v>107913</v>
      </c>
      <c r="AD16" s="302">
        <v>40248</v>
      </c>
      <c r="AE16" s="302">
        <v>67665</v>
      </c>
    </row>
    <row r="17" spans="1:35" s="200" customFormat="1" ht="20.25" customHeight="1">
      <c r="A17" s="279" t="s">
        <v>255</v>
      </c>
      <c r="B17" s="304">
        <v>59629</v>
      </c>
      <c r="C17" s="304">
        <v>37578</v>
      </c>
      <c r="D17" s="304">
        <v>22051</v>
      </c>
      <c r="F17" s="278" t="s">
        <v>255</v>
      </c>
      <c r="G17" s="303">
        <v>62108</v>
      </c>
      <c r="H17" s="303">
        <v>36463</v>
      </c>
      <c r="I17" s="303">
        <v>25645</v>
      </c>
      <c r="J17" s="289"/>
      <c r="K17" s="277" t="s">
        <v>255</v>
      </c>
      <c r="L17" s="242">
        <v>58740</v>
      </c>
      <c r="M17" s="242">
        <v>39703</v>
      </c>
      <c r="N17" s="242">
        <v>19037</v>
      </c>
      <c r="P17" s="207" t="s">
        <v>255</v>
      </c>
      <c r="Q17" s="302">
        <v>59010</v>
      </c>
      <c r="R17" s="302">
        <v>40749</v>
      </c>
      <c r="S17" s="302">
        <v>18261</v>
      </c>
      <c r="T17" s="309"/>
      <c r="U17" s="196"/>
      <c r="V17" s="196"/>
      <c r="W17" s="196"/>
      <c r="X17" s="298"/>
      <c r="Y17" s="289"/>
      <c r="Z17" s="297"/>
      <c r="AA17" s="249"/>
      <c r="AB17" s="207" t="s">
        <v>255</v>
      </c>
      <c r="AC17" s="302">
        <v>59872</v>
      </c>
      <c r="AD17" s="302">
        <v>38623</v>
      </c>
      <c r="AE17" s="302">
        <v>21249</v>
      </c>
    </row>
    <row r="18" spans="1:35" s="200" customFormat="1" ht="20.25" customHeight="1">
      <c r="A18" s="279" t="s">
        <v>254</v>
      </c>
      <c r="B18" s="304">
        <v>20532</v>
      </c>
      <c r="C18" s="304">
        <v>6341</v>
      </c>
      <c r="D18" s="304">
        <v>14191</v>
      </c>
      <c r="F18" s="278" t="s">
        <v>254</v>
      </c>
      <c r="G18" s="303">
        <v>17155</v>
      </c>
      <c r="H18" s="303">
        <v>5542</v>
      </c>
      <c r="I18" s="303">
        <v>11613</v>
      </c>
      <c r="J18" s="293"/>
      <c r="K18" s="277" t="s">
        <v>254</v>
      </c>
      <c r="L18" s="242">
        <v>16993</v>
      </c>
      <c r="M18" s="242">
        <v>3380</v>
      </c>
      <c r="N18" s="242">
        <v>13613</v>
      </c>
      <c r="P18" s="207" t="s">
        <v>254</v>
      </c>
      <c r="Q18" s="302">
        <v>18609</v>
      </c>
      <c r="R18" s="302">
        <v>6854</v>
      </c>
      <c r="S18" s="302">
        <v>11755</v>
      </c>
      <c r="T18" s="309"/>
      <c r="X18" s="293"/>
      <c r="Y18" s="293"/>
      <c r="Z18" s="293"/>
      <c r="AA18" s="249"/>
      <c r="AB18" s="207" t="s">
        <v>254</v>
      </c>
      <c r="AC18" s="302">
        <v>18322</v>
      </c>
      <c r="AD18" s="302">
        <v>5529</v>
      </c>
      <c r="AE18" s="302">
        <v>12793</v>
      </c>
    </row>
    <row r="19" spans="1:35" s="200" customFormat="1" ht="20.25" customHeight="1">
      <c r="A19" s="219" t="s">
        <v>253</v>
      </c>
      <c r="B19" s="308" t="s">
        <v>206</v>
      </c>
      <c r="C19" s="307" t="s">
        <v>206</v>
      </c>
      <c r="D19" s="307" t="s">
        <v>206</v>
      </c>
      <c r="F19" s="218" t="s">
        <v>253</v>
      </c>
      <c r="G19" s="306" t="s">
        <v>206</v>
      </c>
      <c r="H19" s="305" t="s">
        <v>206</v>
      </c>
      <c r="I19" s="305" t="s">
        <v>206</v>
      </c>
      <c r="J19" s="290"/>
      <c r="K19" s="217" t="s">
        <v>253</v>
      </c>
      <c r="L19" s="242" t="s">
        <v>206</v>
      </c>
      <c r="M19" s="242" t="s">
        <v>206</v>
      </c>
      <c r="N19" s="242" t="s">
        <v>206</v>
      </c>
      <c r="P19" s="206" t="s">
        <v>253</v>
      </c>
      <c r="Q19" s="302" t="s">
        <v>204</v>
      </c>
      <c r="R19" s="302" t="s">
        <v>204</v>
      </c>
      <c r="S19" s="302" t="s">
        <v>204</v>
      </c>
      <c r="T19" s="198"/>
      <c r="U19" s="196"/>
      <c r="V19" s="196"/>
      <c r="W19" s="196"/>
      <c r="X19" s="290"/>
      <c r="Y19" s="290"/>
      <c r="Z19" s="289"/>
      <c r="AA19" s="249"/>
      <c r="AB19" s="206" t="s">
        <v>253</v>
      </c>
      <c r="AC19" s="211" t="s">
        <v>204</v>
      </c>
      <c r="AD19" s="211" t="s">
        <v>204</v>
      </c>
      <c r="AE19" s="211" t="s">
        <v>204</v>
      </c>
    </row>
    <row r="20" spans="1:35" s="200" customFormat="1" ht="20.25" customHeight="1">
      <c r="A20" s="219" t="s">
        <v>252</v>
      </c>
      <c r="B20" s="304" t="s">
        <v>206</v>
      </c>
      <c r="C20" s="304" t="s">
        <v>206</v>
      </c>
      <c r="D20" s="304" t="s">
        <v>206</v>
      </c>
      <c r="F20" s="218" t="s">
        <v>252</v>
      </c>
      <c r="G20" s="303" t="s">
        <v>206</v>
      </c>
      <c r="H20" s="303" t="s">
        <v>206</v>
      </c>
      <c r="I20" s="303" t="s">
        <v>206</v>
      </c>
      <c r="J20" s="290"/>
      <c r="K20" s="217" t="s">
        <v>252</v>
      </c>
      <c r="L20" s="242">
        <v>1491</v>
      </c>
      <c r="M20" s="242">
        <v>194</v>
      </c>
      <c r="N20" s="242">
        <v>1297</v>
      </c>
      <c r="P20" s="206" t="s">
        <v>252</v>
      </c>
      <c r="Q20" s="302">
        <v>834</v>
      </c>
      <c r="R20" s="302">
        <v>834</v>
      </c>
      <c r="S20" s="302" t="s">
        <v>204</v>
      </c>
      <c r="T20" s="198"/>
      <c r="U20" s="196"/>
      <c r="V20" s="196"/>
      <c r="W20" s="196"/>
      <c r="X20" s="290"/>
      <c r="Y20" s="290"/>
      <c r="Z20" s="289"/>
      <c r="AA20" s="249"/>
      <c r="AB20" s="206" t="s">
        <v>252</v>
      </c>
      <c r="AC20" s="211">
        <v>581</v>
      </c>
      <c r="AD20" s="211">
        <v>257</v>
      </c>
      <c r="AE20" s="211">
        <v>324</v>
      </c>
    </row>
    <row r="21" spans="1:35" ht="21" customHeight="1">
      <c r="A21" s="246"/>
      <c r="B21" s="1533" t="s">
        <v>267</v>
      </c>
      <c r="C21" s="1533"/>
      <c r="D21" s="1533"/>
      <c r="F21" s="248"/>
      <c r="G21" s="1535" t="s">
        <v>267</v>
      </c>
      <c r="H21" s="1535"/>
      <c r="I21" s="1535"/>
      <c r="J21" s="289"/>
      <c r="K21" s="253"/>
      <c r="L21" s="1537" t="s">
        <v>267</v>
      </c>
      <c r="M21" s="1537"/>
      <c r="N21" s="1537"/>
      <c r="P21" s="198"/>
      <c r="Q21" s="1531" t="s">
        <v>267</v>
      </c>
      <c r="R21" s="1531"/>
      <c r="S21" s="1531"/>
      <c r="T21" s="198"/>
      <c r="U21" s="196"/>
      <c r="V21" s="196"/>
      <c r="W21" s="196"/>
      <c r="X21" s="290"/>
      <c r="Y21" s="289"/>
      <c r="Z21" s="289"/>
      <c r="AB21" s="198"/>
      <c r="AC21" s="1531" t="s">
        <v>267</v>
      </c>
      <c r="AD21" s="1531"/>
      <c r="AE21" s="1531"/>
    </row>
    <row r="22" spans="1:35" ht="21" customHeight="1">
      <c r="A22" s="230" t="s">
        <v>266</v>
      </c>
      <c r="B22" s="301">
        <v>100</v>
      </c>
      <c r="C22" s="301">
        <v>100</v>
      </c>
      <c r="D22" s="301">
        <v>100</v>
      </c>
      <c r="F22" s="229" t="s">
        <v>266</v>
      </c>
      <c r="G22" s="300">
        <v>100</v>
      </c>
      <c r="H22" s="300">
        <v>100</v>
      </c>
      <c r="I22" s="300">
        <v>100</v>
      </c>
      <c r="J22" s="289"/>
      <c r="K22" s="228" t="s">
        <v>266</v>
      </c>
      <c r="L22" s="299">
        <v>100</v>
      </c>
      <c r="M22" s="299">
        <v>100</v>
      </c>
      <c r="N22" s="299">
        <v>100</v>
      </c>
      <c r="P22" s="210" t="s">
        <v>266</v>
      </c>
      <c r="Q22" s="291">
        <v>100</v>
      </c>
      <c r="R22" s="292">
        <v>100</v>
      </c>
      <c r="S22" s="291">
        <v>100</v>
      </c>
      <c r="T22" s="198"/>
      <c r="X22" s="298"/>
      <c r="Y22" s="289"/>
      <c r="Z22" s="297"/>
      <c r="AA22" s="249"/>
      <c r="AB22" s="210" t="s">
        <v>266</v>
      </c>
      <c r="AC22" s="291">
        <v>100</v>
      </c>
      <c r="AD22" s="292">
        <v>100</v>
      </c>
      <c r="AE22" s="291">
        <v>100</v>
      </c>
      <c r="AI22" s="213"/>
    </row>
    <row r="23" spans="1:35" ht="4.95" customHeight="1">
      <c r="A23" s="230"/>
      <c r="B23" s="296"/>
      <c r="C23" s="296"/>
      <c r="D23" s="296"/>
      <c r="F23" s="229"/>
      <c r="G23" s="295"/>
      <c r="H23" s="295"/>
      <c r="I23" s="295"/>
      <c r="J23" s="293"/>
      <c r="K23" s="228"/>
      <c r="L23" s="294"/>
      <c r="M23" s="294"/>
      <c r="N23" s="294"/>
      <c r="P23" s="210"/>
      <c r="Q23" s="291"/>
      <c r="R23" s="292"/>
      <c r="S23" s="291"/>
      <c r="T23" s="198"/>
      <c r="X23" s="293"/>
      <c r="Y23" s="293"/>
      <c r="Z23" s="293"/>
      <c r="AA23" s="249"/>
      <c r="AB23" s="210"/>
      <c r="AC23" s="291"/>
      <c r="AD23" s="292"/>
      <c r="AE23" s="291"/>
      <c r="AI23" s="213"/>
    </row>
    <row r="24" spans="1:35" ht="20.25" customHeight="1">
      <c r="A24" s="252" t="s">
        <v>265</v>
      </c>
      <c r="B24" s="275">
        <v>0.89941586498409032</v>
      </c>
      <c r="C24" s="275">
        <v>0.63822472444970746</v>
      </c>
      <c r="D24" s="275">
        <v>1.2193190815518606</v>
      </c>
      <c r="F24" s="251" t="s">
        <v>265</v>
      </c>
      <c r="G24" s="273">
        <v>1.0296603166822216</v>
      </c>
      <c r="H24" s="273">
        <v>0.47113456160907474</v>
      </c>
      <c r="I24" s="273">
        <v>1.7271281198720274</v>
      </c>
      <c r="J24" s="290"/>
      <c r="K24" s="250" t="s">
        <v>265</v>
      </c>
      <c r="L24" s="272">
        <v>1.2863408603250781</v>
      </c>
      <c r="M24" s="272">
        <v>0.84719766644171401</v>
      </c>
      <c r="N24" s="272">
        <v>1.8269103691409367</v>
      </c>
      <c r="P24" s="209" t="s">
        <v>265</v>
      </c>
      <c r="Q24" s="271">
        <v>0.70636800015200929</v>
      </c>
      <c r="R24" s="271">
        <v>0.17064553011872113</v>
      </c>
      <c r="S24" s="271">
        <v>1.3679723538998094</v>
      </c>
      <c r="T24" s="198"/>
      <c r="X24" s="290"/>
      <c r="Y24" s="290"/>
      <c r="Z24" s="289"/>
      <c r="AA24" s="249"/>
      <c r="AB24" s="209" t="s">
        <v>265</v>
      </c>
      <c r="AC24" s="271">
        <v>0.98301614929651793</v>
      </c>
      <c r="AD24" s="271">
        <v>0.53336791674473605</v>
      </c>
      <c r="AE24" s="271">
        <v>1.5382573612684032</v>
      </c>
      <c r="AI24" s="213"/>
    </row>
    <row r="25" spans="1:35" ht="20.25" customHeight="1">
      <c r="A25" s="246" t="s">
        <v>264</v>
      </c>
      <c r="B25" s="275">
        <v>24.724230360461938</v>
      </c>
      <c r="C25" s="275">
        <v>24.072708253138966</v>
      </c>
      <c r="D25" s="275">
        <v>25.522205427193551</v>
      </c>
      <c r="F25" s="248" t="s">
        <v>264</v>
      </c>
      <c r="G25" s="273">
        <v>25.5268256970386</v>
      </c>
      <c r="H25" s="273">
        <v>27.465117783640402</v>
      </c>
      <c r="I25" s="273">
        <v>23.106353030732826</v>
      </c>
      <c r="J25" s="290"/>
      <c r="K25" s="253" t="s">
        <v>264</v>
      </c>
      <c r="L25" s="272">
        <v>26.49615982631321</v>
      </c>
      <c r="M25" s="272">
        <v>26.322386877638777</v>
      </c>
      <c r="N25" s="272">
        <v>26.71006808862678</v>
      </c>
      <c r="P25" s="198" t="s">
        <v>264</v>
      </c>
      <c r="Q25" s="271">
        <v>27.811280511701149</v>
      </c>
      <c r="R25" s="271">
        <v>27.113583154950728</v>
      </c>
      <c r="S25" s="271">
        <v>28.672919951233581</v>
      </c>
      <c r="T25" s="198"/>
      <c r="X25" s="290"/>
      <c r="Y25" s="290"/>
      <c r="Z25" s="289"/>
      <c r="AB25" s="198" t="s">
        <v>264</v>
      </c>
      <c r="AC25" s="271">
        <v>26.151000861277339</v>
      </c>
      <c r="AD25" s="271">
        <v>26.256404230401468</v>
      </c>
      <c r="AE25" s="271">
        <v>26.020845130237827</v>
      </c>
      <c r="AI25" s="213"/>
    </row>
    <row r="26" spans="1:35" ht="20.25" customHeight="1">
      <c r="A26" s="222" t="s">
        <v>263</v>
      </c>
      <c r="B26" s="275">
        <v>23.819233587682533</v>
      </c>
      <c r="C26" s="275">
        <v>27.658902382764406</v>
      </c>
      <c r="D26" s="275">
        <v>19.116461527387894</v>
      </c>
      <c r="F26" s="221" t="s">
        <v>263</v>
      </c>
      <c r="G26" s="273">
        <v>24.259430561199604</v>
      </c>
      <c r="H26" s="273">
        <v>27.847546204110387</v>
      </c>
      <c r="I26" s="273">
        <v>19.756227176594361</v>
      </c>
      <c r="J26" s="289"/>
      <c r="K26" s="220" t="s">
        <v>263</v>
      </c>
      <c r="L26" s="272">
        <v>23.422255751028416</v>
      </c>
      <c r="M26" s="272">
        <v>25.655476667205811</v>
      </c>
      <c r="N26" s="272">
        <v>20.740169886873673</v>
      </c>
      <c r="P26" s="208" t="s">
        <v>263</v>
      </c>
      <c r="Q26" s="271">
        <v>20.546029906237209</v>
      </c>
      <c r="R26" s="271">
        <v>22.077917408136539</v>
      </c>
      <c r="S26" s="271">
        <v>18.70358475642448</v>
      </c>
      <c r="T26" s="198"/>
      <c r="X26" s="290"/>
      <c r="Y26" s="289"/>
      <c r="Z26" s="289"/>
      <c r="AA26" s="249"/>
      <c r="AB26" s="208" t="s">
        <v>263</v>
      </c>
      <c r="AC26" s="271">
        <v>23.013108795500376</v>
      </c>
      <c r="AD26" s="271">
        <v>25.785659037895705</v>
      </c>
      <c r="AE26" s="271">
        <v>19.589467723669308</v>
      </c>
      <c r="AI26" s="213"/>
    </row>
    <row r="27" spans="1:35" ht="20.25" customHeight="1">
      <c r="A27" s="222" t="s">
        <v>262</v>
      </c>
      <c r="B27" s="275">
        <v>17.590374309059349</v>
      </c>
      <c r="C27" s="275">
        <v>18.023208901060475</v>
      </c>
      <c r="D27" s="275">
        <v>17.053501043691067</v>
      </c>
      <c r="F27" s="221" t="s">
        <v>262</v>
      </c>
      <c r="G27" s="273">
        <v>14.534601041556058</v>
      </c>
      <c r="H27" s="273">
        <v>15.825635643478948</v>
      </c>
      <c r="I27" s="273">
        <v>12.922401318506124</v>
      </c>
      <c r="K27" s="220" t="s">
        <v>262</v>
      </c>
      <c r="L27" s="272">
        <v>16.437005072275891</v>
      </c>
      <c r="M27" s="272">
        <v>19.673642057591593</v>
      </c>
      <c r="N27" s="272">
        <v>12.45282112103367</v>
      </c>
      <c r="P27" s="208" t="s">
        <v>262</v>
      </c>
      <c r="Q27" s="271">
        <v>17.317179183282782</v>
      </c>
      <c r="R27" s="271">
        <v>20.330172594127273</v>
      </c>
      <c r="S27" s="271">
        <v>13.596204854346599</v>
      </c>
      <c r="T27" s="198"/>
      <c r="AB27" s="208" t="s">
        <v>262</v>
      </c>
      <c r="AC27" s="271">
        <v>16.467658352994647</v>
      </c>
      <c r="AD27" s="271">
        <v>18.483806401203157</v>
      </c>
      <c r="AE27" s="271">
        <v>13.977986976217439</v>
      </c>
      <c r="AI27" s="213"/>
    </row>
    <row r="28" spans="1:35" ht="20.25" customHeight="1">
      <c r="A28" s="246" t="s">
        <v>261</v>
      </c>
      <c r="B28" s="275">
        <v>18.486069568846563</v>
      </c>
      <c r="C28" s="275">
        <v>17.894093482879299</v>
      </c>
      <c r="D28" s="275">
        <v>19.211113510400921</v>
      </c>
      <c r="F28" s="248" t="s">
        <v>261</v>
      </c>
      <c r="G28" s="273">
        <v>20.22507702293483</v>
      </c>
      <c r="H28" s="273">
        <v>17.120860320175975</v>
      </c>
      <c r="I28" s="273">
        <v>24.101516353856596</v>
      </c>
      <c r="K28" s="253" t="s">
        <v>261</v>
      </c>
      <c r="L28" s="272">
        <v>17.153186117058556</v>
      </c>
      <c r="M28" s="272">
        <v>15.266150576975633</v>
      </c>
      <c r="N28" s="272">
        <v>19.476059132578012</v>
      </c>
      <c r="P28" s="198" t="s">
        <v>261</v>
      </c>
      <c r="Q28" s="271">
        <v>18.602211576296373</v>
      </c>
      <c r="R28" s="271">
        <v>17.026440744020242</v>
      </c>
      <c r="S28" s="271">
        <v>20.548250619754647</v>
      </c>
      <c r="T28" s="198"/>
      <c r="AB28" s="198" t="s">
        <v>261</v>
      </c>
      <c r="AC28" s="271">
        <v>18.603352983758857</v>
      </c>
      <c r="AD28" s="271">
        <v>16.809257558881662</v>
      </c>
      <c r="AE28" s="271">
        <v>20.81876415628539</v>
      </c>
      <c r="AI28" s="213"/>
    </row>
    <row r="29" spans="1:35" ht="20.25" customHeight="1">
      <c r="A29" s="219" t="s">
        <v>260</v>
      </c>
      <c r="B29" s="275">
        <v>15.489122082762437</v>
      </c>
      <c r="C29" s="275">
        <v>13.475473217775086</v>
      </c>
      <c r="D29" s="275">
        <v>17.992154322320594</v>
      </c>
      <c r="F29" s="218" t="s">
        <v>260</v>
      </c>
      <c r="G29" s="273">
        <v>16.499953295240346</v>
      </c>
      <c r="H29" s="273">
        <v>12.912422454011544</v>
      </c>
      <c r="I29" s="273">
        <v>20.97993874260764</v>
      </c>
      <c r="J29" s="287"/>
      <c r="K29" s="217" t="s">
        <v>260</v>
      </c>
      <c r="L29" s="272">
        <v>13.35940379024335</v>
      </c>
      <c r="M29" s="272">
        <v>10.865212468697189</v>
      </c>
      <c r="N29" s="272">
        <v>16.429663779150498</v>
      </c>
      <c r="P29" s="206" t="s">
        <v>260</v>
      </c>
      <c r="Q29" s="271">
        <v>16.322468630277868</v>
      </c>
      <c r="R29" s="271">
        <v>14.931125687381973</v>
      </c>
      <c r="S29" s="271">
        <v>18.040743670186131</v>
      </c>
      <c r="T29" s="198"/>
      <c r="V29" s="286"/>
      <c r="W29" s="288"/>
      <c r="X29" s="288"/>
      <c r="Y29" s="287"/>
      <c r="Z29" s="286"/>
      <c r="AA29" s="285"/>
      <c r="AB29" s="206" t="s">
        <v>260</v>
      </c>
      <c r="AC29" s="271">
        <v>15.400137653932788</v>
      </c>
      <c r="AD29" s="271">
        <v>13.021227598852013</v>
      </c>
      <c r="AE29" s="271">
        <v>18.337875141562854</v>
      </c>
      <c r="AI29" s="213"/>
    </row>
    <row r="30" spans="1:35" ht="20.25" customHeight="1">
      <c r="A30" s="219" t="s">
        <v>259</v>
      </c>
      <c r="B30" s="275">
        <v>2.9797194663681554</v>
      </c>
      <c r="C30" s="275">
        <v>4.4173260969854757</v>
      </c>
      <c r="D30" s="275">
        <v>1.2189591880803283</v>
      </c>
      <c r="F30" s="218" t="s">
        <v>259</v>
      </c>
      <c r="G30" s="273">
        <v>3.7251237276944855</v>
      </c>
      <c r="H30" s="273">
        <v>4.2084378661644299</v>
      </c>
      <c r="I30" s="273">
        <v>3.1215776112489544</v>
      </c>
      <c r="J30" s="283"/>
      <c r="K30" s="217" t="s">
        <v>259</v>
      </c>
      <c r="L30" s="272">
        <v>3.7937823268152062</v>
      </c>
      <c r="M30" s="272">
        <v>4.4009381082784431</v>
      </c>
      <c r="N30" s="272">
        <v>3.0463953534275166</v>
      </c>
      <c r="P30" s="206" t="s">
        <v>259</v>
      </c>
      <c r="Q30" s="271">
        <v>2.2797429460185055</v>
      </c>
      <c r="R30" s="271">
        <v>2.0953150566382686</v>
      </c>
      <c r="S30" s="271">
        <v>2.5075069495685165</v>
      </c>
      <c r="T30" s="198"/>
      <c r="U30" s="283"/>
      <c r="V30" s="282"/>
      <c r="W30" s="284"/>
      <c r="X30" s="284"/>
      <c r="Y30" s="283"/>
      <c r="Z30" s="282"/>
      <c r="AA30" s="281"/>
      <c r="AB30" s="206" t="s">
        <v>259</v>
      </c>
      <c r="AC30" s="271">
        <v>3.1989396252701265</v>
      </c>
      <c r="AD30" s="271">
        <v>3.7804349843210323</v>
      </c>
      <c r="AE30" s="271">
        <v>2.4808890147225369</v>
      </c>
      <c r="AI30" s="213"/>
    </row>
    <row r="31" spans="1:35" ht="20.25" customHeight="1">
      <c r="A31" s="279" t="s">
        <v>258</v>
      </c>
      <c r="B31" s="275">
        <v>1.7228019715972234E-2</v>
      </c>
      <c r="C31" s="275">
        <v>3.1294168118735657E-2</v>
      </c>
      <c r="D31" s="275" t="s">
        <v>206</v>
      </c>
      <c r="F31" s="278" t="s">
        <v>258</v>
      </c>
      <c r="G31" s="273" t="s">
        <v>206</v>
      </c>
      <c r="H31" s="273" t="s">
        <v>206</v>
      </c>
      <c r="I31" s="273" t="s">
        <v>206</v>
      </c>
      <c r="K31" s="277" t="s">
        <v>258</v>
      </c>
      <c r="L31" s="272" t="s">
        <v>206</v>
      </c>
      <c r="M31" s="272" t="s">
        <v>206</v>
      </c>
      <c r="N31" s="272" t="s">
        <v>206</v>
      </c>
      <c r="P31" s="207" t="s">
        <v>258</v>
      </c>
      <c r="Q31" s="271" t="s">
        <v>206</v>
      </c>
      <c r="R31" s="271" t="s">
        <v>206</v>
      </c>
      <c r="S31" s="271" t="s">
        <v>206</v>
      </c>
      <c r="T31" s="198"/>
      <c r="AB31" s="207" t="s">
        <v>258</v>
      </c>
      <c r="AC31" s="271">
        <v>4.1965248419424447E-3</v>
      </c>
      <c r="AD31" s="271">
        <v>7.5949757086166076E-3</v>
      </c>
      <c r="AE31" s="271" t="s">
        <v>206</v>
      </c>
      <c r="AI31" s="213"/>
    </row>
    <row r="32" spans="1:35" ht="20.25" customHeight="1">
      <c r="A32" s="246" t="s">
        <v>257</v>
      </c>
      <c r="B32" s="275">
        <v>14.480676308965526</v>
      </c>
      <c r="C32" s="275">
        <v>11.682862255707146</v>
      </c>
      <c r="D32" s="275">
        <v>17.907399409774708</v>
      </c>
      <c r="F32" s="248" t="s">
        <v>257</v>
      </c>
      <c r="G32" s="273">
        <v>14.464405360588687</v>
      </c>
      <c r="H32" s="273">
        <v>11.269705486985213</v>
      </c>
      <c r="I32" s="273">
        <v>18.386374000438067</v>
      </c>
      <c r="K32" s="253" t="s">
        <v>257</v>
      </c>
      <c r="L32" s="272">
        <v>15.060343388384927</v>
      </c>
      <c r="M32" s="272">
        <v>12.208096064072461</v>
      </c>
      <c r="N32" s="272">
        <v>18.571357464432403</v>
      </c>
      <c r="P32" s="198" t="s">
        <v>257</v>
      </c>
      <c r="Q32" s="271">
        <v>14.950901802813913</v>
      </c>
      <c r="R32" s="280">
        <v>13.201745713802659</v>
      </c>
      <c r="S32" s="271">
        <v>17.111067464340884</v>
      </c>
      <c r="T32" s="198"/>
      <c r="AB32" s="198" t="s">
        <v>257</v>
      </c>
      <c r="AC32" s="271">
        <v>14.735899033195897</v>
      </c>
      <c r="AD32" s="280">
        <v>12.094640562400786</v>
      </c>
      <c r="AE32" s="271">
        <v>17.997416477916193</v>
      </c>
      <c r="AI32" s="213"/>
    </row>
    <row r="33" spans="1:35" ht="20.25" customHeight="1">
      <c r="A33" s="279" t="s">
        <v>256</v>
      </c>
      <c r="B33" s="275">
        <v>7.9970364570779662</v>
      </c>
      <c r="C33" s="275">
        <v>5.2302398631871858</v>
      </c>
      <c r="D33" s="275">
        <v>11.385769812135608</v>
      </c>
      <c r="F33" s="278" t="s">
        <v>256</v>
      </c>
      <c r="G33" s="273">
        <v>8.1062696948382857</v>
      </c>
      <c r="H33" s="273">
        <v>5.2306431554657795</v>
      </c>
      <c r="I33" s="273">
        <v>11.697253471312079</v>
      </c>
      <c r="J33" s="246"/>
      <c r="K33" s="277" t="s">
        <v>256</v>
      </c>
      <c r="L33" s="272">
        <v>9.2338809257653605</v>
      </c>
      <c r="M33" s="272">
        <v>6.2008845658321112</v>
      </c>
      <c r="N33" s="272">
        <v>12.967390576753751</v>
      </c>
      <c r="P33" s="207" t="s">
        <v>256</v>
      </c>
      <c r="Q33" s="271">
        <v>8.8056902130583872</v>
      </c>
      <c r="R33" s="271">
        <v>6.381225839544487</v>
      </c>
      <c r="S33" s="271">
        <v>11.799845348876302</v>
      </c>
      <c r="T33" s="198"/>
      <c r="U33" s="246"/>
      <c r="V33" s="246"/>
      <c r="W33" s="246"/>
      <c r="X33" s="246"/>
      <c r="Y33" s="246"/>
      <c r="Z33" s="246"/>
      <c r="AA33" s="246"/>
      <c r="AB33" s="207" t="s">
        <v>256</v>
      </c>
      <c r="AC33" s="271">
        <v>8.5445204767648111</v>
      </c>
      <c r="AD33" s="271">
        <v>5.7675958928377584</v>
      </c>
      <c r="AE33" s="271">
        <v>11.973563137032842</v>
      </c>
      <c r="AI33" s="213"/>
    </row>
    <row r="34" spans="1:35" ht="20.25" customHeight="1">
      <c r="A34" s="279" t="s">
        <v>255</v>
      </c>
      <c r="B34" s="275">
        <v>4.8229558105338421</v>
      </c>
      <c r="C34" s="275">
        <v>5.52099647683497</v>
      </c>
      <c r="D34" s="275">
        <v>3.9680054703807675</v>
      </c>
      <c r="F34" s="278" t="s">
        <v>255</v>
      </c>
      <c r="G34" s="273">
        <v>4.9585285685430271</v>
      </c>
      <c r="H34" s="273">
        <v>5.2422885321793391</v>
      </c>
      <c r="I34" s="273">
        <v>4.6041788600954412</v>
      </c>
      <c r="J34" s="246"/>
      <c r="K34" s="277" t="s">
        <v>255</v>
      </c>
      <c r="L34" s="272">
        <v>4.5191185487736298</v>
      </c>
      <c r="M34" s="272">
        <v>5.535926423754999</v>
      </c>
      <c r="N34" s="272">
        <v>3.2674645525494186</v>
      </c>
      <c r="P34" s="207" t="s">
        <v>255</v>
      </c>
      <c r="Q34" s="271">
        <v>4.671909402484876</v>
      </c>
      <c r="R34" s="271">
        <v>5.8384842206614342</v>
      </c>
      <c r="S34" s="271">
        <v>3.2312175856376175</v>
      </c>
      <c r="T34" s="198"/>
      <c r="U34" s="246"/>
      <c r="V34" s="246"/>
      <c r="W34" s="246"/>
      <c r="X34" s="246"/>
      <c r="Y34" s="246"/>
      <c r="Z34" s="246"/>
      <c r="AA34" s="246"/>
      <c r="AB34" s="207" t="s">
        <v>255</v>
      </c>
      <c r="AC34" s="271">
        <v>4.7406478365429816</v>
      </c>
      <c r="AD34" s="271">
        <v>5.5347310715830043</v>
      </c>
      <c r="AE34" s="271">
        <v>3.7600863533408835</v>
      </c>
      <c r="AI34" s="213"/>
    </row>
    <row r="35" spans="1:35" ht="20.25" customHeight="1">
      <c r="A35" s="279" t="s">
        <v>254</v>
      </c>
      <c r="B35" s="275">
        <v>1.6606840413537178</v>
      </c>
      <c r="C35" s="275">
        <v>0.93162591568498965</v>
      </c>
      <c r="D35" s="275">
        <v>2.5536241272583315</v>
      </c>
      <c r="F35" s="278" t="s">
        <v>254</v>
      </c>
      <c r="G35" s="273">
        <v>1.3696070972073746</v>
      </c>
      <c r="H35" s="273">
        <v>0.79677379934009529</v>
      </c>
      <c r="I35" s="273">
        <v>2.0849416690305462</v>
      </c>
      <c r="J35" s="246"/>
      <c r="K35" s="277" t="s">
        <v>254</v>
      </c>
      <c r="L35" s="272">
        <v>1.307343913845936</v>
      </c>
      <c r="M35" s="272">
        <v>0.47128507448535112</v>
      </c>
      <c r="N35" s="272">
        <v>2.3365023351292344</v>
      </c>
      <c r="P35" s="207" t="s">
        <v>254</v>
      </c>
      <c r="Q35" s="271">
        <v>1.4733021872706502</v>
      </c>
      <c r="R35" s="271">
        <v>0.98203565359673783</v>
      </c>
      <c r="S35" s="271">
        <v>2.0800045298269643</v>
      </c>
      <c r="T35" s="198"/>
      <c r="U35" s="246"/>
      <c r="V35" s="246"/>
      <c r="W35" s="246"/>
      <c r="X35" s="246"/>
      <c r="Y35" s="246"/>
      <c r="Z35" s="246"/>
      <c r="AA35" s="246"/>
      <c r="AB35" s="207" t="s">
        <v>254</v>
      </c>
      <c r="AC35" s="271">
        <v>1.4507307198881032</v>
      </c>
      <c r="AD35" s="271">
        <v>0.7923135979800231</v>
      </c>
      <c r="AE35" s="271">
        <v>2.2637669875424691</v>
      </c>
      <c r="AI35" s="213"/>
    </row>
    <row r="36" spans="1:35" ht="20.25" customHeight="1">
      <c r="A36" s="219" t="s">
        <v>253</v>
      </c>
      <c r="B36" s="276" t="s">
        <v>206</v>
      </c>
      <c r="C36" s="275" t="s">
        <v>206</v>
      </c>
      <c r="D36" s="275" t="s">
        <v>206</v>
      </c>
      <c r="F36" s="218" t="s">
        <v>253</v>
      </c>
      <c r="G36" s="274" t="s">
        <v>206</v>
      </c>
      <c r="H36" s="273" t="s">
        <v>206</v>
      </c>
      <c r="I36" s="273" t="s">
        <v>206</v>
      </c>
      <c r="J36" s="246"/>
      <c r="K36" s="217" t="s">
        <v>253</v>
      </c>
      <c r="L36" s="272" t="s">
        <v>206</v>
      </c>
      <c r="M36" s="272" t="s">
        <v>206</v>
      </c>
      <c r="N36" s="272" t="s">
        <v>206</v>
      </c>
      <c r="P36" s="206" t="s">
        <v>253</v>
      </c>
      <c r="Q36" s="271" t="s">
        <v>206</v>
      </c>
      <c r="R36" s="271" t="s">
        <v>206</v>
      </c>
      <c r="S36" s="271" t="s">
        <v>206</v>
      </c>
      <c r="T36" s="198"/>
      <c r="U36" s="246"/>
      <c r="V36" s="246"/>
      <c r="W36" s="246"/>
      <c r="X36" s="246"/>
      <c r="Y36" s="246"/>
      <c r="Z36" s="246"/>
      <c r="AA36" s="246"/>
      <c r="AB36" s="206" t="s">
        <v>253</v>
      </c>
      <c r="AC36" s="271" t="s">
        <v>206</v>
      </c>
      <c r="AD36" s="271" t="s">
        <v>206</v>
      </c>
      <c r="AE36" s="271" t="s">
        <v>206</v>
      </c>
      <c r="AI36" s="213"/>
    </row>
    <row r="37" spans="1:35" ht="20.25" customHeight="1">
      <c r="A37" s="219" t="s">
        <v>252</v>
      </c>
      <c r="B37" s="276" t="s">
        <v>206</v>
      </c>
      <c r="C37" s="275" t="s">
        <v>206</v>
      </c>
      <c r="D37" s="275" t="s">
        <v>206</v>
      </c>
      <c r="F37" s="218" t="s">
        <v>252</v>
      </c>
      <c r="G37" s="274" t="s">
        <v>206</v>
      </c>
      <c r="H37" s="273" t="s">
        <v>206</v>
      </c>
      <c r="I37" s="273" t="s">
        <v>206</v>
      </c>
      <c r="J37" s="246"/>
      <c r="K37" s="217" t="s">
        <v>252</v>
      </c>
      <c r="L37" s="272">
        <v>0.11470898461391695</v>
      </c>
      <c r="M37" s="272">
        <v>2.7050090074011279E-2</v>
      </c>
      <c r="N37" s="272">
        <v>0.22261393731452414</v>
      </c>
      <c r="P37" s="206" t="s">
        <v>252</v>
      </c>
      <c r="Q37" s="271">
        <v>6.6029019516563064E-2</v>
      </c>
      <c r="R37" s="271">
        <v>0.11949485484384</v>
      </c>
      <c r="S37" s="271" t="s">
        <v>206</v>
      </c>
      <c r="T37" s="198"/>
      <c r="U37" s="246"/>
      <c r="V37" s="246"/>
      <c r="W37" s="246"/>
      <c r="X37" s="246"/>
      <c r="Y37" s="246"/>
      <c r="Z37" s="246"/>
      <c r="AA37" s="246"/>
      <c r="AB37" s="206" t="s">
        <v>252</v>
      </c>
      <c r="AC37" s="271">
        <v>4.6003413833369061E-2</v>
      </c>
      <c r="AD37" s="271">
        <v>3.6828467115367323E-2</v>
      </c>
      <c r="AE37" s="271">
        <v>5.7332955832389579E-2</v>
      </c>
      <c r="AI37" s="213"/>
    </row>
    <row r="38" spans="1:35" ht="20.25" customHeight="1">
      <c r="A38" s="264"/>
      <c r="B38" s="264"/>
      <c r="C38" s="264"/>
      <c r="D38" s="264"/>
      <c r="F38" s="263"/>
      <c r="G38" s="263"/>
      <c r="H38" s="263"/>
      <c r="I38" s="263"/>
      <c r="J38" s="246"/>
      <c r="K38" s="262"/>
      <c r="L38" s="262"/>
      <c r="M38" s="262"/>
      <c r="N38" s="262"/>
      <c r="P38" s="270"/>
      <c r="Q38" s="270"/>
      <c r="R38" s="270"/>
      <c r="S38" s="270"/>
      <c r="U38" s="246"/>
      <c r="V38" s="246"/>
      <c r="W38" s="246"/>
      <c r="X38" s="246"/>
      <c r="Y38" s="246"/>
      <c r="Z38" s="246"/>
      <c r="AA38" s="246"/>
      <c r="AB38" s="270"/>
      <c r="AC38" s="270"/>
      <c r="AD38" s="270"/>
      <c r="AE38" s="270"/>
    </row>
    <row r="39" spans="1:35" ht="15" customHeight="1">
      <c r="F39" s="269"/>
      <c r="G39" s="248"/>
      <c r="H39" s="248"/>
      <c r="I39" s="248"/>
      <c r="J39" s="246"/>
      <c r="K39" s="266"/>
      <c r="L39" s="253"/>
      <c r="M39" s="253"/>
      <c r="N39" s="253"/>
      <c r="U39" s="246"/>
      <c r="V39" s="246"/>
      <c r="W39" s="246"/>
      <c r="X39" s="246"/>
      <c r="Y39" s="246"/>
      <c r="Z39" s="246"/>
      <c r="AA39" s="246"/>
      <c r="AB39" s="204" t="s">
        <v>251</v>
      </c>
    </row>
    <row r="40" spans="1:35" ht="15" customHeight="1">
      <c r="A40" s="240" t="s">
        <v>251</v>
      </c>
      <c r="B40" s="247"/>
      <c r="C40" s="247"/>
      <c r="D40" s="247"/>
      <c r="F40" s="241" t="s">
        <v>251</v>
      </c>
      <c r="G40" s="261"/>
      <c r="H40" s="261"/>
      <c r="I40" s="261"/>
      <c r="J40" s="246"/>
      <c r="K40" s="205" t="s">
        <v>251</v>
      </c>
      <c r="L40" s="268"/>
      <c r="M40" s="268"/>
      <c r="N40" s="268"/>
      <c r="Q40" s="267"/>
      <c r="R40" s="267"/>
      <c r="S40" s="267"/>
      <c r="U40" s="246"/>
      <c r="V40" s="246"/>
      <c r="W40" s="246"/>
      <c r="X40" s="246"/>
      <c r="Y40" s="246"/>
      <c r="Z40" s="246"/>
      <c r="AA40" s="246"/>
      <c r="AC40" s="267"/>
      <c r="AD40" s="267"/>
      <c r="AE40" s="267"/>
    </row>
    <row r="41" spans="1:35" s="200" customFormat="1" ht="24.6" customHeight="1">
      <c r="B41" s="200" t="s">
        <v>284</v>
      </c>
      <c r="D41" s="203"/>
      <c r="G41" s="200" t="s">
        <v>283</v>
      </c>
      <c r="I41" s="203"/>
      <c r="L41" s="200" t="s">
        <v>282</v>
      </c>
      <c r="N41" s="203"/>
      <c r="Q41" s="200" t="s">
        <v>281</v>
      </c>
      <c r="R41" s="202"/>
      <c r="S41" s="201"/>
      <c r="AC41" s="200">
        <v>2561</v>
      </c>
      <c r="AD41" s="202"/>
      <c r="AE41" s="201"/>
    </row>
    <row r="42" spans="1:35" ht="15" customHeight="1">
      <c r="B42" s="247"/>
      <c r="C42" s="247"/>
      <c r="D42" s="247"/>
      <c r="F42" s="246"/>
      <c r="J42" s="246"/>
      <c r="L42" s="247"/>
      <c r="M42" s="247"/>
      <c r="N42" s="247"/>
      <c r="Q42" s="267"/>
      <c r="R42" s="267"/>
      <c r="S42" s="267"/>
      <c r="U42" s="246"/>
      <c r="V42" s="246"/>
      <c r="W42" s="246"/>
      <c r="X42" s="246"/>
      <c r="Y42" s="246"/>
      <c r="Z42" s="246"/>
      <c r="AA42" s="246"/>
      <c r="AC42" s="267"/>
      <c r="AD42" s="267"/>
      <c r="AE42" s="267"/>
    </row>
    <row r="43" spans="1:35" ht="15" customHeight="1">
      <c r="B43" s="247"/>
      <c r="C43" s="247"/>
      <c r="D43" s="247"/>
      <c r="G43" s="247"/>
      <c r="H43" s="247"/>
      <c r="I43" s="247"/>
      <c r="J43" s="246"/>
      <c r="L43" s="247"/>
      <c r="M43" s="247"/>
      <c r="N43" s="247"/>
      <c r="Q43" s="267"/>
      <c r="R43" s="267"/>
      <c r="S43" s="267"/>
      <c r="U43" s="246"/>
      <c r="V43" s="246"/>
      <c r="W43" s="246"/>
      <c r="X43" s="246"/>
      <c r="Y43" s="246"/>
      <c r="Z43" s="246"/>
      <c r="AA43" s="246"/>
      <c r="AC43" s="267"/>
      <c r="AD43" s="267"/>
      <c r="AE43" s="267"/>
    </row>
    <row r="45" spans="1:35" ht="15" customHeight="1">
      <c r="B45" s="247"/>
      <c r="C45" s="247"/>
      <c r="D45" s="247"/>
      <c r="G45" s="247"/>
      <c r="H45" s="247"/>
      <c r="I45" s="247"/>
      <c r="J45" s="246"/>
      <c r="L45" s="247"/>
      <c r="M45" s="247"/>
      <c r="N45" s="247"/>
      <c r="Q45" s="267"/>
      <c r="R45" s="267"/>
      <c r="S45" s="267"/>
      <c r="U45" s="246"/>
      <c r="V45" s="246"/>
      <c r="W45" s="246"/>
      <c r="X45" s="246"/>
      <c r="Y45" s="246"/>
      <c r="Z45" s="246"/>
      <c r="AA45" s="246"/>
      <c r="AC45" s="267"/>
      <c r="AD45" s="267"/>
      <c r="AE45" s="267"/>
    </row>
    <row r="46" spans="1:35" ht="15" customHeight="1">
      <c r="B46" s="247"/>
      <c r="C46" s="247"/>
      <c r="D46" s="247"/>
      <c r="G46" s="247"/>
      <c r="H46" s="247"/>
      <c r="I46" s="247"/>
      <c r="J46" s="246"/>
      <c r="L46" s="247"/>
      <c r="M46" s="247"/>
      <c r="N46" s="247"/>
      <c r="Q46" s="267"/>
      <c r="R46" s="267"/>
      <c r="S46" s="267"/>
      <c r="U46" s="246"/>
      <c r="V46" s="246"/>
      <c r="W46" s="246"/>
      <c r="X46" s="246"/>
      <c r="Y46" s="246"/>
      <c r="Z46" s="246"/>
      <c r="AA46" s="246"/>
      <c r="AC46" s="267"/>
      <c r="AD46" s="267"/>
      <c r="AE46" s="267"/>
    </row>
    <row r="47" spans="1:35" ht="15" customHeight="1">
      <c r="B47" s="247"/>
      <c r="C47" s="247"/>
      <c r="D47" s="247"/>
      <c r="G47" s="247"/>
      <c r="H47" s="247"/>
      <c r="I47" s="247"/>
      <c r="J47" s="246"/>
      <c r="L47" s="247"/>
      <c r="M47" s="247"/>
      <c r="N47" s="247"/>
      <c r="Q47" s="267"/>
      <c r="R47" s="267"/>
      <c r="S47" s="267"/>
      <c r="U47" s="246"/>
      <c r="V47" s="246"/>
      <c r="W47" s="246"/>
      <c r="X47" s="246"/>
      <c r="Y47" s="246"/>
      <c r="Z47" s="246"/>
      <c r="AA47" s="246"/>
      <c r="AC47" s="267"/>
      <c r="AD47" s="267"/>
      <c r="AE47" s="267"/>
    </row>
    <row r="48" spans="1:35" ht="15" customHeight="1">
      <c r="B48" s="247"/>
      <c r="C48" s="247"/>
      <c r="D48" s="247"/>
      <c r="G48" s="247"/>
      <c r="H48" s="247"/>
      <c r="I48" s="247"/>
      <c r="J48" s="246"/>
      <c r="L48" s="247"/>
      <c r="M48" s="247"/>
      <c r="N48" s="247"/>
      <c r="Q48" s="267"/>
      <c r="R48" s="267"/>
      <c r="S48" s="267"/>
      <c r="U48" s="246"/>
      <c r="V48" s="246"/>
      <c r="W48" s="246"/>
      <c r="X48" s="246"/>
      <c r="Y48" s="246"/>
      <c r="Z48" s="246"/>
      <c r="AA48" s="246"/>
      <c r="AC48" s="267"/>
      <c r="AD48" s="267"/>
      <c r="AE48" s="267"/>
    </row>
    <row r="49" spans="2:31" s="246" customFormat="1" ht="15" customHeight="1">
      <c r="B49" s="247"/>
      <c r="C49" s="247"/>
      <c r="D49" s="247"/>
      <c r="G49" s="247"/>
      <c r="H49" s="247"/>
      <c r="I49" s="247"/>
      <c r="L49" s="247"/>
      <c r="M49" s="247"/>
      <c r="N49" s="247"/>
      <c r="P49" s="260"/>
      <c r="Q49" s="267"/>
      <c r="R49" s="267"/>
      <c r="S49" s="267"/>
      <c r="T49" s="260"/>
      <c r="AB49" s="260"/>
      <c r="AC49" s="267"/>
      <c r="AD49" s="267"/>
      <c r="AE49" s="267"/>
    </row>
    <row r="50" spans="2:31" s="246" customFormat="1" ht="15" customHeight="1">
      <c r="B50" s="247"/>
      <c r="C50" s="247"/>
      <c r="D50" s="247"/>
      <c r="G50" s="247"/>
      <c r="H50" s="247"/>
      <c r="I50" s="247"/>
      <c r="L50" s="247"/>
      <c r="M50" s="247"/>
      <c r="N50" s="247"/>
      <c r="P50" s="260"/>
      <c r="Q50" s="267"/>
      <c r="R50" s="267"/>
      <c r="S50" s="267"/>
      <c r="T50" s="260"/>
      <c r="AB50" s="260"/>
      <c r="AC50" s="267"/>
      <c r="AD50" s="267"/>
      <c r="AE50" s="267"/>
    </row>
    <row r="51" spans="2:31" s="246" customFormat="1" ht="15" customHeight="1">
      <c r="B51" s="247"/>
      <c r="C51" s="247"/>
      <c r="D51" s="247"/>
      <c r="G51" s="247"/>
      <c r="H51" s="247"/>
      <c r="I51" s="247"/>
      <c r="L51" s="247"/>
      <c r="M51" s="247"/>
      <c r="N51" s="247"/>
      <c r="P51" s="260"/>
      <c r="Q51" s="267"/>
      <c r="R51" s="267"/>
      <c r="S51" s="267"/>
      <c r="T51" s="260"/>
      <c r="AB51" s="260"/>
      <c r="AC51" s="267"/>
      <c r="AD51" s="267"/>
      <c r="AE51" s="267"/>
    </row>
    <row r="52" spans="2:31" s="246" customFormat="1" ht="15" customHeight="1">
      <c r="B52" s="247"/>
      <c r="C52" s="247"/>
      <c r="D52" s="247"/>
      <c r="G52" s="247"/>
      <c r="H52" s="247"/>
      <c r="I52" s="247"/>
      <c r="L52" s="247"/>
      <c r="M52" s="247"/>
      <c r="N52" s="247"/>
      <c r="P52" s="260"/>
      <c r="Q52" s="267"/>
      <c r="R52" s="267"/>
      <c r="S52" s="267"/>
      <c r="T52" s="260"/>
      <c r="AB52" s="260"/>
      <c r="AC52" s="267"/>
      <c r="AD52" s="267"/>
      <c r="AE52" s="267"/>
    </row>
    <row r="53" spans="2:31" s="246" customFormat="1" ht="15" customHeight="1">
      <c r="B53" s="247"/>
      <c r="C53" s="247"/>
      <c r="D53" s="247"/>
      <c r="G53" s="247"/>
      <c r="H53" s="247"/>
      <c r="I53" s="247"/>
      <c r="L53" s="247"/>
      <c r="M53" s="247"/>
      <c r="N53" s="247"/>
      <c r="P53" s="260"/>
      <c r="Q53" s="267"/>
      <c r="R53" s="267"/>
      <c r="S53" s="267"/>
      <c r="T53" s="260"/>
      <c r="AB53" s="260"/>
      <c r="AC53" s="267"/>
      <c r="AD53" s="267"/>
      <c r="AE53" s="267"/>
    </row>
    <row r="54" spans="2:31" s="246" customFormat="1" ht="15" customHeight="1">
      <c r="B54" s="247"/>
      <c r="C54" s="247"/>
      <c r="D54" s="247"/>
      <c r="G54" s="247"/>
      <c r="H54" s="247"/>
      <c r="I54" s="247"/>
      <c r="L54" s="247"/>
      <c r="M54" s="247"/>
      <c r="N54" s="247"/>
      <c r="P54" s="260"/>
      <c r="Q54" s="267"/>
      <c r="R54" s="267"/>
      <c r="S54" s="267"/>
      <c r="T54" s="260"/>
      <c r="AB54" s="260"/>
      <c r="AC54" s="267"/>
      <c r="AD54" s="267"/>
      <c r="AE54" s="267"/>
    </row>
    <row r="55" spans="2:31" s="246" customFormat="1" ht="15" customHeight="1">
      <c r="B55" s="247"/>
      <c r="C55" s="247"/>
      <c r="D55" s="247"/>
      <c r="G55" s="247"/>
      <c r="H55" s="247"/>
      <c r="I55" s="247"/>
      <c r="L55" s="247"/>
      <c r="M55" s="247"/>
      <c r="N55" s="247"/>
      <c r="P55" s="260"/>
      <c r="Q55" s="267"/>
      <c r="R55" s="267"/>
      <c r="S55" s="267"/>
      <c r="T55" s="260"/>
      <c r="AB55" s="260"/>
      <c r="AC55" s="267"/>
      <c r="AD55" s="267"/>
      <c r="AE55" s="267"/>
    </row>
    <row r="56" spans="2:31" s="246" customFormat="1" ht="15" customHeight="1">
      <c r="B56" s="247"/>
      <c r="C56" s="247"/>
      <c r="D56" s="247"/>
      <c r="G56" s="247"/>
      <c r="H56" s="247"/>
      <c r="I56" s="247"/>
      <c r="L56" s="247"/>
      <c r="M56" s="247"/>
      <c r="N56" s="247"/>
      <c r="P56" s="260"/>
      <c r="Q56" s="267"/>
      <c r="R56" s="267"/>
      <c r="S56" s="267"/>
      <c r="T56" s="260"/>
      <c r="AB56" s="260"/>
      <c r="AC56" s="267"/>
      <c r="AD56" s="267"/>
      <c r="AE56" s="267"/>
    </row>
    <row r="57" spans="2:31" s="246" customFormat="1" ht="15" customHeight="1">
      <c r="B57" s="247"/>
      <c r="C57" s="247"/>
      <c r="D57" s="247"/>
      <c r="G57" s="247"/>
      <c r="H57" s="247"/>
      <c r="I57" s="247"/>
      <c r="L57" s="247"/>
      <c r="M57" s="247"/>
      <c r="N57" s="247"/>
      <c r="P57" s="260"/>
      <c r="Q57" s="267"/>
      <c r="R57" s="267"/>
      <c r="S57" s="267"/>
      <c r="T57" s="260"/>
      <c r="AB57" s="260"/>
      <c r="AC57" s="267"/>
      <c r="AD57" s="267"/>
      <c r="AE57" s="267"/>
    </row>
    <row r="58" spans="2:31" s="246" customFormat="1" ht="15" customHeight="1">
      <c r="B58" s="247"/>
      <c r="C58" s="247"/>
      <c r="D58" s="247"/>
      <c r="G58" s="247"/>
      <c r="H58" s="247"/>
      <c r="I58" s="247"/>
      <c r="L58" s="247"/>
      <c r="M58" s="247"/>
      <c r="N58" s="247"/>
      <c r="P58" s="260"/>
      <c r="Q58" s="267"/>
      <c r="R58" s="267"/>
      <c r="S58" s="267"/>
      <c r="T58" s="260"/>
      <c r="AB58" s="260"/>
      <c r="AC58" s="267"/>
      <c r="AD58" s="267"/>
      <c r="AE58" s="267"/>
    </row>
    <row r="59" spans="2:31" s="246" customFormat="1" ht="15" customHeight="1">
      <c r="B59" s="247"/>
      <c r="C59" s="247"/>
      <c r="D59" s="247"/>
      <c r="G59" s="247"/>
      <c r="H59" s="247"/>
      <c r="I59" s="247"/>
      <c r="L59" s="247"/>
      <c r="M59" s="247"/>
      <c r="N59" s="247"/>
      <c r="P59" s="260"/>
      <c r="Q59" s="267"/>
      <c r="R59" s="267"/>
      <c r="S59" s="267"/>
      <c r="T59" s="260"/>
      <c r="AB59" s="260"/>
      <c r="AC59" s="267"/>
      <c r="AD59" s="267"/>
      <c r="AE59" s="267"/>
    </row>
    <row r="60" spans="2:31" s="246" customFormat="1" ht="15" customHeight="1">
      <c r="B60" s="247"/>
      <c r="C60" s="247"/>
      <c r="D60" s="247"/>
      <c r="G60" s="247"/>
      <c r="H60" s="247"/>
      <c r="I60" s="247"/>
      <c r="L60" s="247"/>
      <c r="M60" s="247"/>
      <c r="N60" s="247"/>
      <c r="P60" s="260"/>
      <c r="Q60" s="267"/>
      <c r="R60" s="267"/>
      <c r="S60" s="267"/>
      <c r="T60" s="260"/>
      <c r="AB60" s="260"/>
      <c r="AC60" s="267"/>
      <c r="AD60" s="267"/>
      <c r="AE60" s="267"/>
    </row>
    <row r="61" spans="2:31" s="246" customFormat="1" ht="15" customHeight="1">
      <c r="B61" s="247"/>
      <c r="C61" s="247"/>
      <c r="D61" s="247"/>
      <c r="G61" s="247"/>
      <c r="H61" s="247"/>
      <c r="I61" s="247"/>
      <c r="L61" s="247"/>
      <c r="M61" s="247"/>
      <c r="N61" s="247"/>
      <c r="P61" s="260"/>
      <c r="Q61" s="267"/>
      <c r="R61" s="267"/>
      <c r="S61" s="267"/>
      <c r="T61" s="260"/>
      <c r="AB61" s="260"/>
      <c r="AC61" s="267"/>
      <c r="AD61" s="267"/>
      <c r="AE61" s="267"/>
    </row>
    <row r="62" spans="2:31" s="246" customFormat="1" ht="15" customHeight="1">
      <c r="B62" s="247"/>
      <c r="C62" s="247"/>
      <c r="D62" s="247"/>
      <c r="G62" s="247"/>
      <c r="H62" s="247"/>
      <c r="I62" s="247"/>
      <c r="L62" s="247"/>
      <c r="M62" s="247"/>
      <c r="N62" s="247"/>
      <c r="P62" s="260"/>
      <c r="Q62" s="267"/>
      <c r="R62" s="267"/>
      <c r="S62" s="267"/>
      <c r="T62" s="260"/>
      <c r="AB62" s="260"/>
      <c r="AC62" s="267"/>
      <c r="AD62" s="267"/>
      <c r="AE62" s="267"/>
    </row>
    <row r="63" spans="2:31" s="246" customFormat="1" ht="15" customHeight="1">
      <c r="B63" s="247"/>
      <c r="C63" s="247"/>
      <c r="D63" s="247"/>
      <c r="G63" s="247"/>
      <c r="H63" s="247"/>
      <c r="I63" s="247"/>
      <c r="L63" s="247"/>
      <c r="M63" s="247"/>
      <c r="N63" s="247"/>
      <c r="P63" s="260"/>
      <c r="Q63" s="267"/>
      <c r="R63" s="267"/>
      <c r="S63" s="267"/>
      <c r="T63" s="260"/>
      <c r="AB63" s="260"/>
      <c r="AC63" s="267"/>
      <c r="AD63" s="267"/>
      <c r="AE63" s="267"/>
    </row>
    <row r="64" spans="2:31" s="246" customFormat="1" ht="15" customHeight="1">
      <c r="P64" s="260"/>
      <c r="Q64" s="260"/>
      <c r="R64" s="260"/>
      <c r="S64" s="260"/>
      <c r="T64" s="260"/>
      <c r="AB64" s="260"/>
      <c r="AC64" s="260"/>
      <c r="AD64" s="260"/>
      <c r="AE64" s="260"/>
    </row>
    <row r="65" spans="16:28" s="246" customFormat="1" ht="15" customHeight="1">
      <c r="P65" s="260"/>
      <c r="Q65" s="260"/>
      <c r="R65" s="260"/>
      <c r="S65" s="260"/>
      <c r="T65" s="260"/>
      <c r="AB65" s="260"/>
    </row>
    <row r="66" spans="16:28" s="246" customFormat="1" ht="15" customHeight="1">
      <c r="P66" s="260"/>
      <c r="Q66" s="260"/>
      <c r="R66" s="260"/>
      <c r="S66" s="260"/>
      <c r="T66" s="260"/>
      <c r="AB66" s="260"/>
    </row>
    <row r="67" spans="16:28" s="246" customFormat="1" ht="15" customHeight="1">
      <c r="P67" s="260"/>
      <c r="Q67" s="260"/>
      <c r="R67" s="260"/>
      <c r="S67" s="260"/>
      <c r="T67" s="260"/>
      <c r="AB67" s="260"/>
    </row>
    <row r="68" spans="16:28" s="246" customFormat="1" ht="15" customHeight="1">
      <c r="P68" s="260"/>
      <c r="Q68" s="260"/>
      <c r="R68" s="260"/>
      <c r="S68" s="260"/>
      <c r="T68" s="260"/>
      <c r="AB68" s="260"/>
    </row>
    <row r="69" spans="16:28" s="246" customFormat="1" ht="15" customHeight="1">
      <c r="P69" s="260"/>
      <c r="Q69" s="260"/>
      <c r="R69" s="260"/>
      <c r="S69" s="260"/>
      <c r="T69" s="260"/>
      <c r="AB69" s="260"/>
    </row>
    <row r="70" spans="16:28" s="246" customFormat="1" ht="15" customHeight="1">
      <c r="P70" s="260"/>
      <c r="Q70" s="260"/>
      <c r="R70" s="260"/>
      <c r="S70" s="260"/>
      <c r="T70" s="260"/>
      <c r="AB70" s="260"/>
    </row>
    <row r="71" spans="16:28" s="246" customFormat="1" ht="15" customHeight="1">
      <c r="P71" s="260"/>
      <c r="Q71" s="260"/>
      <c r="R71" s="260"/>
      <c r="S71" s="260"/>
      <c r="T71" s="260"/>
      <c r="AB71" s="260"/>
    </row>
    <row r="72" spans="16:28" s="246" customFormat="1" ht="15" customHeight="1">
      <c r="P72" s="260"/>
      <c r="Q72" s="260"/>
      <c r="R72" s="260"/>
      <c r="S72" s="260"/>
      <c r="T72" s="260"/>
      <c r="AB72" s="260"/>
    </row>
    <row r="73" spans="16:28" s="246" customFormat="1" ht="15" customHeight="1">
      <c r="P73" s="260"/>
      <c r="Q73" s="260"/>
      <c r="R73" s="260"/>
      <c r="S73" s="260"/>
      <c r="T73" s="260"/>
      <c r="AB73" s="260"/>
    </row>
    <row r="74" spans="16:28" s="246" customFormat="1" ht="15" customHeight="1">
      <c r="P74" s="260"/>
      <c r="Q74" s="260"/>
      <c r="R74" s="260"/>
      <c r="S74" s="260"/>
      <c r="T74" s="260"/>
      <c r="AB74" s="260"/>
    </row>
    <row r="75" spans="16:28" s="246" customFormat="1" ht="15" customHeight="1">
      <c r="P75" s="260"/>
      <c r="Q75" s="260"/>
      <c r="R75" s="260"/>
      <c r="S75" s="260"/>
      <c r="T75" s="260"/>
      <c r="AB75" s="260"/>
    </row>
    <row r="76" spans="16:28" s="246" customFormat="1" ht="15" customHeight="1">
      <c r="P76" s="260"/>
      <c r="Q76" s="260"/>
      <c r="R76" s="260"/>
      <c r="S76" s="260"/>
      <c r="T76" s="260"/>
      <c r="AB76" s="260"/>
    </row>
    <row r="77" spans="16:28" s="246" customFormat="1" ht="15" customHeight="1">
      <c r="P77" s="260"/>
      <c r="Q77" s="260"/>
      <c r="R77" s="260"/>
      <c r="S77" s="260"/>
      <c r="T77" s="260"/>
      <c r="AB77" s="260"/>
    </row>
    <row r="78" spans="16:28" s="246" customFormat="1" ht="15" customHeight="1">
      <c r="P78" s="260"/>
      <c r="Q78" s="260"/>
      <c r="R78" s="260"/>
      <c r="S78" s="260"/>
      <c r="T78" s="260"/>
      <c r="AB78" s="260"/>
    </row>
    <row r="79" spans="16:28" s="246" customFormat="1" ht="15" customHeight="1">
      <c r="P79" s="260"/>
      <c r="Q79" s="260"/>
      <c r="R79" s="260"/>
      <c r="S79" s="260"/>
      <c r="T79" s="260"/>
      <c r="AB79" s="260"/>
    </row>
    <row r="80" spans="16:28" s="246" customFormat="1" ht="15" customHeight="1">
      <c r="P80" s="260"/>
      <c r="Q80" s="260"/>
      <c r="R80" s="260"/>
      <c r="S80" s="260"/>
      <c r="T80" s="260"/>
      <c r="AB80" s="260"/>
    </row>
    <row r="81" spans="16:28" s="246" customFormat="1" ht="15" customHeight="1">
      <c r="P81" s="260"/>
      <c r="Q81" s="260"/>
      <c r="R81" s="260"/>
      <c r="S81" s="260"/>
      <c r="T81" s="260"/>
      <c r="AB81" s="260"/>
    </row>
    <row r="82" spans="16:28" s="246" customFormat="1" ht="15" customHeight="1">
      <c r="P82" s="260"/>
      <c r="Q82" s="260"/>
      <c r="R82" s="260"/>
      <c r="S82" s="260"/>
      <c r="T82" s="260"/>
      <c r="AB82" s="260"/>
    </row>
    <row r="83" spans="16:28" s="246" customFormat="1" ht="15" customHeight="1">
      <c r="P83" s="260"/>
      <c r="Q83" s="260"/>
      <c r="R83" s="260"/>
      <c r="S83" s="260"/>
      <c r="T83" s="260"/>
      <c r="AB83" s="260"/>
    </row>
    <row r="84" spans="16:28" s="246" customFormat="1" ht="15" customHeight="1">
      <c r="P84" s="260"/>
      <c r="Q84" s="260"/>
      <c r="R84" s="260"/>
      <c r="S84" s="260"/>
      <c r="T84" s="260"/>
      <c r="AB84" s="260"/>
    </row>
    <row r="85" spans="16:28" s="246" customFormat="1" ht="15" customHeight="1">
      <c r="P85" s="260"/>
      <c r="Q85" s="260"/>
      <c r="R85" s="260"/>
      <c r="S85" s="260"/>
      <c r="T85" s="260"/>
      <c r="AB85" s="260"/>
    </row>
    <row r="86" spans="16:28" s="246" customFormat="1" ht="15" customHeight="1">
      <c r="P86" s="260"/>
      <c r="Q86" s="260"/>
      <c r="R86" s="260"/>
      <c r="S86" s="260"/>
      <c r="T86" s="260"/>
      <c r="AB86" s="260"/>
    </row>
    <row r="87" spans="16:28" s="246" customFormat="1" ht="15" customHeight="1">
      <c r="P87" s="260"/>
      <c r="Q87" s="260"/>
      <c r="R87" s="260"/>
      <c r="S87" s="260"/>
      <c r="T87" s="260"/>
      <c r="AB87" s="260"/>
    </row>
    <row r="88" spans="16:28" s="246" customFormat="1" ht="15" customHeight="1">
      <c r="P88" s="260"/>
      <c r="Q88" s="260"/>
      <c r="R88" s="260"/>
      <c r="S88" s="260"/>
      <c r="T88" s="260"/>
      <c r="AB88" s="260"/>
    </row>
    <row r="89" spans="16:28" s="246" customFormat="1" ht="15" customHeight="1">
      <c r="P89" s="260"/>
      <c r="Q89" s="260"/>
      <c r="R89" s="260"/>
      <c r="S89" s="260"/>
      <c r="T89" s="260"/>
      <c r="AB89" s="260"/>
    </row>
    <row r="90" spans="16:28" s="246" customFormat="1" ht="15" customHeight="1">
      <c r="P90" s="260"/>
      <c r="Q90" s="260"/>
      <c r="R90" s="260"/>
      <c r="S90" s="260"/>
      <c r="T90" s="260"/>
      <c r="AB90" s="260"/>
    </row>
    <row r="91" spans="16:28" s="246" customFormat="1" ht="15" customHeight="1">
      <c r="P91" s="260"/>
      <c r="Q91" s="260"/>
      <c r="R91" s="260"/>
      <c r="S91" s="260"/>
      <c r="T91" s="260"/>
      <c r="AB91" s="260"/>
    </row>
    <row r="92" spans="16:28" s="246" customFormat="1" ht="15" customHeight="1">
      <c r="P92" s="260"/>
      <c r="Q92" s="260"/>
      <c r="R92" s="260"/>
      <c r="S92" s="260"/>
      <c r="T92" s="260"/>
      <c r="AB92" s="260"/>
    </row>
    <row r="93" spans="16:28" s="246" customFormat="1" ht="15" customHeight="1">
      <c r="P93" s="260"/>
      <c r="Q93" s="260"/>
      <c r="R93" s="260"/>
      <c r="S93" s="260"/>
      <c r="T93" s="260"/>
      <c r="AB93" s="260"/>
    </row>
    <row r="94" spans="16:28" s="246" customFormat="1" ht="15" customHeight="1">
      <c r="P94" s="260"/>
      <c r="Q94" s="260"/>
      <c r="R94" s="260"/>
      <c r="S94" s="260"/>
      <c r="T94" s="260"/>
      <c r="AB94" s="260"/>
    </row>
    <row r="95" spans="16:28" s="246" customFormat="1" ht="15" customHeight="1">
      <c r="P95" s="260"/>
      <c r="Q95" s="260"/>
      <c r="R95" s="260"/>
      <c r="S95" s="260"/>
      <c r="T95" s="260"/>
      <c r="AB95" s="260"/>
    </row>
    <row r="96" spans="16:28" s="246" customFormat="1" ht="15" customHeight="1">
      <c r="P96" s="260"/>
      <c r="Q96" s="260"/>
      <c r="R96" s="260"/>
      <c r="S96" s="260"/>
      <c r="T96" s="260"/>
      <c r="AB96" s="260"/>
    </row>
    <row r="97" spans="10:31" s="246" customFormat="1" ht="15" customHeight="1">
      <c r="P97" s="260"/>
      <c r="Q97" s="260"/>
      <c r="R97" s="260"/>
      <c r="S97" s="260"/>
      <c r="T97" s="260"/>
      <c r="AB97" s="260"/>
      <c r="AC97" s="260"/>
      <c r="AD97" s="260"/>
      <c r="AE97" s="260"/>
    </row>
    <row r="98" spans="10:31" s="246" customFormat="1" ht="15" customHeight="1">
      <c r="P98" s="260"/>
      <c r="Q98" s="260"/>
      <c r="R98" s="260"/>
      <c r="S98" s="260"/>
      <c r="T98" s="260"/>
      <c r="AB98" s="260"/>
      <c r="AC98" s="260"/>
      <c r="AD98" s="260"/>
      <c r="AE98" s="260"/>
    </row>
    <row r="99" spans="10:31" s="246" customFormat="1" ht="15" customHeight="1">
      <c r="P99" s="260"/>
      <c r="Q99" s="260"/>
      <c r="R99" s="260"/>
      <c r="S99" s="260"/>
      <c r="T99" s="260"/>
      <c r="AB99" s="260"/>
      <c r="AC99" s="260"/>
      <c r="AD99" s="260"/>
      <c r="AE99" s="260"/>
    </row>
    <row r="100" spans="10:31" s="246" customFormat="1" ht="15" customHeight="1">
      <c r="P100" s="260"/>
      <c r="Q100" s="260"/>
      <c r="R100" s="260"/>
      <c r="S100" s="260"/>
      <c r="T100" s="260"/>
      <c r="AB100" s="260"/>
      <c r="AC100" s="260"/>
      <c r="AD100" s="260"/>
      <c r="AE100" s="260"/>
    </row>
    <row r="101" spans="10:31" s="246" customFormat="1" ht="15" customHeight="1">
      <c r="P101" s="260"/>
      <c r="Q101" s="260"/>
      <c r="R101" s="260"/>
      <c r="S101" s="260"/>
      <c r="T101" s="260"/>
      <c r="AB101" s="260"/>
      <c r="AC101" s="260"/>
      <c r="AD101" s="260"/>
      <c r="AE101" s="260"/>
    </row>
    <row r="102" spans="10:31" s="246" customFormat="1" ht="15" customHeight="1">
      <c r="P102" s="260"/>
      <c r="Q102" s="260"/>
      <c r="R102" s="260"/>
      <c r="S102" s="260"/>
      <c r="T102" s="260"/>
      <c r="AB102" s="260"/>
      <c r="AC102" s="260"/>
      <c r="AD102" s="260"/>
      <c r="AE102" s="260"/>
    </row>
    <row r="103" spans="10:31" s="246" customFormat="1" ht="15" customHeight="1">
      <c r="P103" s="260"/>
      <c r="Q103" s="260"/>
      <c r="R103" s="260"/>
      <c r="S103" s="260"/>
      <c r="T103" s="260"/>
      <c r="AB103" s="260"/>
      <c r="AC103" s="260"/>
      <c r="AD103" s="260"/>
      <c r="AE103" s="260"/>
    </row>
    <row r="104" spans="10:31" s="246" customFormat="1" ht="15" customHeight="1">
      <c r="P104" s="260"/>
      <c r="Q104" s="260"/>
      <c r="R104" s="260"/>
      <c r="S104" s="260"/>
      <c r="T104" s="260"/>
      <c r="AB104" s="260"/>
      <c r="AC104" s="260"/>
      <c r="AD104" s="260"/>
      <c r="AE104" s="260"/>
    </row>
    <row r="105" spans="10:31" s="246" customFormat="1" ht="5.25" customHeight="1">
      <c r="J105" s="195"/>
      <c r="P105" s="257"/>
      <c r="Q105" s="260"/>
      <c r="R105" s="260"/>
      <c r="S105" s="260"/>
      <c r="T105" s="260"/>
      <c r="U105" s="195"/>
      <c r="V105" s="195"/>
      <c r="W105" s="195"/>
      <c r="X105" s="195"/>
      <c r="Y105" s="195"/>
      <c r="Z105" s="195"/>
      <c r="AA105" s="195"/>
      <c r="AB105" s="257"/>
      <c r="AC105" s="260"/>
      <c r="AD105" s="260"/>
      <c r="AE105" s="260"/>
    </row>
    <row r="65536" spans="16:31" s="246" customFormat="1" ht="26.25" customHeight="1">
      <c r="P65536" s="260"/>
      <c r="Q65536" s="260"/>
      <c r="R65536" s="260"/>
      <c r="S65536" s="260"/>
      <c r="T65536" s="260"/>
      <c r="AB65536" s="260"/>
      <c r="AC65536" s="260"/>
      <c r="AD65536" s="260"/>
      <c r="AE65536" s="260"/>
    </row>
  </sheetData>
  <mergeCells count="10">
    <mergeCell ref="AC4:AE4"/>
    <mergeCell ref="AC21:AE21"/>
    <mergeCell ref="Q4:S4"/>
    <mergeCell ref="Q21:S21"/>
    <mergeCell ref="B4:D4"/>
    <mergeCell ref="B21:D21"/>
    <mergeCell ref="G4:I4"/>
    <mergeCell ref="G21:I21"/>
    <mergeCell ref="L4:N4"/>
    <mergeCell ref="L21:N21"/>
  </mergeCells>
  <pageMargins left="0.70866141732283472" right="0.70866141732283472" top="0.74803149606299213" bottom="0" header="0.31496062992125984" footer="0.31496062992125984"/>
  <pageSetup paperSize="9" scale="9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32</vt:i4>
      </vt:variant>
      <vt:variant>
        <vt:lpstr>ช่วงที่มีชื่อ</vt:lpstr>
      </vt:variant>
      <vt:variant>
        <vt:i4>1</vt:i4>
      </vt:variant>
    </vt:vector>
  </HeadingPairs>
  <TitlesOfParts>
    <vt:vector size="33" baseType="lpstr">
      <vt:lpstr>ตาราง 7</vt:lpstr>
      <vt:lpstr>T-2.2</vt:lpstr>
      <vt:lpstr>T-2.3</vt:lpstr>
      <vt:lpstr>T-2.4</vt:lpstr>
      <vt:lpstr>T-2.5</vt:lpstr>
      <vt:lpstr>T-2.6 </vt:lpstr>
      <vt:lpstr>T-2.7</vt:lpstr>
      <vt:lpstr>T-2.8</vt:lpstr>
      <vt:lpstr>ตารางที่7ไตรมาส 1234 พ.ศ. 2561</vt:lpstr>
      <vt:lpstr>ตารางที่7ไตรมาส 1234 พ.ศ. 2560 </vt:lpstr>
      <vt:lpstr>Sheet19</vt:lpstr>
      <vt:lpstr>T-2.6</vt:lpstr>
      <vt:lpstr>2554-2560    </vt:lpstr>
      <vt:lpstr>ตารางที่1ไตรมาส 4พ.ศ.2560 </vt:lpstr>
      <vt:lpstr>ตารางที่2ไตรมาส 4</vt:lpstr>
      <vt:lpstr>ตารางที่3ไตรมาส 4พ.ศ. 2560 </vt:lpstr>
      <vt:lpstr>ตารางที่4ไตรมาส 4 พ.ศ. 2560 </vt:lpstr>
      <vt:lpstr>ตารางที่5ไตรมาส4 พ.ศ.2560</vt:lpstr>
      <vt:lpstr>ตารางที่6ไตรมาส4 พ.ศ.2560</vt:lpstr>
      <vt:lpstr>ตารางที่7ไตรมาส 4 พ.ศ. 2560 </vt:lpstr>
      <vt:lpstr>T-2.2 (2)</vt:lpstr>
      <vt:lpstr>T-2.3 (2)</vt:lpstr>
      <vt:lpstr>T-2.4 (2)</vt:lpstr>
      <vt:lpstr>T-2.5 (2)</vt:lpstr>
      <vt:lpstr>T-2.6   </vt:lpstr>
      <vt:lpstr>T-2.7 (2)</vt:lpstr>
      <vt:lpstr>T-2.8 (2)</vt:lpstr>
      <vt:lpstr>Sheet8</vt:lpstr>
      <vt:lpstr>ตารางที่7ไตรมาส12558</vt:lpstr>
      <vt:lpstr>ตารางที่7ไตรมาส22558</vt:lpstr>
      <vt:lpstr>ตารางที่7ไตรมาส32558</vt:lpstr>
      <vt:lpstr>ตารางที่7ไตรมาส4 2558</vt:lpstr>
      <vt:lpstr>'T-2.6'!Print_Area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2018-08-17T05:53:50Z</cp:lastPrinted>
  <dcterms:created xsi:type="dcterms:W3CDTF">2004-08-16T17:13:42Z</dcterms:created>
  <dcterms:modified xsi:type="dcterms:W3CDTF">2019-04-30T09:31:49Z</dcterms:modified>
</cp:coreProperties>
</file>