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74"/>
  </bookViews>
  <sheets>
    <sheet name="T-3.7" sheetId="13" r:id="rId1"/>
  </sheets>
  <definedNames>
    <definedName name="_xlnm.Print_Area" localSheetId="0">'T-3.7'!$A$1:$W$39</definedName>
  </definedNames>
  <calcPr calcId="125725"/>
</workbook>
</file>

<file path=xl/calcChain.xml><?xml version="1.0" encoding="utf-8"?>
<calcChain xmlns="http://schemas.openxmlformats.org/spreadsheetml/2006/main">
  <c r="G30" i="13"/>
  <c r="H30"/>
  <c r="I30"/>
  <c r="I13" s="1"/>
  <c r="J30"/>
  <c r="J13" s="1"/>
  <c r="K30"/>
  <c r="L30"/>
  <c r="L13" s="1"/>
  <c r="M30"/>
  <c r="N30"/>
  <c r="O30"/>
  <c r="O13" s="1"/>
  <c r="P30"/>
  <c r="R30"/>
  <c r="R13" s="1"/>
  <c r="S30"/>
  <c r="S13" s="1"/>
  <c r="H26"/>
  <c r="I26"/>
  <c r="J26"/>
  <c r="K26"/>
  <c r="L26"/>
  <c r="M26"/>
  <c r="N26"/>
  <c r="O26"/>
  <c r="P26"/>
  <c r="Q26"/>
  <c r="R26"/>
  <c r="S26"/>
  <c r="H19"/>
  <c r="I19"/>
  <c r="J19"/>
  <c r="L19"/>
  <c r="M19"/>
  <c r="N19"/>
  <c r="O19"/>
  <c r="P19"/>
  <c r="Q19"/>
  <c r="R19"/>
  <c r="S19"/>
  <c r="I14"/>
  <c r="L14"/>
  <c r="M14"/>
  <c r="N14"/>
  <c r="O14"/>
  <c r="P14"/>
  <c r="Q14"/>
  <c r="R14"/>
  <c r="S14"/>
  <c r="E15"/>
  <c r="F20"/>
  <c r="F19" s="1"/>
  <c r="F21"/>
  <c r="E21" s="1"/>
  <c r="F22"/>
  <c r="F23"/>
  <c r="F24"/>
  <c r="F25"/>
  <c r="F27"/>
  <c r="F26" s="1"/>
  <c r="F28"/>
  <c r="E28" s="1"/>
  <c r="F29"/>
  <c r="F31"/>
  <c r="F30" s="1"/>
  <c r="F32"/>
  <c r="E32" s="1"/>
  <c r="F33"/>
  <c r="E33" s="1"/>
  <c r="G20"/>
  <c r="G21"/>
  <c r="G22"/>
  <c r="G23"/>
  <c r="G24"/>
  <c r="G25"/>
  <c r="G27"/>
  <c r="G28"/>
  <c r="G29"/>
  <c r="G26" s="1"/>
  <c r="G31"/>
  <c r="G32"/>
  <c r="G33"/>
  <c r="G16"/>
  <c r="G17"/>
  <c r="F16"/>
  <c r="F14" s="1"/>
  <c r="F13" s="1"/>
  <c r="F17"/>
  <c r="E17" s="1"/>
  <c r="G15"/>
  <c r="G14" s="1"/>
  <c r="F15"/>
  <c r="Q32"/>
  <c r="Q30" s="1"/>
  <c r="Q13" s="1"/>
  <c r="Q31"/>
  <c r="Q28"/>
  <c r="Q29"/>
  <c r="Q27"/>
  <c r="Q21"/>
  <c r="Q22"/>
  <c r="Q23"/>
  <c r="Q24"/>
  <c r="Q25"/>
  <c r="Q20"/>
  <c r="Q16"/>
  <c r="Q17"/>
  <c r="Q15"/>
  <c r="N32"/>
  <c r="N33"/>
  <c r="N31"/>
  <c r="N28"/>
  <c r="N29"/>
  <c r="N27"/>
  <c r="N21"/>
  <c r="N22"/>
  <c r="N23"/>
  <c r="N24"/>
  <c r="N25"/>
  <c r="N20"/>
  <c r="N16"/>
  <c r="N17"/>
  <c r="N15"/>
  <c r="K32"/>
  <c r="K33"/>
  <c r="K31"/>
  <c r="K28"/>
  <c r="K29"/>
  <c r="K27"/>
  <c r="K21"/>
  <c r="K22"/>
  <c r="K23"/>
  <c r="K24"/>
  <c r="K25"/>
  <c r="K20"/>
  <c r="K16"/>
  <c r="K17"/>
  <c r="K15"/>
  <c r="K14" s="1"/>
  <c r="H32"/>
  <c r="H33"/>
  <c r="H31"/>
  <c r="J29"/>
  <c r="I29"/>
  <c r="J28"/>
  <c r="I28"/>
  <c r="I27"/>
  <c r="J27"/>
  <c r="H27"/>
  <c r="H28"/>
  <c r="H29"/>
  <c r="H21"/>
  <c r="H22"/>
  <c r="H23"/>
  <c r="H24"/>
  <c r="H25"/>
  <c r="H20"/>
  <c r="H17"/>
  <c r="H16"/>
  <c r="H15"/>
  <c r="H14" s="1"/>
  <c r="E29" l="1"/>
  <c r="P13"/>
  <c r="N13"/>
  <c r="K19"/>
  <c r="K13" s="1"/>
  <c r="G19"/>
  <c r="E25"/>
  <c r="E24"/>
  <c r="E23"/>
  <c r="E22"/>
  <c r="G13"/>
  <c r="M13"/>
  <c r="H13"/>
  <c r="E31"/>
  <c r="E30" s="1"/>
  <c r="E27"/>
  <c r="E20"/>
  <c r="E16"/>
  <c r="E14" s="1"/>
  <c r="E26" l="1"/>
  <c r="E19"/>
  <c r="E13" l="1"/>
</calcChain>
</file>

<file path=xl/sharedStrings.xml><?xml version="1.0" encoding="utf-8"?>
<sst xmlns="http://schemas.openxmlformats.org/spreadsheetml/2006/main" count="122" uniqueCount="77">
  <si>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</si>
  <si>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</si>
  <si>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</si>
  <si>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</si>
  <si>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</si>
  <si>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</si>
  <si>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</si>
  <si>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</si>
  <si>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</si>
  <si>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</si>
  <si>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</si>
  <si>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</si>
  <si>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</si>
  <si>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</si>
  <si>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</si>
  <si>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</si>
  <si>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</si>
  <si>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</si>
  <si>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</si>
  <si>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</si>
  <si>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</si>
  <si>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</si>
  <si>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</si>
  <si>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</si>
  <si>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</si>
  <si>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</si>
  <si>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</si>
  <si>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</si>
  <si>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</si>
  <si>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</si>
  <si>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</si>
  <si>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</si>
  <si>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</si>
  <si>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</si>
  <si>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</si>
  <si>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</si>
  <si>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</si>
  <si>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</si>
  <si>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</si>
  <si>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</si>
  <si>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</si>
  <si>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</si>
  <si>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</si>
  <si>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</si>
  <si>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</si>
  <si>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</si>
  <si>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</si>
  <si>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</si>
  <si>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</si>
  <si>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</si>
  <si>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</si>
  <si>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</si>
  <si>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</si>
  <si>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</si>
  <si>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</si>
  <si>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</si>
  <si>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</si>
  <si>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</si>
  <si>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</si>
  <si>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</si>
  <si>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</si>
  <si>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</si>
  <si>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</si>
  <si>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</si>
  <si>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</si>
  <si>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</si>
  <si>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 xml:space="preserve">     ที่มา:  สำนักงานศึกษาธิการจังหวัดราชบุรี</t>
  </si>
  <si>
    <t xml:space="preserve">       Note: 1/ Including Royal Thai Police(The Border Patrol Police School)and</t>
  </si>
  <si>
    <t xml:space="preserve">       Office of the National Buddhism (Scripture Schools for General Education)</t>
  </si>
  <si>
    <t xml:space="preserve">     หมายเหตุ: 1/รวม สำนักงานตำรวจแห่งชาติและ</t>
  </si>
  <si>
    <t>Source:    Ratchaburi  Provincial Educational Office</t>
  </si>
  <si>
    <t xml:space="preserve">   สำนักงานพระพุทธศาสนาแห่งชาติ(โรงเรียนปริยัติธรรม)</t>
  </si>
  <si>
    <t xml:space="preserve">             สำนักงานส่งเสริมการปกครองส่วนท้องถิ่นจังหวัดราชบุรี</t>
  </si>
  <si>
    <t xml:space="preserve">              Ratchaburi Province office for Local Administration</t>
  </si>
  <si>
    <t>นักเรียน จำแนกตามสังกัด เพศ และชั้นเรียน ปีการศึกษา 2561</t>
  </si>
  <si>
    <t>Student by Jurisdiction, Sex and Grade: Academic Year 2018</t>
  </si>
  <si>
    <t>-</t>
  </si>
</sst>
</file>

<file path=xl/styles.xml><?xml version="1.0" encoding="utf-8"?>
<styleSheet xmlns="http://schemas.openxmlformats.org/spreadsheetml/2006/main">
  <numFmts count="3">
    <numFmt numFmtId="187" formatCode="_-* #,##0.00_-;\-* #,##0.00_-;_-* &quot;-&quot;??_-;_-@_-"/>
    <numFmt numFmtId="188" formatCode="0.0"/>
    <numFmt numFmtId="189" formatCode="#,##0_ ;\-#,##0\ 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8" xfId="0" applyFont="1" applyBorder="1"/>
    <xf numFmtId="0" fontId="6" fillId="0" borderId="3" xfId="0" applyFont="1" applyBorder="1"/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3" fillId="0" borderId="0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6" fillId="0" borderId="8" xfId="0" applyFont="1" applyBorder="1" applyAlignment="1">
      <alignment horizontal="center" vertical="center"/>
    </xf>
    <xf numFmtId="188" fontId="3" fillId="0" borderId="0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8" fillId="0" borderId="0" xfId="0" applyFont="1" applyBorder="1" applyAlignment="1">
      <alignment vertical="top"/>
    </xf>
    <xf numFmtId="0" fontId="8" fillId="0" borderId="0" xfId="0" applyFont="1" applyBorder="1"/>
    <xf numFmtId="0" fontId="8" fillId="0" borderId="0" xfId="0" applyFont="1" applyAlignment="1">
      <alignment vertical="top"/>
    </xf>
    <xf numFmtId="0" fontId="6" fillId="0" borderId="2" xfId="0" applyFont="1" applyBorder="1" applyAlignment="1">
      <alignment horizontal="center" vertical="center"/>
    </xf>
    <xf numFmtId="189" fontId="6" fillId="0" borderId="7" xfId="1" applyNumberFormat="1" applyFont="1" applyBorder="1" applyAlignment="1">
      <alignment horizontal="center" vertical="top"/>
    </xf>
    <xf numFmtId="49" fontId="6" fillId="0" borderId="0" xfId="0" applyNumberFormat="1" applyFont="1" applyBorder="1"/>
    <xf numFmtId="49" fontId="6" fillId="0" borderId="0" xfId="0" applyNumberFormat="1" applyFont="1" applyAlignment="1">
      <alignment horizontal="left"/>
    </xf>
    <xf numFmtId="49" fontId="6" fillId="0" borderId="0" xfId="0" applyNumberFormat="1" applyFont="1"/>
    <xf numFmtId="0" fontId="8" fillId="0" borderId="0" xfId="0" applyFont="1" applyBorder="1" applyAlignment="1">
      <alignment horizontal="center"/>
    </xf>
    <xf numFmtId="189" fontId="9" fillId="0" borderId="4" xfId="1" applyNumberFormat="1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2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189" fontId="8" fillId="0" borderId="4" xfId="1" applyNumberFormat="1" applyFont="1" applyBorder="1" applyAlignment="1">
      <alignment horizontal="center" vertical="top"/>
    </xf>
    <xf numFmtId="189" fontId="8" fillId="0" borderId="0" xfId="1" applyNumberFormat="1" applyFont="1" applyBorder="1" applyAlignment="1">
      <alignment horizontal="center" vertical="top"/>
    </xf>
    <xf numFmtId="189" fontId="8" fillId="0" borderId="0" xfId="0" applyNumberFormat="1" applyFont="1" applyBorder="1"/>
    <xf numFmtId="0" fontId="9" fillId="0" borderId="0" xfId="0" applyFont="1" applyBorder="1" applyAlignment="1">
      <alignment vertical="top"/>
    </xf>
    <xf numFmtId="189" fontId="9" fillId="0" borderId="0" xfId="1" applyNumberFormat="1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189" fontId="8" fillId="0" borderId="2" xfId="1" applyNumberFormat="1" applyFont="1" applyBorder="1" applyAlignment="1">
      <alignment horizontal="center" vertical="top"/>
    </xf>
    <xf numFmtId="189" fontId="8" fillId="0" borderId="3" xfId="1" applyNumberFormat="1" applyFont="1" applyBorder="1" applyAlignment="1">
      <alignment horizontal="center" vertical="top"/>
    </xf>
    <xf numFmtId="189" fontId="8" fillId="0" borderId="2" xfId="1" quotePrefix="1" applyNumberFormat="1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0"/>
  <sheetViews>
    <sheetView showGridLines="0" tabSelected="1" zoomScale="110" zoomScaleNormal="110" workbookViewId="0">
      <selection activeCell="E38" sqref="E38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7.28515625" style="4" customWidth="1"/>
    <col min="8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5" customFormat="1">
      <c r="B1" s="15" t="s">
        <v>24</v>
      </c>
      <c r="C1" s="25">
        <v>3.7</v>
      </c>
      <c r="D1" s="15" t="s">
        <v>74</v>
      </c>
    </row>
    <row r="2" spans="1:22" s="1" customFormat="1" ht="20.25" customHeight="1">
      <c r="B2" s="15" t="s">
        <v>64</v>
      </c>
      <c r="C2" s="25">
        <v>3.7</v>
      </c>
      <c r="D2" s="15" t="s">
        <v>75</v>
      </c>
      <c r="E2" s="15"/>
    </row>
    <row r="3" spans="1:22" ht="6.75" customHeight="1"/>
    <row r="4" spans="1:22" s="2" customFormat="1" ht="15" customHeight="1">
      <c r="A4" s="51" t="s">
        <v>21</v>
      </c>
      <c r="B4" s="51"/>
      <c r="C4" s="51"/>
      <c r="D4" s="71"/>
      <c r="E4" s="26"/>
      <c r="F4" s="12"/>
      <c r="G4" s="7"/>
      <c r="H4" s="55" t="s">
        <v>23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7" t="s">
        <v>22</v>
      </c>
      <c r="U4" s="52"/>
    </row>
    <row r="5" spans="1:22" s="2" customFormat="1" ht="15" customHeight="1">
      <c r="A5" s="72"/>
      <c r="B5" s="72"/>
      <c r="C5" s="72"/>
      <c r="D5" s="73"/>
      <c r="E5" s="6"/>
      <c r="G5" s="9"/>
      <c r="H5" s="22"/>
      <c r="I5" s="12"/>
      <c r="J5" s="23"/>
      <c r="K5" s="63" t="s">
        <v>2</v>
      </c>
      <c r="L5" s="64"/>
      <c r="M5" s="65"/>
      <c r="N5" s="22"/>
      <c r="O5" s="12"/>
      <c r="P5" s="23"/>
      <c r="T5" s="58"/>
      <c r="U5" s="53"/>
    </row>
    <row r="6" spans="1:22" s="2" customFormat="1" ht="15.75" customHeight="1">
      <c r="A6" s="72"/>
      <c r="B6" s="72"/>
      <c r="C6" s="72"/>
      <c r="D6" s="73"/>
      <c r="E6" s="60"/>
      <c r="F6" s="61"/>
      <c r="G6" s="62"/>
      <c r="H6" s="60" t="s">
        <v>0</v>
      </c>
      <c r="I6" s="61"/>
      <c r="J6" s="62"/>
      <c r="K6" s="60" t="s">
        <v>3</v>
      </c>
      <c r="L6" s="61"/>
      <c r="M6" s="62"/>
      <c r="N6" s="60" t="s">
        <v>37</v>
      </c>
      <c r="O6" s="61"/>
      <c r="P6" s="62"/>
      <c r="Q6" s="61"/>
      <c r="R6" s="61"/>
      <c r="S6" s="61"/>
      <c r="T6" s="58"/>
      <c r="U6" s="53"/>
    </row>
    <row r="7" spans="1:22" s="2" customFormat="1" ht="17.25" customHeight="1">
      <c r="A7" s="72"/>
      <c r="B7" s="72"/>
      <c r="C7" s="72"/>
      <c r="D7" s="73"/>
      <c r="E7" s="60"/>
      <c r="F7" s="61"/>
      <c r="G7" s="62"/>
      <c r="H7" s="60" t="s">
        <v>1</v>
      </c>
      <c r="I7" s="61"/>
      <c r="J7" s="62"/>
      <c r="K7" s="60" t="s">
        <v>4</v>
      </c>
      <c r="L7" s="61"/>
      <c r="M7" s="62"/>
      <c r="N7" s="60" t="s">
        <v>52</v>
      </c>
      <c r="O7" s="61"/>
      <c r="P7" s="62"/>
      <c r="Q7" s="61"/>
      <c r="R7" s="61"/>
      <c r="S7" s="61"/>
      <c r="T7" s="58"/>
      <c r="U7" s="53"/>
    </row>
    <row r="8" spans="1:22" s="2" customFormat="1" ht="16.5" customHeight="1">
      <c r="A8" s="72"/>
      <c r="B8" s="72"/>
      <c r="C8" s="72"/>
      <c r="D8" s="73"/>
      <c r="E8" s="60" t="s">
        <v>7</v>
      </c>
      <c r="F8" s="61"/>
      <c r="G8" s="62"/>
      <c r="H8" s="60" t="s">
        <v>5</v>
      </c>
      <c r="I8" s="61"/>
      <c r="J8" s="62"/>
      <c r="K8" s="60" t="s">
        <v>10</v>
      </c>
      <c r="L8" s="61"/>
      <c r="M8" s="62"/>
      <c r="N8" s="60" t="s">
        <v>35</v>
      </c>
      <c r="O8" s="61"/>
      <c r="P8" s="62"/>
      <c r="Q8" s="61" t="s">
        <v>65</v>
      </c>
      <c r="R8" s="61"/>
      <c r="S8" s="61"/>
      <c r="T8" s="58"/>
      <c r="U8" s="53"/>
    </row>
    <row r="9" spans="1:22" s="2" customFormat="1" ht="14.25" customHeight="1">
      <c r="A9" s="72"/>
      <c r="B9" s="72"/>
      <c r="C9" s="72"/>
      <c r="D9" s="73"/>
      <c r="E9" s="66" t="s">
        <v>8</v>
      </c>
      <c r="F9" s="67"/>
      <c r="G9" s="68"/>
      <c r="H9" s="66" t="s">
        <v>6</v>
      </c>
      <c r="I9" s="67"/>
      <c r="J9" s="68"/>
      <c r="K9" s="66" t="s">
        <v>6</v>
      </c>
      <c r="L9" s="67"/>
      <c r="M9" s="68"/>
      <c r="N9" s="60" t="s">
        <v>36</v>
      </c>
      <c r="O9" s="61"/>
      <c r="P9" s="62"/>
      <c r="Q9" s="66" t="s">
        <v>9</v>
      </c>
      <c r="R9" s="67"/>
      <c r="S9" s="68"/>
      <c r="T9" s="58"/>
      <c r="U9" s="53"/>
    </row>
    <row r="10" spans="1:22" s="2" customFormat="1" ht="13.5" customHeight="1">
      <c r="A10" s="72"/>
      <c r="B10" s="72"/>
      <c r="C10" s="72"/>
      <c r="D10" s="73"/>
      <c r="E10" s="20" t="s">
        <v>7</v>
      </c>
      <c r="F10" s="30" t="s">
        <v>17</v>
      </c>
      <c r="G10" s="16" t="s">
        <v>18</v>
      </c>
      <c r="H10" s="21" t="s">
        <v>7</v>
      </c>
      <c r="I10" s="21" t="s">
        <v>17</v>
      </c>
      <c r="J10" s="16" t="s">
        <v>18</v>
      </c>
      <c r="K10" s="21" t="s">
        <v>7</v>
      </c>
      <c r="L10" s="21" t="s">
        <v>17</v>
      </c>
      <c r="M10" s="16" t="s">
        <v>18</v>
      </c>
      <c r="N10" s="21" t="s">
        <v>7</v>
      </c>
      <c r="O10" s="21" t="s">
        <v>17</v>
      </c>
      <c r="P10" s="21" t="s">
        <v>18</v>
      </c>
      <c r="Q10" s="20" t="s">
        <v>7</v>
      </c>
      <c r="R10" s="20" t="s">
        <v>17</v>
      </c>
      <c r="S10" s="17" t="s">
        <v>18</v>
      </c>
      <c r="T10" s="58"/>
      <c r="U10" s="53"/>
    </row>
    <row r="11" spans="1:22" s="2" customFormat="1" ht="13.5" customHeight="1">
      <c r="A11" s="74"/>
      <c r="B11" s="74"/>
      <c r="C11" s="74"/>
      <c r="D11" s="75"/>
      <c r="E11" s="19" t="s">
        <v>8</v>
      </c>
      <c r="F11" s="18" t="s">
        <v>19</v>
      </c>
      <c r="G11" s="18" t="s">
        <v>20</v>
      </c>
      <c r="H11" s="19" t="s">
        <v>8</v>
      </c>
      <c r="I11" s="19" t="s">
        <v>19</v>
      </c>
      <c r="J11" s="18" t="s">
        <v>20</v>
      </c>
      <c r="K11" s="19" t="s">
        <v>8</v>
      </c>
      <c r="L11" s="19" t="s">
        <v>19</v>
      </c>
      <c r="M11" s="18" t="s">
        <v>20</v>
      </c>
      <c r="N11" s="19" t="s">
        <v>8</v>
      </c>
      <c r="O11" s="19" t="s">
        <v>19</v>
      </c>
      <c r="P11" s="18" t="s">
        <v>20</v>
      </c>
      <c r="Q11" s="19" t="s">
        <v>8</v>
      </c>
      <c r="R11" s="19" t="s">
        <v>19</v>
      </c>
      <c r="S11" s="24" t="s">
        <v>20</v>
      </c>
      <c r="T11" s="59"/>
      <c r="U11" s="54"/>
    </row>
    <row r="12" spans="1:22" s="2" customFormat="1" ht="3" customHeight="1">
      <c r="A12" s="13"/>
      <c r="B12" s="13"/>
      <c r="C12" s="13"/>
      <c r="D12" s="14"/>
      <c r="E12" s="20"/>
      <c r="F12" s="16"/>
      <c r="G12" s="16"/>
      <c r="H12" s="20"/>
      <c r="I12" s="20"/>
      <c r="J12" s="16"/>
      <c r="K12" s="20"/>
      <c r="L12" s="20"/>
      <c r="M12" s="16"/>
      <c r="N12" s="20"/>
      <c r="O12" s="20"/>
      <c r="P12" s="16"/>
      <c r="Q12" s="20"/>
      <c r="R12" s="20"/>
      <c r="S12" s="17"/>
      <c r="T12" s="8"/>
    </row>
    <row r="13" spans="1:22" s="28" customFormat="1" ht="12.75" customHeight="1">
      <c r="A13" s="69" t="s">
        <v>34</v>
      </c>
      <c r="B13" s="69"/>
      <c r="C13" s="69"/>
      <c r="D13" s="70"/>
      <c r="E13" s="36">
        <f>SUM(E14,E19,E26,E30)</f>
        <v>136076</v>
      </c>
      <c r="F13" s="36">
        <f t="shared" ref="F13:S13" si="0">SUM(F14,F19,F26,F30)</f>
        <v>68186</v>
      </c>
      <c r="G13" s="36">
        <f t="shared" si="0"/>
        <v>67890</v>
      </c>
      <c r="H13" s="36">
        <f t="shared" si="0"/>
        <v>85747</v>
      </c>
      <c r="I13" s="36">
        <f t="shared" si="0"/>
        <v>43204</v>
      </c>
      <c r="J13" s="36">
        <f t="shared" si="0"/>
        <v>42543</v>
      </c>
      <c r="K13" s="36">
        <f t="shared" si="0"/>
        <v>40461</v>
      </c>
      <c r="L13" s="36">
        <f t="shared" si="0"/>
        <v>19892</v>
      </c>
      <c r="M13" s="36">
        <f t="shared" si="0"/>
        <v>20569</v>
      </c>
      <c r="N13" s="36">
        <f t="shared" si="0"/>
        <v>9024</v>
      </c>
      <c r="O13" s="36">
        <f t="shared" si="0"/>
        <v>4637</v>
      </c>
      <c r="P13" s="36">
        <f t="shared" si="0"/>
        <v>4387</v>
      </c>
      <c r="Q13" s="36">
        <f t="shared" si="0"/>
        <v>844</v>
      </c>
      <c r="R13" s="36">
        <f t="shared" si="0"/>
        <v>453</v>
      </c>
      <c r="S13" s="36">
        <f t="shared" si="0"/>
        <v>391</v>
      </c>
      <c r="T13" s="37"/>
      <c r="U13" s="38" t="s">
        <v>8</v>
      </c>
      <c r="V13" s="35"/>
    </row>
    <row r="14" spans="1:22" s="28" customFormat="1" ht="12.75" customHeight="1">
      <c r="A14" s="39" t="s">
        <v>15</v>
      </c>
      <c r="B14" s="38"/>
      <c r="C14" s="38"/>
      <c r="D14" s="40"/>
      <c r="E14" s="36">
        <f>SUM(E15:E17)</f>
        <v>24921</v>
      </c>
      <c r="F14" s="36">
        <f t="shared" ref="F14:S14" si="1">SUM(F15:F17)</f>
        <v>12904</v>
      </c>
      <c r="G14" s="36">
        <f t="shared" si="1"/>
        <v>12017</v>
      </c>
      <c r="H14" s="36">
        <f t="shared" si="1"/>
        <v>13073</v>
      </c>
      <c r="I14" s="36">
        <f t="shared" si="1"/>
        <v>6902</v>
      </c>
      <c r="J14" s="36">
        <v>6171</v>
      </c>
      <c r="K14" s="36">
        <f t="shared" si="1"/>
        <v>9561</v>
      </c>
      <c r="L14" s="36">
        <f t="shared" si="1"/>
        <v>4855</v>
      </c>
      <c r="M14" s="36">
        <f t="shared" si="1"/>
        <v>4706</v>
      </c>
      <c r="N14" s="36">
        <f t="shared" si="1"/>
        <v>2060</v>
      </c>
      <c r="O14" s="36">
        <f t="shared" si="1"/>
        <v>1030</v>
      </c>
      <c r="P14" s="36">
        <f t="shared" si="1"/>
        <v>1030</v>
      </c>
      <c r="Q14" s="36">
        <f t="shared" si="1"/>
        <v>227</v>
      </c>
      <c r="R14" s="36">
        <f t="shared" si="1"/>
        <v>117</v>
      </c>
      <c r="S14" s="36">
        <f t="shared" si="1"/>
        <v>110</v>
      </c>
      <c r="T14" s="39" t="s">
        <v>16</v>
      </c>
      <c r="U14" s="41"/>
      <c r="V14" s="35"/>
    </row>
    <row r="15" spans="1:22" s="28" customFormat="1" ht="12.75" customHeight="1">
      <c r="A15" s="27"/>
      <c r="B15" s="27" t="s">
        <v>61</v>
      </c>
      <c r="C15" s="27"/>
      <c r="D15" s="27"/>
      <c r="E15" s="42">
        <f>SUM(F15:G15)</f>
        <v>4612</v>
      </c>
      <c r="F15" s="43">
        <f>SUM(I15,L15,O15,R15)</f>
        <v>2354</v>
      </c>
      <c r="G15" s="42">
        <f>SUM(J15,M15,P15,S15)</f>
        <v>2258</v>
      </c>
      <c r="H15" s="43">
        <f>I15+J15</f>
        <v>1127</v>
      </c>
      <c r="I15" s="42">
        <v>605</v>
      </c>
      <c r="J15" s="43">
        <v>522</v>
      </c>
      <c r="K15" s="42">
        <f>SUM(L15:M15)</f>
        <v>2860</v>
      </c>
      <c r="L15" s="43">
        <v>1433</v>
      </c>
      <c r="M15" s="42">
        <v>1427</v>
      </c>
      <c r="N15" s="44">
        <f>SUM(O15:P15)</f>
        <v>539</v>
      </c>
      <c r="O15" s="42">
        <v>278</v>
      </c>
      <c r="P15" s="43">
        <v>261</v>
      </c>
      <c r="Q15" s="42">
        <f>SUM(R15:S15)</f>
        <v>86</v>
      </c>
      <c r="R15" s="43">
        <v>38</v>
      </c>
      <c r="S15" s="42">
        <v>48</v>
      </c>
      <c r="T15" s="27"/>
      <c r="U15" s="27" t="s">
        <v>31</v>
      </c>
    </row>
    <row r="16" spans="1:22" s="28" customFormat="1" ht="12.75" customHeight="1">
      <c r="A16" s="27"/>
      <c r="B16" s="27" t="s">
        <v>62</v>
      </c>
      <c r="C16" s="27"/>
      <c r="D16" s="27"/>
      <c r="E16" s="42">
        <f t="shared" ref="E16:E33" si="2">SUM(F16:G16)</f>
        <v>9765</v>
      </c>
      <c r="F16" s="43">
        <f t="shared" ref="F16:F32" si="3">SUM(I16,L16,O16,R16)</f>
        <v>5031</v>
      </c>
      <c r="G16" s="42">
        <f t="shared" ref="G16:G33" si="4">SUM(J16,M16,P16,S16)</f>
        <v>4734</v>
      </c>
      <c r="H16" s="43">
        <f>I16+J16</f>
        <v>5729</v>
      </c>
      <c r="I16" s="42">
        <v>2993</v>
      </c>
      <c r="J16" s="43">
        <v>2736</v>
      </c>
      <c r="K16" s="42">
        <f t="shared" ref="K16:K17" si="5">SUM(L16:M16)</f>
        <v>3245</v>
      </c>
      <c r="L16" s="43">
        <v>1643</v>
      </c>
      <c r="M16" s="42">
        <v>1602</v>
      </c>
      <c r="N16" s="44">
        <f t="shared" ref="N16:N17" si="6">SUM(O16:P16)</f>
        <v>728</v>
      </c>
      <c r="O16" s="42">
        <v>362</v>
      </c>
      <c r="P16" s="43">
        <v>366</v>
      </c>
      <c r="Q16" s="42">
        <f t="shared" ref="Q16:Q17" si="7">SUM(R16:S16)</f>
        <v>63</v>
      </c>
      <c r="R16" s="43">
        <v>33</v>
      </c>
      <c r="S16" s="42">
        <v>30</v>
      </c>
      <c r="T16" s="27"/>
      <c r="U16" s="27" t="s">
        <v>32</v>
      </c>
    </row>
    <row r="17" spans="1:23" s="28" customFormat="1" ht="12.75" customHeight="1">
      <c r="A17" s="27"/>
      <c r="B17" s="27" t="s">
        <v>63</v>
      </c>
      <c r="C17" s="27"/>
      <c r="D17" s="27"/>
      <c r="E17" s="42">
        <f t="shared" si="2"/>
        <v>10544</v>
      </c>
      <c r="F17" s="43">
        <f t="shared" si="3"/>
        <v>5519</v>
      </c>
      <c r="G17" s="42">
        <f t="shared" si="4"/>
        <v>5025</v>
      </c>
      <c r="H17" s="43">
        <f>I17+J17</f>
        <v>6217</v>
      </c>
      <c r="I17" s="42">
        <v>3304</v>
      </c>
      <c r="J17" s="43">
        <v>2913</v>
      </c>
      <c r="K17" s="42">
        <f t="shared" si="5"/>
        <v>3456</v>
      </c>
      <c r="L17" s="43">
        <v>1779</v>
      </c>
      <c r="M17" s="42">
        <v>1677</v>
      </c>
      <c r="N17" s="44">
        <f t="shared" si="6"/>
        <v>793</v>
      </c>
      <c r="O17" s="42">
        <v>390</v>
      </c>
      <c r="P17" s="43">
        <v>403</v>
      </c>
      <c r="Q17" s="42">
        <f t="shared" si="7"/>
        <v>78</v>
      </c>
      <c r="R17" s="43">
        <v>46</v>
      </c>
      <c r="S17" s="42">
        <v>32</v>
      </c>
      <c r="T17" s="27"/>
      <c r="U17" s="27" t="s">
        <v>33</v>
      </c>
    </row>
    <row r="18" spans="1:23" s="28" customFormat="1" ht="12.75" customHeight="1">
      <c r="A18" s="27"/>
      <c r="B18" s="27" t="s">
        <v>25</v>
      </c>
      <c r="C18" s="27"/>
      <c r="D18" s="27"/>
      <c r="E18" s="42" t="s">
        <v>76</v>
      </c>
      <c r="F18" s="43" t="s">
        <v>76</v>
      </c>
      <c r="G18" s="42" t="s">
        <v>76</v>
      </c>
      <c r="H18" s="43" t="s">
        <v>76</v>
      </c>
      <c r="I18" s="42" t="s">
        <v>76</v>
      </c>
      <c r="J18" s="43" t="s">
        <v>76</v>
      </c>
      <c r="K18" s="42" t="s">
        <v>76</v>
      </c>
      <c r="L18" s="43" t="s">
        <v>76</v>
      </c>
      <c r="M18" s="42" t="s">
        <v>76</v>
      </c>
      <c r="N18" s="43" t="s">
        <v>76</v>
      </c>
      <c r="O18" s="42" t="s">
        <v>76</v>
      </c>
      <c r="P18" s="43" t="s">
        <v>76</v>
      </c>
      <c r="Q18" s="42" t="s">
        <v>76</v>
      </c>
      <c r="R18" s="43" t="s">
        <v>76</v>
      </c>
      <c r="S18" s="42" t="s">
        <v>76</v>
      </c>
      <c r="T18" s="27"/>
      <c r="U18" s="27" t="s">
        <v>28</v>
      </c>
    </row>
    <row r="19" spans="1:23" s="28" customFormat="1" ht="12.75" customHeight="1">
      <c r="A19" s="45" t="s">
        <v>11</v>
      </c>
      <c r="B19" s="27"/>
      <c r="C19" s="27"/>
      <c r="D19" s="27"/>
      <c r="E19" s="36">
        <f>SUM(E20:E25)</f>
        <v>65237</v>
      </c>
      <c r="F19" s="46">
        <f t="shared" ref="F19:S19" si="8">SUM(F20:F25)</f>
        <v>33700</v>
      </c>
      <c r="G19" s="36">
        <f t="shared" si="8"/>
        <v>31537</v>
      </c>
      <c r="H19" s="46">
        <f t="shared" si="8"/>
        <v>39867</v>
      </c>
      <c r="I19" s="36">
        <f t="shared" si="8"/>
        <v>20982</v>
      </c>
      <c r="J19" s="46">
        <f t="shared" si="8"/>
        <v>18885</v>
      </c>
      <c r="K19" s="36">
        <f t="shared" si="8"/>
        <v>20526</v>
      </c>
      <c r="L19" s="46">
        <f t="shared" si="8"/>
        <v>10262</v>
      </c>
      <c r="M19" s="36">
        <f t="shared" si="8"/>
        <v>10264</v>
      </c>
      <c r="N19" s="46">
        <f t="shared" si="8"/>
        <v>4535</v>
      </c>
      <c r="O19" s="36">
        <f t="shared" si="8"/>
        <v>2284</v>
      </c>
      <c r="P19" s="46">
        <f t="shared" si="8"/>
        <v>2251</v>
      </c>
      <c r="Q19" s="36">
        <f t="shared" si="8"/>
        <v>309</v>
      </c>
      <c r="R19" s="46">
        <f t="shared" si="8"/>
        <v>172</v>
      </c>
      <c r="S19" s="36">
        <f t="shared" si="8"/>
        <v>137</v>
      </c>
      <c r="T19" s="39" t="s">
        <v>12</v>
      </c>
      <c r="U19" s="27"/>
      <c r="V19" s="35"/>
      <c r="W19" s="35"/>
    </row>
    <row r="20" spans="1:23" s="28" customFormat="1" ht="12.75" customHeight="1">
      <c r="A20" s="27"/>
      <c r="B20" s="27" t="s">
        <v>26</v>
      </c>
      <c r="C20" s="27"/>
      <c r="D20" s="27"/>
      <c r="E20" s="42">
        <f t="shared" si="2"/>
        <v>11307</v>
      </c>
      <c r="F20" s="43">
        <f t="shared" si="3"/>
        <v>5896</v>
      </c>
      <c r="G20" s="42">
        <f t="shared" si="4"/>
        <v>5411</v>
      </c>
      <c r="H20" s="43">
        <f>SUM(I20:J20)</f>
        <v>7044</v>
      </c>
      <c r="I20" s="42">
        <v>3741</v>
      </c>
      <c r="J20" s="43">
        <v>3303</v>
      </c>
      <c r="K20" s="42">
        <f>SUM(L20:M20)</f>
        <v>3471</v>
      </c>
      <c r="L20" s="43">
        <v>1758</v>
      </c>
      <c r="M20" s="42">
        <v>1713</v>
      </c>
      <c r="N20" s="43">
        <f>SUM(O20:P20)</f>
        <v>734</v>
      </c>
      <c r="O20" s="42">
        <v>366</v>
      </c>
      <c r="P20" s="43">
        <v>368</v>
      </c>
      <c r="Q20" s="42">
        <f>SUM(R20:S20)</f>
        <v>58</v>
      </c>
      <c r="R20" s="43">
        <v>31</v>
      </c>
      <c r="S20" s="42">
        <v>27</v>
      </c>
      <c r="T20" s="27"/>
      <c r="U20" s="27" t="s">
        <v>29</v>
      </c>
    </row>
    <row r="21" spans="1:23" s="28" customFormat="1" ht="12.75" customHeight="1">
      <c r="A21" s="27"/>
      <c r="B21" s="27" t="s">
        <v>27</v>
      </c>
      <c r="C21" s="27"/>
      <c r="D21" s="27"/>
      <c r="E21" s="42">
        <f t="shared" si="2"/>
        <v>10333</v>
      </c>
      <c r="F21" s="43">
        <f t="shared" si="3"/>
        <v>5334</v>
      </c>
      <c r="G21" s="42">
        <f t="shared" si="4"/>
        <v>4999</v>
      </c>
      <c r="H21" s="43">
        <f t="shared" ref="H21:H25" si="9">SUM(I21:J21)</f>
        <v>6304</v>
      </c>
      <c r="I21" s="42">
        <v>3296</v>
      </c>
      <c r="J21" s="43">
        <v>3008</v>
      </c>
      <c r="K21" s="42">
        <f t="shared" ref="K21:K25" si="10">SUM(L21:M21)</f>
        <v>3256</v>
      </c>
      <c r="L21" s="43">
        <v>1643</v>
      </c>
      <c r="M21" s="42">
        <v>1613</v>
      </c>
      <c r="N21" s="43">
        <f t="shared" ref="N21:N25" si="11">SUM(O21:P21)</f>
        <v>720</v>
      </c>
      <c r="O21" s="42">
        <v>366</v>
      </c>
      <c r="P21" s="43">
        <v>354</v>
      </c>
      <c r="Q21" s="42">
        <f t="shared" ref="Q21:Q25" si="12">SUM(R21:S21)</f>
        <v>53</v>
      </c>
      <c r="R21" s="43">
        <v>29</v>
      </c>
      <c r="S21" s="42">
        <v>24</v>
      </c>
      <c r="T21" s="27"/>
      <c r="U21" s="27" t="s">
        <v>30</v>
      </c>
    </row>
    <row r="22" spans="1:23" s="28" customFormat="1" ht="12.75" customHeight="1">
      <c r="A22" s="45"/>
      <c r="B22" s="27" t="s">
        <v>41</v>
      </c>
      <c r="C22" s="27"/>
      <c r="D22" s="27"/>
      <c r="E22" s="42">
        <f t="shared" si="2"/>
        <v>10670</v>
      </c>
      <c r="F22" s="43">
        <f t="shared" si="3"/>
        <v>5449</v>
      </c>
      <c r="G22" s="42">
        <f t="shared" si="4"/>
        <v>5221</v>
      </c>
      <c r="H22" s="43">
        <f t="shared" si="9"/>
        <v>6569</v>
      </c>
      <c r="I22" s="42">
        <v>3392</v>
      </c>
      <c r="J22" s="43">
        <v>3177</v>
      </c>
      <c r="K22" s="42">
        <f t="shared" si="10"/>
        <v>3368</v>
      </c>
      <c r="L22" s="43">
        <v>1671</v>
      </c>
      <c r="M22" s="42">
        <v>1697</v>
      </c>
      <c r="N22" s="43">
        <f t="shared" si="11"/>
        <v>679</v>
      </c>
      <c r="O22" s="42">
        <v>355</v>
      </c>
      <c r="P22" s="43">
        <v>324</v>
      </c>
      <c r="Q22" s="42">
        <f t="shared" si="12"/>
        <v>54</v>
      </c>
      <c r="R22" s="43">
        <v>31</v>
      </c>
      <c r="S22" s="42">
        <v>23</v>
      </c>
      <c r="T22" s="27"/>
      <c r="U22" s="27" t="s">
        <v>53</v>
      </c>
    </row>
    <row r="23" spans="1:23" s="28" customFormat="1" ht="12.75" customHeight="1">
      <c r="A23" s="27"/>
      <c r="B23" s="27" t="s">
        <v>42</v>
      </c>
      <c r="C23" s="27"/>
      <c r="D23" s="27"/>
      <c r="E23" s="42">
        <f t="shared" si="2"/>
        <v>10822</v>
      </c>
      <c r="F23" s="43">
        <f t="shared" si="3"/>
        <v>5590</v>
      </c>
      <c r="G23" s="42">
        <f t="shared" si="4"/>
        <v>5232</v>
      </c>
      <c r="H23" s="43">
        <f t="shared" si="9"/>
        <v>6548</v>
      </c>
      <c r="I23" s="42">
        <v>3506</v>
      </c>
      <c r="J23" s="43">
        <v>3042</v>
      </c>
      <c r="K23" s="42">
        <f t="shared" si="10"/>
        <v>3451</v>
      </c>
      <c r="L23" s="43">
        <v>1693</v>
      </c>
      <c r="M23" s="42">
        <v>1758</v>
      </c>
      <c r="N23" s="43">
        <f t="shared" si="11"/>
        <v>773</v>
      </c>
      <c r="O23" s="42">
        <v>362</v>
      </c>
      <c r="P23" s="43">
        <v>411</v>
      </c>
      <c r="Q23" s="42">
        <f t="shared" si="12"/>
        <v>50</v>
      </c>
      <c r="R23" s="43">
        <v>29</v>
      </c>
      <c r="S23" s="42">
        <v>21</v>
      </c>
      <c r="T23" s="27"/>
      <c r="U23" s="27" t="s">
        <v>54</v>
      </c>
    </row>
    <row r="24" spans="1:23" s="28" customFormat="1" ht="12.75" customHeight="1">
      <c r="A24" s="27"/>
      <c r="B24" s="27" t="s">
        <v>43</v>
      </c>
      <c r="C24" s="27"/>
      <c r="D24" s="27"/>
      <c r="E24" s="42">
        <f t="shared" si="2"/>
        <v>11106</v>
      </c>
      <c r="F24" s="43">
        <f t="shared" si="3"/>
        <v>5688</v>
      </c>
      <c r="G24" s="42">
        <f t="shared" si="4"/>
        <v>5418</v>
      </c>
      <c r="H24" s="43">
        <f t="shared" si="9"/>
        <v>6709</v>
      </c>
      <c r="I24" s="42">
        <v>3504</v>
      </c>
      <c r="J24" s="43">
        <v>3205</v>
      </c>
      <c r="K24" s="42">
        <f t="shared" si="10"/>
        <v>3541</v>
      </c>
      <c r="L24" s="43">
        <v>1746</v>
      </c>
      <c r="M24" s="42">
        <v>1795</v>
      </c>
      <c r="N24" s="43">
        <f t="shared" si="11"/>
        <v>802</v>
      </c>
      <c r="O24" s="42">
        <v>408</v>
      </c>
      <c r="P24" s="43">
        <v>394</v>
      </c>
      <c r="Q24" s="42">
        <f t="shared" si="12"/>
        <v>54</v>
      </c>
      <c r="R24" s="43">
        <v>30</v>
      </c>
      <c r="S24" s="42">
        <v>24</v>
      </c>
      <c r="T24" s="27"/>
      <c r="U24" s="27" t="s">
        <v>55</v>
      </c>
    </row>
    <row r="25" spans="1:23" s="28" customFormat="1" ht="12.75" customHeight="1">
      <c r="A25" s="27"/>
      <c r="B25" s="27" t="s">
        <v>44</v>
      </c>
      <c r="C25" s="27"/>
      <c r="D25" s="27"/>
      <c r="E25" s="42">
        <f t="shared" si="2"/>
        <v>10999</v>
      </c>
      <c r="F25" s="43">
        <f t="shared" si="3"/>
        <v>5743</v>
      </c>
      <c r="G25" s="42">
        <f t="shared" si="4"/>
        <v>5256</v>
      </c>
      <c r="H25" s="43">
        <f t="shared" si="9"/>
        <v>6693</v>
      </c>
      <c r="I25" s="42">
        <v>3543</v>
      </c>
      <c r="J25" s="43">
        <v>3150</v>
      </c>
      <c r="K25" s="42">
        <f t="shared" si="10"/>
        <v>3439</v>
      </c>
      <c r="L25" s="43">
        <v>1751</v>
      </c>
      <c r="M25" s="42">
        <v>1688</v>
      </c>
      <c r="N25" s="43">
        <f t="shared" si="11"/>
        <v>827</v>
      </c>
      <c r="O25" s="42">
        <v>427</v>
      </c>
      <c r="P25" s="43">
        <v>400</v>
      </c>
      <c r="Q25" s="42">
        <f t="shared" si="12"/>
        <v>40</v>
      </c>
      <c r="R25" s="43">
        <v>22</v>
      </c>
      <c r="S25" s="42">
        <v>18</v>
      </c>
      <c r="T25" s="27"/>
      <c r="U25" s="27" t="s">
        <v>56</v>
      </c>
    </row>
    <row r="26" spans="1:23" s="28" customFormat="1" ht="12.75" customHeight="1">
      <c r="A26" s="45" t="s">
        <v>50</v>
      </c>
      <c r="B26" s="27"/>
      <c r="C26" s="27"/>
      <c r="D26" s="27"/>
      <c r="E26" s="36">
        <f>SUM(E27:E29)</f>
        <v>32025</v>
      </c>
      <c r="F26" s="46">
        <f t="shared" ref="F26:S26" si="13">SUM(F27:F29)</f>
        <v>16016</v>
      </c>
      <c r="G26" s="36">
        <f t="shared" si="13"/>
        <v>16009</v>
      </c>
      <c r="H26" s="46">
        <f t="shared" si="13"/>
        <v>22208</v>
      </c>
      <c r="I26" s="36">
        <f t="shared" si="13"/>
        <v>11141</v>
      </c>
      <c r="J26" s="46">
        <f t="shared" si="13"/>
        <v>11067</v>
      </c>
      <c r="K26" s="36">
        <f t="shared" si="13"/>
        <v>7390</v>
      </c>
      <c r="L26" s="46">
        <f t="shared" si="13"/>
        <v>3534</v>
      </c>
      <c r="M26" s="36">
        <f t="shared" si="13"/>
        <v>3856</v>
      </c>
      <c r="N26" s="46">
        <f t="shared" si="13"/>
        <v>2190</v>
      </c>
      <c r="O26" s="36">
        <f t="shared" si="13"/>
        <v>1215</v>
      </c>
      <c r="P26" s="46">
        <f t="shared" si="13"/>
        <v>975</v>
      </c>
      <c r="Q26" s="36">
        <f t="shared" si="13"/>
        <v>237</v>
      </c>
      <c r="R26" s="46">
        <f t="shared" si="13"/>
        <v>126</v>
      </c>
      <c r="S26" s="36">
        <f t="shared" si="13"/>
        <v>111</v>
      </c>
      <c r="T26" s="39" t="s">
        <v>13</v>
      </c>
      <c r="U26" s="41"/>
      <c r="V26" s="35"/>
    </row>
    <row r="27" spans="1:23" s="28" customFormat="1" ht="12.75" customHeight="1">
      <c r="A27" s="27"/>
      <c r="B27" s="27" t="s">
        <v>38</v>
      </c>
      <c r="C27" s="27"/>
      <c r="D27" s="27"/>
      <c r="E27" s="42">
        <f t="shared" si="2"/>
        <v>11082</v>
      </c>
      <c r="F27" s="43">
        <f t="shared" si="3"/>
        <v>5628</v>
      </c>
      <c r="G27" s="42">
        <f t="shared" si="4"/>
        <v>5454</v>
      </c>
      <c r="H27" s="43">
        <f>I27+J27</f>
        <v>7533</v>
      </c>
      <c r="I27" s="42">
        <f>521+2594+705</f>
        <v>3820</v>
      </c>
      <c r="J27" s="43">
        <f>527+2802+384</f>
        <v>3713</v>
      </c>
      <c r="K27" s="42">
        <f>SUM(L27:M27)</f>
        <v>2625</v>
      </c>
      <c r="L27" s="43">
        <v>1303</v>
      </c>
      <c r="M27" s="42">
        <v>1322</v>
      </c>
      <c r="N27" s="43">
        <f>SUM(O27:P27)</f>
        <v>837</v>
      </c>
      <c r="O27" s="42">
        <v>457</v>
      </c>
      <c r="P27" s="43">
        <v>380</v>
      </c>
      <c r="Q27" s="42">
        <f>SUM(R27:S27)</f>
        <v>87</v>
      </c>
      <c r="R27" s="43">
        <v>48</v>
      </c>
      <c r="S27" s="42">
        <v>39</v>
      </c>
      <c r="T27" s="27"/>
      <c r="U27" s="27" t="s">
        <v>48</v>
      </c>
    </row>
    <row r="28" spans="1:23" s="28" customFormat="1" ht="12.75" customHeight="1">
      <c r="A28" s="27"/>
      <c r="B28" s="27" t="s">
        <v>39</v>
      </c>
      <c r="C28" s="27"/>
      <c r="D28" s="27"/>
      <c r="E28" s="42">
        <f t="shared" si="2"/>
        <v>10904</v>
      </c>
      <c r="F28" s="43">
        <f t="shared" si="3"/>
        <v>5484</v>
      </c>
      <c r="G28" s="42">
        <f t="shared" si="4"/>
        <v>5420</v>
      </c>
      <c r="H28" s="43">
        <f t="shared" ref="H28:H29" si="14">I28+J28</f>
        <v>7626</v>
      </c>
      <c r="I28" s="42">
        <f>2766+604+484</f>
        <v>3854</v>
      </c>
      <c r="J28" s="43">
        <f>2890+357+525</f>
        <v>3772</v>
      </c>
      <c r="K28" s="42">
        <f t="shared" ref="K28:K29" si="15">SUM(L28:M28)</f>
        <v>2479</v>
      </c>
      <c r="L28" s="43">
        <v>1169</v>
      </c>
      <c r="M28" s="42">
        <v>1310</v>
      </c>
      <c r="N28" s="43">
        <f t="shared" ref="N28:N29" si="16">SUM(O28:P28)</f>
        <v>727</v>
      </c>
      <c r="O28" s="42">
        <v>422</v>
      </c>
      <c r="P28" s="43">
        <v>305</v>
      </c>
      <c r="Q28" s="42">
        <f t="shared" ref="Q28:Q29" si="17">SUM(R28:S28)</f>
        <v>72</v>
      </c>
      <c r="R28" s="43">
        <v>39</v>
      </c>
      <c r="S28" s="42">
        <v>33</v>
      </c>
      <c r="T28" s="27"/>
      <c r="U28" s="27" t="s">
        <v>57</v>
      </c>
    </row>
    <row r="29" spans="1:23" s="28" customFormat="1" ht="12.75" customHeight="1">
      <c r="A29" s="27"/>
      <c r="B29" s="27" t="s">
        <v>40</v>
      </c>
      <c r="C29" s="27"/>
      <c r="D29" s="27"/>
      <c r="E29" s="42">
        <f t="shared" si="2"/>
        <v>10039</v>
      </c>
      <c r="F29" s="43">
        <f t="shared" si="3"/>
        <v>4904</v>
      </c>
      <c r="G29" s="42">
        <f t="shared" si="4"/>
        <v>5135</v>
      </c>
      <c r="H29" s="43">
        <f t="shared" si="14"/>
        <v>7049</v>
      </c>
      <c r="I29" s="42">
        <f>2545+435+487</f>
        <v>3467</v>
      </c>
      <c r="J29" s="43">
        <f>2824+301+457</f>
        <v>3582</v>
      </c>
      <c r="K29" s="42">
        <f t="shared" si="15"/>
        <v>2286</v>
      </c>
      <c r="L29" s="43">
        <v>1062</v>
      </c>
      <c r="M29" s="42">
        <v>1224</v>
      </c>
      <c r="N29" s="43">
        <f t="shared" si="16"/>
        <v>626</v>
      </c>
      <c r="O29" s="42">
        <v>336</v>
      </c>
      <c r="P29" s="43">
        <v>290</v>
      </c>
      <c r="Q29" s="42">
        <f t="shared" si="17"/>
        <v>78</v>
      </c>
      <c r="R29" s="43">
        <v>39</v>
      </c>
      <c r="S29" s="42">
        <v>39</v>
      </c>
      <c r="T29" s="27"/>
      <c r="U29" s="27" t="s">
        <v>58</v>
      </c>
    </row>
    <row r="30" spans="1:23" s="28" customFormat="1" ht="12.75" customHeight="1">
      <c r="A30" s="45" t="s">
        <v>51</v>
      </c>
      <c r="B30" s="27"/>
      <c r="C30" s="27"/>
      <c r="D30" s="27"/>
      <c r="E30" s="36">
        <f>SUM(E31:E33)</f>
        <v>13893</v>
      </c>
      <c r="F30" s="46">
        <f t="shared" ref="F30:S30" si="18">SUM(F31:F33)</f>
        <v>5566</v>
      </c>
      <c r="G30" s="36">
        <f t="shared" si="18"/>
        <v>8327</v>
      </c>
      <c r="H30" s="46">
        <f t="shared" si="18"/>
        <v>10599</v>
      </c>
      <c r="I30" s="36">
        <f t="shared" si="18"/>
        <v>4179</v>
      </c>
      <c r="J30" s="46">
        <f t="shared" si="18"/>
        <v>6420</v>
      </c>
      <c r="K30" s="36">
        <f t="shared" si="18"/>
        <v>2984</v>
      </c>
      <c r="L30" s="46">
        <f t="shared" si="18"/>
        <v>1241</v>
      </c>
      <c r="M30" s="36">
        <f t="shared" si="18"/>
        <v>1743</v>
      </c>
      <c r="N30" s="46">
        <f t="shared" si="18"/>
        <v>239</v>
      </c>
      <c r="O30" s="36">
        <f t="shared" si="18"/>
        <v>108</v>
      </c>
      <c r="P30" s="46">
        <f t="shared" si="18"/>
        <v>131</v>
      </c>
      <c r="Q30" s="36">
        <f>SUM(Q31:Q33)</f>
        <v>71</v>
      </c>
      <c r="R30" s="46">
        <f t="shared" si="18"/>
        <v>38</v>
      </c>
      <c r="S30" s="36">
        <f t="shared" si="18"/>
        <v>33</v>
      </c>
      <c r="T30" s="39" t="s">
        <v>14</v>
      </c>
      <c r="U30" s="41"/>
      <c r="V30" s="35"/>
    </row>
    <row r="31" spans="1:23" s="28" customFormat="1" ht="12.75" customHeight="1">
      <c r="A31" s="27"/>
      <c r="B31" s="27" t="s">
        <v>45</v>
      </c>
      <c r="C31" s="27"/>
      <c r="D31" s="27"/>
      <c r="E31" s="42">
        <f t="shared" si="2"/>
        <v>4984</v>
      </c>
      <c r="F31" s="43">
        <f t="shared" si="3"/>
        <v>2087</v>
      </c>
      <c r="G31" s="42">
        <f t="shared" si="4"/>
        <v>2897</v>
      </c>
      <c r="H31" s="43">
        <f>SUM(I31:J31)</f>
        <v>3766</v>
      </c>
      <c r="I31" s="42">
        <v>1548</v>
      </c>
      <c r="J31" s="43">
        <v>2218</v>
      </c>
      <c r="K31" s="42">
        <f>SUM(L31:M31)</f>
        <v>1059</v>
      </c>
      <c r="L31" s="43">
        <v>459</v>
      </c>
      <c r="M31" s="42">
        <v>600</v>
      </c>
      <c r="N31" s="43">
        <f>SUM(O31:P31)</f>
        <v>120</v>
      </c>
      <c r="O31" s="42">
        <v>58</v>
      </c>
      <c r="P31" s="43">
        <v>62</v>
      </c>
      <c r="Q31" s="42">
        <f>SUM(R31:S31)</f>
        <v>39</v>
      </c>
      <c r="R31" s="43">
        <v>22</v>
      </c>
      <c r="S31" s="42">
        <v>17</v>
      </c>
      <c r="T31" s="27"/>
      <c r="U31" s="27" t="s">
        <v>49</v>
      </c>
    </row>
    <row r="32" spans="1:23" s="28" customFormat="1" ht="12.75" customHeight="1">
      <c r="A32" s="27"/>
      <c r="B32" s="27" t="s">
        <v>46</v>
      </c>
      <c r="C32" s="27"/>
      <c r="D32" s="47"/>
      <c r="E32" s="42">
        <f t="shared" si="2"/>
        <v>4416</v>
      </c>
      <c r="F32" s="48">
        <f t="shared" si="3"/>
        <v>1751</v>
      </c>
      <c r="G32" s="48">
        <f t="shared" si="4"/>
        <v>2665</v>
      </c>
      <c r="H32" s="49">
        <f t="shared" ref="H32:H33" si="19">SUM(I32:J32)</f>
        <v>3361</v>
      </c>
      <c r="I32" s="42">
        <v>1325</v>
      </c>
      <c r="J32" s="48">
        <v>2036</v>
      </c>
      <c r="K32" s="42">
        <f t="shared" ref="K32:K33" si="20">SUM(L32:M32)</f>
        <v>954</v>
      </c>
      <c r="L32" s="49">
        <v>379</v>
      </c>
      <c r="M32" s="42">
        <v>575</v>
      </c>
      <c r="N32" s="48">
        <f t="shared" ref="N32:N33" si="21">SUM(O32:P32)</f>
        <v>69</v>
      </c>
      <c r="O32" s="42">
        <v>31</v>
      </c>
      <c r="P32" s="48">
        <v>38</v>
      </c>
      <c r="Q32" s="42">
        <f t="shared" ref="Q32" si="22">SUM(R32:S32)</f>
        <v>32</v>
      </c>
      <c r="R32" s="42">
        <v>16</v>
      </c>
      <c r="S32" s="50">
        <v>16</v>
      </c>
      <c r="T32" s="27"/>
      <c r="U32" s="27" t="s">
        <v>59</v>
      </c>
    </row>
    <row r="33" spans="1:21" s="28" customFormat="1" ht="12.75" customHeight="1">
      <c r="A33" s="27"/>
      <c r="B33" s="27" t="s">
        <v>47</v>
      </c>
      <c r="C33" s="27"/>
      <c r="D33" s="47"/>
      <c r="E33" s="42">
        <f t="shared" si="2"/>
        <v>4493</v>
      </c>
      <c r="F33" s="42">
        <f>SUM(I33,L33,O33,Q33)</f>
        <v>1728</v>
      </c>
      <c r="G33" s="42">
        <f t="shared" si="4"/>
        <v>2765</v>
      </c>
      <c r="H33" s="42">
        <f t="shared" si="19"/>
        <v>3472</v>
      </c>
      <c r="I33" s="42">
        <v>1306</v>
      </c>
      <c r="J33" s="48">
        <v>2166</v>
      </c>
      <c r="K33" s="42">
        <f t="shared" si="20"/>
        <v>971</v>
      </c>
      <c r="L33" s="42">
        <v>403</v>
      </c>
      <c r="M33" s="48">
        <v>568</v>
      </c>
      <c r="N33" s="42">
        <f t="shared" si="21"/>
        <v>50</v>
      </c>
      <c r="O33" s="42">
        <v>19</v>
      </c>
      <c r="P33" s="48">
        <v>31</v>
      </c>
      <c r="Q33" s="42" t="s">
        <v>76</v>
      </c>
      <c r="R33" s="42" t="s">
        <v>76</v>
      </c>
      <c r="S33" s="50" t="s">
        <v>76</v>
      </c>
      <c r="T33" s="27"/>
      <c r="U33" s="29" t="s">
        <v>60</v>
      </c>
    </row>
    <row r="34" spans="1:21" ht="4.5" customHeight="1">
      <c r="A34" s="5"/>
      <c r="B34" s="5"/>
      <c r="C34" s="5"/>
      <c r="D34" s="5"/>
      <c r="E34" s="10"/>
      <c r="F34" s="11"/>
      <c r="G34" s="31"/>
      <c r="H34" s="31"/>
      <c r="I34" s="10"/>
      <c r="J34" s="11"/>
      <c r="K34" s="10"/>
      <c r="L34" s="10"/>
      <c r="M34" s="11"/>
      <c r="N34" s="31"/>
      <c r="O34" s="10"/>
      <c r="P34" s="11"/>
      <c r="Q34" s="31"/>
      <c r="R34" s="10"/>
      <c r="S34" s="11"/>
      <c r="T34" s="5"/>
      <c r="U34" s="5"/>
    </row>
    <row r="35" spans="1:21" ht="3" customHeight="1"/>
    <row r="36" spans="1:21" s="3" customFormat="1" ht="14.25" customHeight="1">
      <c r="A36" s="2"/>
      <c r="B36" s="3" t="s">
        <v>69</v>
      </c>
      <c r="C36" s="2"/>
      <c r="D36" s="2"/>
      <c r="E36" s="2"/>
      <c r="F36" s="2"/>
      <c r="G36" s="2"/>
      <c r="K36" s="2" t="s">
        <v>67</v>
      </c>
      <c r="N36" s="2"/>
      <c r="O36" s="2"/>
    </row>
    <row r="37" spans="1:21" s="3" customFormat="1" ht="18.75" customHeight="1">
      <c r="B37" s="32" t="s">
        <v>71</v>
      </c>
      <c r="K37" s="33" t="s">
        <v>68</v>
      </c>
    </row>
    <row r="38" spans="1:21" s="2" customFormat="1" ht="18.75" customHeight="1">
      <c r="B38" s="34" t="s">
        <v>66</v>
      </c>
      <c r="C38" s="3"/>
      <c r="D38" s="3"/>
      <c r="E38" s="3"/>
      <c r="F38" s="3"/>
      <c r="G38" s="3"/>
      <c r="H38" s="3"/>
      <c r="I38" s="3"/>
      <c r="J38" s="3"/>
      <c r="K38" s="34" t="s">
        <v>70</v>
      </c>
      <c r="L38" s="3"/>
      <c r="M38" s="3"/>
    </row>
    <row r="39" spans="1:21" s="2" customFormat="1" ht="16.5" customHeight="1">
      <c r="B39" s="34" t="s">
        <v>72</v>
      </c>
      <c r="C39" s="3"/>
      <c r="D39" s="3"/>
      <c r="E39" s="3"/>
      <c r="F39" s="3"/>
      <c r="G39" s="3"/>
      <c r="H39" s="3"/>
      <c r="I39" s="3"/>
      <c r="J39" s="3"/>
      <c r="K39" s="34" t="s">
        <v>73</v>
      </c>
      <c r="L39" s="3"/>
      <c r="M39" s="3"/>
      <c r="N39" s="3"/>
      <c r="O39" s="3"/>
    </row>
    <row r="40" spans="1:21" s="2" customFormat="1" ht="15.75"/>
  </sheetData>
  <mergeCells count="25">
    <mergeCell ref="A13:D13"/>
    <mergeCell ref="A4:D11"/>
    <mergeCell ref="E6:G6"/>
    <mergeCell ref="Q6:S6"/>
    <mergeCell ref="H8:J8"/>
    <mergeCell ref="E7:G7"/>
    <mergeCell ref="K5:M5"/>
    <mergeCell ref="K9:M9"/>
    <mergeCell ref="N6:P6"/>
    <mergeCell ref="H9:J9"/>
    <mergeCell ref="H6:J6"/>
    <mergeCell ref="H7:J7"/>
    <mergeCell ref="Q9:S9"/>
    <mergeCell ref="E8:G8"/>
    <mergeCell ref="E9:G9"/>
    <mergeCell ref="T4:U11"/>
    <mergeCell ref="Q8:S8"/>
    <mergeCell ref="K6:M6"/>
    <mergeCell ref="Q7:S7"/>
    <mergeCell ref="N9:P9"/>
    <mergeCell ref="N8:P8"/>
    <mergeCell ref="H4:S4"/>
    <mergeCell ref="N7:P7"/>
    <mergeCell ref="K8:M8"/>
    <mergeCell ref="K7:M7"/>
  </mergeCells>
  <phoneticPr fontId="2" type="noConversion"/>
  <pageMargins left="0.55118110236220474" right="0.35433070866141736" top="0.78740157480314965" bottom="0.51181102362204722" header="0.51181102362204722" footer="0.4330708661417322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2019-10-22T02:38:56Z</cp:lastPrinted>
  <dcterms:created xsi:type="dcterms:W3CDTF">1997-06-13T10:07:54Z</dcterms:created>
  <dcterms:modified xsi:type="dcterms:W3CDTF">2019-10-22T03:01:49Z</dcterms:modified>
</cp:coreProperties>
</file>