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1.สถิติเกษตร และประมง\"/>
    </mc:Choice>
  </mc:AlternateContent>
  <bookViews>
    <workbookView xWindow="8250" yWindow="30" windowWidth="8145" windowHeight="5925" tabRatio="688"/>
  </bookViews>
  <sheets>
    <sheet name="T-11.7" sheetId="23" r:id="rId1"/>
  </sheets>
  <definedNames>
    <definedName name="_xlnm.Print_Area" localSheetId="0">'T-11.7'!$A$1:$K$39</definedName>
  </definedNames>
  <calcPr calcId="162913"/>
</workbook>
</file>

<file path=xl/calcChain.xml><?xml version="1.0" encoding="utf-8"?>
<calcChain xmlns="http://schemas.openxmlformats.org/spreadsheetml/2006/main">
  <c r="H27" i="23" l="1"/>
  <c r="G36" i="23" l="1"/>
  <c r="H36" i="23" s="1"/>
  <c r="G35" i="23"/>
  <c r="H35" i="23" s="1"/>
  <c r="G34" i="23"/>
  <c r="H34" i="23" s="1"/>
  <c r="G33" i="23"/>
  <c r="H33" i="23" s="1"/>
  <c r="G32" i="23"/>
  <c r="H32" i="23" s="1"/>
  <c r="G31" i="23"/>
  <c r="H31" i="23" s="1"/>
  <c r="G30" i="23"/>
  <c r="H30" i="23" s="1"/>
  <c r="G29" i="23"/>
  <c r="H29" i="23" s="1"/>
  <c r="G28" i="23"/>
  <c r="H28" i="23" s="1"/>
  <c r="G26" i="23"/>
  <c r="H26" i="23" s="1"/>
  <c r="G25" i="23"/>
  <c r="H25" i="23" s="1"/>
  <c r="G19" i="23"/>
  <c r="H19" i="23" s="1"/>
  <c r="G18" i="23"/>
  <c r="H18" i="23" s="1"/>
  <c r="G17" i="23"/>
  <c r="H17" i="23" s="1"/>
  <c r="G16" i="23"/>
  <c r="H16" i="23" s="1"/>
  <c r="G15" i="23"/>
  <c r="H15" i="23" s="1"/>
  <c r="G14" i="23"/>
  <c r="H14" i="23" s="1"/>
  <c r="G13" i="23"/>
  <c r="H13" i="23" s="1"/>
  <c r="G12" i="23"/>
  <c r="H12" i="23" s="1"/>
  <c r="G11" i="23"/>
  <c r="H11" i="23" s="1"/>
  <c r="G8" i="23"/>
  <c r="H8" i="23" s="1"/>
  <c r="G7" i="23"/>
  <c r="H7" i="23" s="1"/>
  <c r="G6" i="23"/>
  <c r="H6" i="23" s="1"/>
</calcChain>
</file>

<file path=xl/sharedStrings.xml><?xml version="1.0" encoding="utf-8"?>
<sst xmlns="http://schemas.openxmlformats.org/spreadsheetml/2006/main" count="81" uniqueCount="69">
  <si>
    <t>ตาราง</t>
  </si>
  <si>
    <t>Planted area (rai)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</si>
  <si>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</si>
  <si>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</si>
  <si>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</si>
  <si>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</si>
  <si>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</si>
  <si>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ชนิดของพืชผัก</t>
  </si>
  <si>
    <t>Type of vegetable crops</t>
  </si>
  <si>
    <t>Table</t>
  </si>
  <si>
    <t>เนื้อที่เพาะปลูก (ไร่)</t>
  </si>
  <si>
    <t>Production (ton)</t>
  </si>
  <si>
    <t xml:space="preserve">    ที่มา:   สำนักงานเกษตรจังหวัดลำพูน</t>
  </si>
  <si>
    <t>Source: Lamphun Provincial Agricaltural Extension Office</t>
  </si>
  <si>
    <t>ข้าวโพดฝักอ่อน</t>
  </si>
  <si>
    <t>Baby corn</t>
  </si>
  <si>
    <t>Sweet corn</t>
  </si>
  <si>
    <t>Garlic</t>
  </si>
  <si>
    <t>กะหล่ำดอก</t>
  </si>
  <si>
    <t>Cauliflower</t>
  </si>
  <si>
    <t>กะหล่ำปลี</t>
  </si>
  <si>
    <t>Cabbage</t>
  </si>
  <si>
    <t>แคนตาลูป</t>
  </si>
  <si>
    <t>Angled loofah</t>
  </si>
  <si>
    <t>Multiply onion</t>
  </si>
  <si>
    <t>Cucumber</t>
  </si>
  <si>
    <t>แตงโม</t>
  </si>
  <si>
    <t>Water melon</t>
  </si>
  <si>
    <t>ถั่วฝักยาว</t>
  </si>
  <si>
    <t>Yard long bean sweet pea</t>
  </si>
  <si>
    <t>ผักกวางตุ้ง</t>
  </si>
  <si>
    <t>Chinese cabbage</t>
  </si>
  <si>
    <t>ผักกาดหอม</t>
  </si>
  <si>
    <t>Lettuces</t>
  </si>
  <si>
    <t>Chinese leck</t>
  </si>
  <si>
    <t>Chinese kale</t>
  </si>
  <si>
    <t>Celery</t>
  </si>
  <si>
    <t>ผักชี</t>
  </si>
  <si>
    <t>Coriander</t>
  </si>
  <si>
    <t>ผักบุ้งจีน</t>
  </si>
  <si>
    <t>Chinese convlvulus</t>
  </si>
  <si>
    <t>Bird pepper</t>
  </si>
  <si>
    <t>ฟักทอง</t>
  </si>
  <si>
    <t>Pumpkin</t>
  </si>
  <si>
    <t>Fresher tomato</t>
  </si>
  <si>
    <t>มะเขือม่วง</t>
  </si>
  <si>
    <t>Eggplant</t>
  </si>
  <si>
    <t>มะเขือยาว</t>
  </si>
  <si>
    <t>Long plant</t>
  </si>
  <si>
    <t>สะระแหน่</t>
  </si>
  <si>
    <t>Peppermint</t>
  </si>
  <si>
    <t>หอมแดง</t>
  </si>
  <si>
    <t>Shallot</t>
  </si>
  <si>
    <t>โหระพา</t>
  </si>
  <si>
    <t>Basil</t>
  </si>
  <si>
    <t>ยี่หร่า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</si>
  <si>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</si>
  <si>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Planted Area of Vegetable Crops, Harvested Area, Production and Yield per Rai by Type of Vegetable Crops: Crop Year 2017</t>
  </si>
  <si>
    <t>กระเทียมหัว</t>
  </si>
  <si>
    <t>ข้าวโพดรับประทาน</t>
  </si>
  <si>
    <t>หอมแบ่ง (ต้นหอม)</t>
  </si>
  <si>
    <t>แตงกวา/แตงร้าน</t>
  </si>
  <si>
    <t>กุยช่าย</t>
  </si>
  <si>
    <t>คะน้า</t>
  </si>
  <si>
    <t>ขึ้นฉ่าย</t>
  </si>
  <si>
    <t>พริกขี้หนู</t>
  </si>
  <si>
    <t>มะเขือเทศบริโภค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</si>
  <si>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 (ต่อ)</t>
  </si>
  <si>
    <t>Planted Area of Vegetable Crops, Harvested Area, Production and Yield per Rai by Type of Vegetable Crops: Crop Year 2017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</si>
</sst>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7" fillId="0" borderId="5" xfId="0" applyFont="1" applyBorder="1"/>
    <xf numFmtId="0" fontId="7" fillId="0" borderId="7" xfId="0" applyFont="1" applyBorder="1"/>
    <xf numFmtId="0" fontId="7" fillId="0" borderId="0" xfId="0" applyFont="1"/>
    <xf numFmtId="0" fontId="8" fillId="0" borderId="0" xfId="0" applyFont="1"/>
    <xf numFmtId="0" fontId="8" fillId="0" borderId="0" xfId="0" applyFont="1" applyBorder="1"/>
    <xf numFmtId="0" fontId="5" fillId="0" borderId="0" xfId="0" applyFont="1" applyBorder="1" applyAlignment="1"/>
    <xf numFmtId="164" fontId="4" fillId="0" borderId="0" xfId="0" applyNumberFormat="1" applyFont="1" applyAlignment="1">
      <alignment horizontal="center"/>
    </xf>
    <xf numFmtId="0" fontId="8" fillId="0" borderId="0" xfId="2" applyFont="1"/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/>
    <xf numFmtId="0" fontId="8" fillId="0" borderId="4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3" fontId="8" fillId="0" borderId="2" xfId="0" applyNumberFormat="1" applyFont="1" applyBorder="1" applyAlignment="1">
      <alignment horizontal="right" indent="4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8" xfId="0" applyFont="1" applyBorder="1" applyAlignment="1">
      <alignment horizontal="right" indent="7"/>
    </xf>
    <xf numFmtId="0" fontId="7" fillId="0" borderId="6" xfId="0" applyFont="1" applyBorder="1" applyAlignment="1">
      <alignment horizontal="right" indent="6"/>
    </xf>
    <xf numFmtId="0" fontId="7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3" fontId="8" fillId="0" borderId="2" xfId="1" applyNumberFormat="1" applyFont="1" applyBorder="1" applyAlignment="1">
      <alignment horizontal="right" indent="4"/>
    </xf>
    <xf numFmtId="3" fontId="8" fillId="0" borderId="4" xfId="1" applyNumberFormat="1" applyFont="1" applyBorder="1" applyAlignment="1">
      <alignment horizontal="right" indent="4"/>
    </xf>
    <xf numFmtId="3" fontId="8" fillId="0" borderId="1" xfId="1" applyNumberFormat="1" applyFont="1" applyBorder="1" applyAlignment="1">
      <alignment horizontal="right" indent="4"/>
    </xf>
    <xf numFmtId="3" fontId="8" fillId="0" borderId="4" xfId="0" applyNumberFormat="1" applyFont="1" applyBorder="1" applyAlignment="1">
      <alignment horizontal="right" indent="4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ปกติ_บทที่4 สถิติสุขภาพ##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54250</xdr:colOff>
      <xdr:row>5</xdr:row>
      <xdr:rowOff>227991</xdr:rowOff>
    </xdr:from>
    <xdr:to>
      <xdr:col>24</xdr:col>
      <xdr:colOff>253495</xdr:colOff>
      <xdr:row>10</xdr:row>
      <xdr:rowOff>154032</xdr:rowOff>
    </xdr:to>
    <xdr:sp macro="" textlink="">
      <xdr:nvSpPr>
        <xdr:cNvPr id="6" name="คำบรรยายภาพแบบสี่เหลี่ยมมุมมน 5"/>
        <xdr:cNvSpPr/>
      </xdr:nvSpPr>
      <xdr:spPr bwMode="auto">
        <a:xfrm>
          <a:off x="14856100" y="1542441"/>
          <a:ext cx="3247245" cy="1230966"/>
        </a:xfrm>
        <a:prstGeom prst="wedgeRoundRectCallout">
          <a:avLst>
            <a:gd name="adj1" fmla="val -50515"/>
            <a:gd name="adj2" fmla="val -64233"/>
            <a:gd name="adj3" fmla="val 16667"/>
          </a:avLst>
        </a:prstGeom>
        <a:solidFill>
          <a:schemeClr val="bg1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t" upright="1"/>
        <a:lstStyle/>
        <a:p>
          <a:pPr algn="l">
            <a:lnSpc>
              <a:spcPts val="2600"/>
            </a:lnSpc>
          </a:pPr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จังหวัดเลือกชนิดของพืชผักที่สำคัญ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L42"/>
  <sheetViews>
    <sheetView showGridLines="0" tabSelected="1" view="pageBreakPreview" topLeftCell="A25" zoomScale="60" zoomScaleNormal="100" zoomScalePageLayoutView="70" workbookViewId="0">
      <selection activeCell="A25" sqref="A25:XFD36"/>
    </sheetView>
  </sheetViews>
  <sheetFormatPr defaultColWidth="9.140625" defaultRowHeight="18.75" x14ac:dyDescent="0.3"/>
  <cols>
    <col min="1" max="1" width="1.7109375" style="8" customWidth="1"/>
    <col min="2" max="2" width="6.140625" style="8" customWidth="1"/>
    <col min="3" max="3" width="4.7109375" style="8" customWidth="1"/>
    <col min="4" max="4" width="12.5703125" style="8" customWidth="1"/>
    <col min="5" max="7" width="21.42578125" style="8" customWidth="1"/>
    <col min="8" max="8" width="23.28515625" style="8" customWidth="1"/>
    <col min="9" max="9" width="1.42578125" style="8" customWidth="1"/>
    <col min="10" max="10" width="29.7109375" style="8" customWidth="1"/>
    <col min="11" max="11" width="2.28515625" style="4" customWidth="1"/>
    <col min="12" max="12" width="4.140625" style="4" customWidth="1"/>
    <col min="13" max="16384" width="9.140625" style="4"/>
  </cols>
  <sheetData>
    <row r="1" spans="1:11" s="2" customFormat="1" x14ac:dyDescent="0.3">
      <c r="A1" s="1"/>
      <c r="B1" s="1" t="s">
        <v>0</v>
      </c>
      <c r="C1" s="12">
        <v>11.7</v>
      </c>
      <c r="D1" s="1" t="s">
        <v>56</v>
      </c>
      <c r="E1" s="1"/>
      <c r="F1" s="1"/>
      <c r="G1" s="1"/>
      <c r="H1" s="1"/>
      <c r="I1" s="8"/>
      <c r="J1" s="8"/>
      <c r="K1" s="4"/>
    </row>
    <row r="2" spans="1:11" s="2" customFormat="1" x14ac:dyDescent="0.3">
      <c r="A2" s="1"/>
      <c r="B2" s="1" t="s">
        <v>9</v>
      </c>
      <c r="C2" s="12">
        <v>11.7</v>
      </c>
      <c r="D2" s="1" t="s">
        <v>57</v>
      </c>
      <c r="E2" s="1"/>
      <c r="F2" s="1"/>
      <c r="G2" s="1"/>
      <c r="H2" s="1"/>
      <c r="I2" s="8"/>
      <c r="J2" s="8"/>
      <c r="K2" s="4"/>
    </row>
    <row r="3" spans="1:11" ht="6" customHeight="1" x14ac:dyDescent="0.3">
      <c r="A3" s="4"/>
      <c r="B3" s="4"/>
      <c r="C3" s="4"/>
      <c r="D3" s="4"/>
      <c r="E3" s="4"/>
      <c r="F3" s="4"/>
      <c r="G3" s="4"/>
      <c r="H3" s="4"/>
    </row>
    <row r="4" spans="1:11" s="5" customFormat="1" ht="27" customHeight="1" x14ac:dyDescent="0.3">
      <c r="A4" s="38" t="s">
        <v>7</v>
      </c>
      <c r="B4" s="38"/>
      <c r="C4" s="38"/>
      <c r="D4" s="39"/>
      <c r="E4" s="14" t="s">
        <v>10</v>
      </c>
      <c r="F4" s="14" t="s">
        <v>2</v>
      </c>
      <c r="G4" s="23" t="s">
        <v>4</v>
      </c>
      <c r="H4" s="22" t="s">
        <v>5</v>
      </c>
      <c r="I4" s="40" t="s">
        <v>8</v>
      </c>
      <c r="J4" s="38"/>
    </row>
    <row r="5" spans="1:11" s="5" customFormat="1" ht="27" customHeight="1" x14ac:dyDescent="0.3">
      <c r="A5" s="41"/>
      <c r="B5" s="41"/>
      <c r="C5" s="41"/>
      <c r="D5" s="42"/>
      <c r="E5" s="15" t="s">
        <v>1</v>
      </c>
      <c r="F5" s="15" t="s">
        <v>3</v>
      </c>
      <c r="G5" s="21" t="s">
        <v>11</v>
      </c>
      <c r="H5" s="20" t="s">
        <v>6</v>
      </c>
      <c r="I5" s="43"/>
      <c r="J5" s="41"/>
    </row>
    <row r="6" spans="1:11" s="3" customFormat="1" ht="25.9" customHeight="1" x14ac:dyDescent="0.3">
      <c r="A6" s="25"/>
      <c r="B6" s="10" t="s">
        <v>58</v>
      </c>
      <c r="C6" s="25"/>
      <c r="D6" s="25"/>
      <c r="E6" s="34">
        <v>3893</v>
      </c>
      <c r="F6" s="34">
        <v>2898</v>
      </c>
      <c r="G6" s="35">
        <f>2814800*10^-3</f>
        <v>2814.8</v>
      </c>
      <c r="H6" s="36">
        <f>G6*10^3/F6</f>
        <v>971.29054520358864</v>
      </c>
      <c r="I6" s="26"/>
      <c r="J6" s="10" t="s">
        <v>17</v>
      </c>
    </row>
    <row r="7" spans="1:11" s="3" customFormat="1" ht="25.9" customHeight="1" x14ac:dyDescent="0.3">
      <c r="A7" s="25"/>
      <c r="B7" s="18" t="s">
        <v>18</v>
      </c>
      <c r="C7" s="25"/>
      <c r="D7" s="25"/>
      <c r="E7" s="34">
        <v>165</v>
      </c>
      <c r="F7" s="34">
        <v>168</v>
      </c>
      <c r="G7" s="35">
        <f>355500*10^-3</f>
        <v>355.5</v>
      </c>
      <c r="H7" s="36">
        <f t="shared" ref="H7:H36" si="0">G7*10^3/F7</f>
        <v>2116.0714285714284</v>
      </c>
      <c r="I7" s="26"/>
      <c r="J7" s="18" t="s">
        <v>19</v>
      </c>
    </row>
    <row r="8" spans="1:11" s="3" customFormat="1" ht="25.9" customHeight="1" x14ac:dyDescent="0.3">
      <c r="A8" s="25"/>
      <c r="B8" s="18" t="s">
        <v>20</v>
      </c>
      <c r="C8" s="25"/>
      <c r="D8" s="25"/>
      <c r="E8" s="34">
        <v>221</v>
      </c>
      <c r="F8" s="34">
        <v>220</v>
      </c>
      <c r="G8" s="35">
        <f>435000*10^-3</f>
        <v>435</v>
      </c>
      <c r="H8" s="36">
        <f>G8*10^3/F8</f>
        <v>1977.2727272727273</v>
      </c>
      <c r="I8" s="26"/>
      <c r="J8" s="18" t="s">
        <v>21</v>
      </c>
    </row>
    <row r="9" spans="1:11" s="3" customFormat="1" ht="25.9" customHeight="1" x14ac:dyDescent="0.3">
      <c r="A9" s="25"/>
      <c r="B9" s="18" t="s">
        <v>14</v>
      </c>
      <c r="C9" s="25"/>
      <c r="D9" s="25"/>
      <c r="E9" s="34">
        <v>572</v>
      </c>
      <c r="F9" s="34">
        <v>488</v>
      </c>
      <c r="G9" s="35">
        <v>587.5</v>
      </c>
      <c r="H9" s="36">
        <v>1203.8934426229507</v>
      </c>
      <c r="I9" s="26"/>
      <c r="J9" s="18" t="s">
        <v>15</v>
      </c>
    </row>
    <row r="10" spans="1:11" s="10" customFormat="1" ht="25.9" customHeight="1" x14ac:dyDescent="0.3">
      <c r="A10" s="9"/>
      <c r="B10" s="10" t="s">
        <v>59</v>
      </c>
      <c r="C10" s="9"/>
      <c r="D10" s="17"/>
      <c r="E10" s="24">
        <v>667</v>
      </c>
      <c r="F10" s="24">
        <v>643</v>
      </c>
      <c r="G10" s="24">
        <v>1401.8</v>
      </c>
      <c r="H10" s="24">
        <v>2180.0933125972006</v>
      </c>
      <c r="I10" s="9"/>
      <c r="J10" s="9" t="s">
        <v>16</v>
      </c>
    </row>
    <row r="11" spans="1:11" s="3" customFormat="1" ht="25.9" customHeight="1" x14ac:dyDescent="0.3">
      <c r="A11" s="25"/>
      <c r="B11" s="19" t="s">
        <v>22</v>
      </c>
      <c r="C11" s="11"/>
      <c r="D11" s="25"/>
      <c r="E11" s="24">
        <v>30</v>
      </c>
      <c r="F11" s="24">
        <v>65</v>
      </c>
      <c r="G11" s="37">
        <f>166200*10^-3</f>
        <v>166.20000000000002</v>
      </c>
      <c r="H11" s="36">
        <f t="shared" si="0"/>
        <v>2556.9230769230776</v>
      </c>
      <c r="I11" s="26"/>
      <c r="J11" s="9" t="s">
        <v>23</v>
      </c>
    </row>
    <row r="12" spans="1:11" s="3" customFormat="1" ht="25.9" customHeight="1" x14ac:dyDescent="0.3">
      <c r="A12" s="25"/>
      <c r="B12" s="19" t="s">
        <v>60</v>
      </c>
      <c r="C12" s="11"/>
      <c r="D12" s="25"/>
      <c r="E12" s="24">
        <v>151</v>
      </c>
      <c r="F12" s="24">
        <v>673</v>
      </c>
      <c r="G12" s="37">
        <f>1115100*10^-3</f>
        <v>1115.1000000000001</v>
      </c>
      <c r="H12" s="36">
        <f t="shared" si="0"/>
        <v>1656.9093610698369</v>
      </c>
      <c r="I12" s="26"/>
      <c r="J12" s="9" t="s">
        <v>24</v>
      </c>
    </row>
    <row r="13" spans="1:11" s="3" customFormat="1" ht="25.9" customHeight="1" x14ac:dyDescent="0.3">
      <c r="A13" s="25"/>
      <c r="B13" s="19" t="s">
        <v>61</v>
      </c>
      <c r="C13" s="11"/>
      <c r="D13" s="25"/>
      <c r="E13" s="24">
        <v>7</v>
      </c>
      <c r="F13" s="24">
        <v>15</v>
      </c>
      <c r="G13" s="37">
        <f>18100*10^-3</f>
        <v>18.100000000000001</v>
      </c>
      <c r="H13" s="36">
        <f t="shared" si="0"/>
        <v>1206.6666666666667</v>
      </c>
      <c r="I13" s="26"/>
      <c r="J13" s="10" t="s">
        <v>25</v>
      </c>
    </row>
    <row r="14" spans="1:11" s="3" customFormat="1" ht="25.9" customHeight="1" x14ac:dyDescent="0.3">
      <c r="A14" s="25"/>
      <c r="B14" s="19" t="s">
        <v>26</v>
      </c>
      <c r="C14" s="11"/>
      <c r="D14" s="25"/>
      <c r="E14" s="24">
        <v>43</v>
      </c>
      <c r="F14" s="24">
        <v>43</v>
      </c>
      <c r="G14" s="37">
        <f>94500*10^-3</f>
        <v>94.5</v>
      </c>
      <c r="H14" s="36">
        <f t="shared" si="0"/>
        <v>2197.6744186046512</v>
      </c>
      <c r="I14" s="26"/>
      <c r="J14" s="9" t="s">
        <v>27</v>
      </c>
    </row>
    <row r="15" spans="1:11" s="3" customFormat="1" ht="25.9" customHeight="1" x14ac:dyDescent="0.3">
      <c r="A15" s="25"/>
      <c r="B15" s="18" t="s">
        <v>28</v>
      </c>
      <c r="C15" s="25"/>
      <c r="D15" s="25"/>
      <c r="E15" s="34">
        <v>103</v>
      </c>
      <c r="F15" s="34">
        <v>121</v>
      </c>
      <c r="G15" s="35">
        <f>128700*10^-3</f>
        <v>128.69999999999999</v>
      </c>
      <c r="H15" s="36">
        <f t="shared" si="0"/>
        <v>1063.6363636363635</v>
      </c>
      <c r="I15" s="26"/>
      <c r="J15" s="10" t="s">
        <v>29</v>
      </c>
    </row>
    <row r="16" spans="1:11" s="3" customFormat="1" ht="25.9" customHeight="1" x14ac:dyDescent="0.3">
      <c r="A16" s="25"/>
      <c r="B16" s="18" t="s">
        <v>30</v>
      </c>
      <c r="C16" s="25"/>
      <c r="D16" s="25"/>
      <c r="E16" s="34">
        <v>1993</v>
      </c>
      <c r="F16" s="34">
        <v>2103</v>
      </c>
      <c r="G16" s="35">
        <f>1964400*10^-3</f>
        <v>1964.4</v>
      </c>
      <c r="H16" s="36">
        <f t="shared" si="0"/>
        <v>934.09415121255347</v>
      </c>
      <c r="I16" s="26"/>
      <c r="J16" s="10" t="s">
        <v>31</v>
      </c>
    </row>
    <row r="17" spans="1:11" s="3" customFormat="1" ht="25.9" customHeight="1" x14ac:dyDescent="0.3">
      <c r="A17" s="25"/>
      <c r="B17" s="18" t="s">
        <v>32</v>
      </c>
      <c r="C17" s="25"/>
      <c r="D17" s="25"/>
      <c r="E17" s="34">
        <v>33</v>
      </c>
      <c r="F17" s="34">
        <v>48</v>
      </c>
      <c r="G17" s="35">
        <f>53900*10^-3</f>
        <v>53.9</v>
      </c>
      <c r="H17" s="36">
        <f t="shared" si="0"/>
        <v>1122.9166666666667</v>
      </c>
      <c r="I17" s="26"/>
      <c r="J17" s="10" t="s">
        <v>33</v>
      </c>
    </row>
    <row r="18" spans="1:11" s="3" customFormat="1" ht="25.9" customHeight="1" x14ac:dyDescent="0.3">
      <c r="A18" s="25"/>
      <c r="B18" s="18" t="s">
        <v>62</v>
      </c>
      <c r="C18" s="25"/>
      <c r="D18" s="25"/>
      <c r="E18" s="34">
        <v>164</v>
      </c>
      <c r="F18" s="34">
        <v>173</v>
      </c>
      <c r="G18" s="35">
        <f>132800*10^-3</f>
        <v>132.80000000000001</v>
      </c>
      <c r="H18" s="36">
        <f t="shared" si="0"/>
        <v>767.63005780346816</v>
      </c>
      <c r="I18" s="26"/>
      <c r="J18" s="10" t="s">
        <v>34</v>
      </c>
    </row>
    <row r="19" spans="1:11" s="3" customFormat="1" ht="25.9" customHeight="1" x14ac:dyDescent="0.3">
      <c r="A19" s="25"/>
      <c r="B19" s="18" t="s">
        <v>63</v>
      </c>
      <c r="C19" s="25"/>
      <c r="D19" s="25"/>
      <c r="E19" s="34">
        <v>823</v>
      </c>
      <c r="F19" s="34">
        <v>761</v>
      </c>
      <c r="G19" s="35">
        <f>908700*10^-3</f>
        <v>908.7</v>
      </c>
      <c r="H19" s="36">
        <f t="shared" si="0"/>
        <v>1194.0867279894876</v>
      </c>
      <c r="I19" s="26"/>
      <c r="J19" s="10" t="s">
        <v>35</v>
      </c>
    </row>
    <row r="20" spans="1:11" s="2" customFormat="1" x14ac:dyDescent="0.3">
      <c r="A20" s="1"/>
      <c r="B20" s="1" t="s">
        <v>0</v>
      </c>
      <c r="C20" s="12">
        <v>11.7</v>
      </c>
      <c r="D20" s="1" t="s">
        <v>67</v>
      </c>
      <c r="E20" s="1"/>
      <c r="F20" s="1"/>
      <c r="G20" s="1"/>
      <c r="H20" s="1"/>
      <c r="I20" s="8"/>
      <c r="J20" s="8"/>
      <c r="K20" s="4"/>
    </row>
    <row r="21" spans="1:11" s="2" customFormat="1" x14ac:dyDescent="0.3">
      <c r="A21" s="1"/>
      <c r="B21" s="1" t="s">
        <v>9</v>
      </c>
      <c r="C21" s="12">
        <v>11.7</v>
      </c>
      <c r="D21" s="1" t="s">
        <v>68</v>
      </c>
      <c r="E21" s="1"/>
      <c r="F21" s="1"/>
      <c r="G21" s="1"/>
      <c r="H21" s="1"/>
      <c r="I21" s="8"/>
      <c r="J21" s="8"/>
      <c r="K21" s="4"/>
    </row>
    <row r="22" spans="1:11" ht="6" customHeight="1" x14ac:dyDescent="0.3">
      <c r="A22" s="4"/>
      <c r="B22" s="4"/>
      <c r="C22" s="4"/>
      <c r="D22" s="4"/>
      <c r="E22" s="4"/>
      <c r="F22" s="4"/>
      <c r="G22" s="4"/>
      <c r="H22" s="4"/>
    </row>
    <row r="23" spans="1:11" s="5" customFormat="1" ht="27" customHeight="1" x14ac:dyDescent="0.3">
      <c r="A23" s="38" t="s">
        <v>7</v>
      </c>
      <c r="B23" s="38"/>
      <c r="C23" s="38"/>
      <c r="D23" s="39"/>
      <c r="E23" s="14" t="s">
        <v>10</v>
      </c>
      <c r="F23" s="14" t="s">
        <v>2</v>
      </c>
      <c r="G23" s="33" t="s">
        <v>4</v>
      </c>
      <c r="H23" s="32" t="s">
        <v>5</v>
      </c>
      <c r="I23" s="40" t="s">
        <v>8</v>
      </c>
      <c r="J23" s="38"/>
    </row>
    <row r="24" spans="1:11" s="5" customFormat="1" ht="27" customHeight="1" x14ac:dyDescent="0.3">
      <c r="A24" s="41"/>
      <c r="B24" s="41"/>
      <c r="C24" s="41"/>
      <c r="D24" s="42"/>
      <c r="E24" s="15" t="s">
        <v>1</v>
      </c>
      <c r="F24" s="15" t="s">
        <v>3</v>
      </c>
      <c r="G24" s="31" t="s">
        <v>11</v>
      </c>
      <c r="H24" s="30" t="s">
        <v>6</v>
      </c>
      <c r="I24" s="43"/>
      <c r="J24" s="41"/>
    </row>
    <row r="25" spans="1:11" s="10" customFormat="1" ht="25.9" customHeight="1" x14ac:dyDescent="0.3">
      <c r="B25" s="18" t="s">
        <v>64</v>
      </c>
      <c r="E25" s="34">
        <v>217</v>
      </c>
      <c r="F25" s="34">
        <v>259</v>
      </c>
      <c r="G25" s="35">
        <f>314200*10^-3</f>
        <v>314.2</v>
      </c>
      <c r="H25" s="36">
        <f>G25*10^3/F25</f>
        <v>1213.1274131274131</v>
      </c>
      <c r="I25" s="16"/>
      <c r="J25" s="10" t="s">
        <v>36</v>
      </c>
    </row>
    <row r="26" spans="1:11" s="10" customFormat="1" ht="25.9" customHeight="1" x14ac:dyDescent="0.3">
      <c r="B26" s="18" t="s">
        <v>37</v>
      </c>
      <c r="E26" s="34">
        <v>816</v>
      </c>
      <c r="F26" s="34">
        <v>889</v>
      </c>
      <c r="G26" s="35">
        <f>842700*10^-3</f>
        <v>842.7</v>
      </c>
      <c r="H26" s="36">
        <f>G26*10^3/F26</f>
        <v>947.91901012373455</v>
      </c>
      <c r="I26" s="16"/>
      <c r="J26" s="10" t="s">
        <v>38</v>
      </c>
    </row>
    <row r="27" spans="1:11" s="10" customFormat="1" ht="25.9" customHeight="1" x14ac:dyDescent="0.3">
      <c r="B27" s="18" t="s">
        <v>55</v>
      </c>
      <c r="E27" s="34">
        <v>10</v>
      </c>
      <c r="F27" s="34">
        <v>95</v>
      </c>
      <c r="G27" s="35">
        <v>46.1</v>
      </c>
      <c r="H27" s="36">
        <f>G27*10^3/F27</f>
        <v>485.26315789473682</v>
      </c>
      <c r="I27" s="16"/>
    </row>
    <row r="28" spans="1:11" s="10" customFormat="1" ht="25.9" customHeight="1" x14ac:dyDescent="0.3">
      <c r="B28" s="18" t="s">
        <v>39</v>
      </c>
      <c r="E28" s="34">
        <v>576</v>
      </c>
      <c r="F28" s="34">
        <v>538</v>
      </c>
      <c r="G28" s="35">
        <f>438900*10^-3</f>
        <v>438.90000000000003</v>
      </c>
      <c r="H28" s="36">
        <f t="shared" si="0"/>
        <v>815.7992565055763</v>
      </c>
      <c r="I28" s="16"/>
      <c r="J28" s="10" t="s">
        <v>40</v>
      </c>
    </row>
    <row r="29" spans="1:11" s="10" customFormat="1" ht="25.9" customHeight="1" x14ac:dyDescent="0.3">
      <c r="B29" s="18" t="s">
        <v>65</v>
      </c>
      <c r="E29" s="34">
        <v>456</v>
      </c>
      <c r="F29" s="34">
        <v>644</v>
      </c>
      <c r="G29" s="35">
        <f>386000*10^-3</f>
        <v>386</v>
      </c>
      <c r="H29" s="36">
        <f t="shared" si="0"/>
        <v>599.37888198757764</v>
      </c>
      <c r="I29" s="16"/>
      <c r="J29" s="10" t="s">
        <v>41</v>
      </c>
    </row>
    <row r="30" spans="1:11" s="10" customFormat="1" ht="25.9" customHeight="1" x14ac:dyDescent="0.3">
      <c r="B30" s="18" t="s">
        <v>42</v>
      </c>
      <c r="E30" s="34">
        <v>2</v>
      </c>
      <c r="F30" s="34">
        <v>48</v>
      </c>
      <c r="G30" s="35">
        <f>176000*10^-3</f>
        <v>176</v>
      </c>
      <c r="H30" s="36">
        <f t="shared" si="0"/>
        <v>3666.6666666666665</v>
      </c>
      <c r="I30" s="16"/>
      <c r="J30" s="10" t="s">
        <v>43</v>
      </c>
    </row>
    <row r="31" spans="1:11" s="10" customFormat="1" ht="25.9" customHeight="1" x14ac:dyDescent="0.3">
      <c r="B31" s="18" t="s">
        <v>66</v>
      </c>
      <c r="E31" s="34">
        <v>14</v>
      </c>
      <c r="F31" s="34">
        <v>14</v>
      </c>
      <c r="G31" s="35">
        <f>12800*10^-3</f>
        <v>12.8</v>
      </c>
      <c r="H31" s="36">
        <f t="shared" si="0"/>
        <v>914.28571428571433</v>
      </c>
      <c r="I31" s="16"/>
      <c r="J31" s="10" t="s">
        <v>44</v>
      </c>
    </row>
    <row r="32" spans="1:11" s="10" customFormat="1" ht="25.9" customHeight="1" x14ac:dyDescent="0.3">
      <c r="B32" s="18" t="s">
        <v>45</v>
      </c>
      <c r="E32" s="34">
        <v>11</v>
      </c>
      <c r="F32" s="34">
        <v>13</v>
      </c>
      <c r="G32" s="35">
        <f>18600*10^-3</f>
        <v>18.600000000000001</v>
      </c>
      <c r="H32" s="36">
        <f t="shared" si="0"/>
        <v>1430.7692307692307</v>
      </c>
      <c r="I32" s="16"/>
      <c r="J32" s="10" t="s">
        <v>46</v>
      </c>
    </row>
    <row r="33" spans="1:12" s="10" customFormat="1" ht="25.9" customHeight="1" x14ac:dyDescent="0.3">
      <c r="B33" s="18" t="s">
        <v>47</v>
      </c>
      <c r="E33" s="34">
        <v>8</v>
      </c>
      <c r="F33" s="34">
        <v>12</v>
      </c>
      <c r="G33" s="35">
        <f>15000*10^-3</f>
        <v>15</v>
      </c>
      <c r="H33" s="36">
        <f t="shared" si="0"/>
        <v>1250</v>
      </c>
      <c r="I33" s="16"/>
      <c r="J33" s="10" t="s">
        <v>48</v>
      </c>
    </row>
    <row r="34" spans="1:12" s="10" customFormat="1" ht="25.9" customHeight="1" x14ac:dyDescent="0.3">
      <c r="B34" s="10" t="s">
        <v>49</v>
      </c>
      <c r="E34" s="24">
        <v>177</v>
      </c>
      <c r="F34" s="24">
        <v>264</v>
      </c>
      <c r="G34" s="37">
        <f>131100*10^-3</f>
        <v>131.1</v>
      </c>
      <c r="H34" s="36">
        <f t="shared" si="0"/>
        <v>496.59090909090907</v>
      </c>
      <c r="I34" s="16"/>
      <c r="J34" s="9" t="s">
        <v>50</v>
      </c>
    </row>
    <row r="35" spans="1:12" s="10" customFormat="1" ht="25.9" customHeight="1" x14ac:dyDescent="0.3">
      <c r="B35" s="10" t="s">
        <v>51</v>
      </c>
      <c r="E35" s="24">
        <v>5507</v>
      </c>
      <c r="F35" s="24">
        <v>3961</v>
      </c>
      <c r="G35" s="37">
        <f>5861600*10^-3</f>
        <v>5861.6</v>
      </c>
      <c r="H35" s="36">
        <f t="shared" si="0"/>
        <v>1479.8283261802576</v>
      </c>
      <c r="I35" s="16"/>
      <c r="J35" s="9" t="s">
        <v>52</v>
      </c>
    </row>
    <row r="36" spans="1:12" s="10" customFormat="1" ht="25.9" customHeight="1" x14ac:dyDescent="0.3">
      <c r="B36" s="10" t="s">
        <v>53</v>
      </c>
      <c r="E36" s="24">
        <v>49</v>
      </c>
      <c r="F36" s="24">
        <v>987</v>
      </c>
      <c r="G36" s="37">
        <f>494200*10^-3</f>
        <v>494.2</v>
      </c>
      <c r="H36" s="36">
        <f t="shared" si="0"/>
        <v>500.70921985815602</v>
      </c>
      <c r="I36" s="16"/>
      <c r="J36" s="9" t="s">
        <v>54</v>
      </c>
    </row>
    <row r="37" spans="1:12" ht="3" customHeight="1" x14ac:dyDescent="0.3">
      <c r="A37" s="6"/>
      <c r="B37" s="6"/>
      <c r="C37" s="6"/>
      <c r="D37" s="6"/>
      <c r="E37" s="27"/>
      <c r="F37" s="27"/>
      <c r="G37" s="28"/>
      <c r="H37" s="29"/>
      <c r="I37" s="7"/>
      <c r="J37" s="6"/>
    </row>
    <row r="38" spans="1:12" ht="3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2" s="10" customFormat="1" ht="17.25" x14ac:dyDescent="0.3">
      <c r="A39" s="9"/>
      <c r="B39" s="13" t="s">
        <v>12</v>
      </c>
      <c r="C39" s="13"/>
      <c r="D39" s="13"/>
      <c r="E39" s="13"/>
      <c r="F39" s="13"/>
      <c r="G39" s="13" t="s">
        <v>13</v>
      </c>
      <c r="J39" s="9"/>
      <c r="K39" s="9"/>
      <c r="L39" s="9"/>
    </row>
    <row r="40" spans="1:12" x14ac:dyDescent="0.3">
      <c r="E40" s="9"/>
      <c r="F40" s="10"/>
      <c r="G40" s="9"/>
      <c r="H40" s="10"/>
    </row>
    <row r="41" spans="1:12" s="10" customFormat="1" ht="17.25" x14ac:dyDescent="0.3">
      <c r="A41" s="9"/>
      <c r="C41" s="9"/>
      <c r="D41" s="9"/>
      <c r="E41" s="9"/>
      <c r="H41" s="9"/>
      <c r="I41" s="9"/>
      <c r="J41" s="9"/>
    </row>
    <row r="42" spans="1:12" s="10" customFormat="1" x14ac:dyDescent="0.3">
      <c r="A42" s="9"/>
      <c r="E42" s="8"/>
      <c r="F42" s="8"/>
      <c r="G42" s="8"/>
      <c r="H42" s="8"/>
      <c r="I42" s="9"/>
      <c r="J42" s="9"/>
    </row>
  </sheetData>
  <mergeCells count="4">
    <mergeCell ref="A4:D5"/>
    <mergeCell ref="I4:J5"/>
    <mergeCell ref="A23:D24"/>
    <mergeCell ref="I23:J24"/>
  </mergeCells>
  <phoneticPr fontId="2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T-11.7</vt:lpstr>
      <vt:lpstr>'T-11.7'!Print_Area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2018-08-27T10:43:59Z</cp:lastPrinted>
  <dcterms:created xsi:type="dcterms:W3CDTF">2004-08-20T21:28:46Z</dcterms:created>
  <dcterms:modified xsi:type="dcterms:W3CDTF">2018-10-16T07:44:18Z</dcterms:modified>
</cp:coreProperties>
</file>