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"/>
    </mc:Choice>
  </mc:AlternateContent>
  <bookViews>
    <workbookView xWindow="0" yWindow="0" windowWidth="20490" windowHeight="8385"/>
  </bookViews>
  <sheets>
    <sheet name="T-1.6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N18" i="1" s="1"/>
  <c r="O18" i="1"/>
  <c r="M18" i="1"/>
  <c r="L18" i="1"/>
  <c r="K18" i="1" s="1"/>
  <c r="J18" i="1"/>
  <c r="H18" i="1" s="1"/>
  <c r="I18" i="1"/>
  <c r="E18" i="1"/>
  <c r="P17" i="1"/>
  <c r="N17" i="1" s="1"/>
  <c r="O17" i="1"/>
  <c r="M17" i="1"/>
  <c r="L17" i="1"/>
  <c r="K17" i="1" s="1"/>
  <c r="J17" i="1"/>
  <c r="I17" i="1"/>
  <c r="H17" i="1" s="1"/>
  <c r="E17" i="1"/>
  <c r="P16" i="1"/>
  <c r="O16" i="1"/>
  <c r="N16" i="1"/>
  <c r="M16" i="1"/>
  <c r="L16" i="1"/>
  <c r="K16" i="1"/>
  <c r="J16" i="1"/>
  <c r="H16" i="1" s="1"/>
  <c r="I16" i="1"/>
  <c r="E16" i="1"/>
  <c r="P15" i="1"/>
  <c r="O15" i="1"/>
  <c r="N15" i="1" s="1"/>
  <c r="M15" i="1"/>
  <c r="L15" i="1"/>
  <c r="K15" i="1"/>
  <c r="J15" i="1"/>
  <c r="I15" i="1"/>
  <c r="H15" i="1" s="1"/>
  <c r="G15" i="1"/>
  <c r="E15" i="1" s="1"/>
  <c r="F15" i="1"/>
  <c r="P14" i="1"/>
  <c r="O14" i="1"/>
  <c r="N14" i="1" s="1"/>
  <c r="M14" i="1"/>
  <c r="L14" i="1"/>
  <c r="K14" i="1"/>
  <c r="J14" i="1"/>
  <c r="I14" i="1"/>
  <c r="H14" i="1" s="1"/>
  <c r="G14" i="1"/>
  <c r="E14" i="1" s="1"/>
  <c r="F14" i="1"/>
  <c r="P13" i="1"/>
  <c r="O13" i="1"/>
  <c r="N13" i="1" s="1"/>
  <c r="M13" i="1"/>
  <c r="L13" i="1"/>
  <c r="K13" i="1"/>
  <c r="J13" i="1"/>
  <c r="I13" i="1"/>
  <c r="H13" i="1" s="1"/>
  <c r="E13" i="1"/>
  <c r="P12" i="1"/>
  <c r="O12" i="1"/>
  <c r="N12" i="1" s="1"/>
  <c r="M12" i="1"/>
  <c r="K12" i="1" s="1"/>
  <c r="L12" i="1"/>
  <c r="J12" i="1"/>
  <c r="I12" i="1"/>
  <c r="H12" i="1" s="1"/>
  <c r="E12" i="1"/>
  <c r="P11" i="1"/>
  <c r="O11" i="1"/>
  <c r="N11" i="1" s="1"/>
  <c r="M11" i="1"/>
  <c r="L11" i="1"/>
  <c r="K11" i="1"/>
  <c r="J11" i="1"/>
  <c r="I11" i="1"/>
  <c r="H11" i="1" s="1"/>
  <c r="E11" i="1"/>
  <c r="P10" i="1"/>
  <c r="O10" i="1"/>
  <c r="N10" i="1" s="1"/>
  <c r="M10" i="1"/>
  <c r="K10" i="1" s="1"/>
  <c r="L10" i="1"/>
  <c r="J10" i="1"/>
  <c r="I10" i="1"/>
  <c r="H10" i="1" s="1"/>
  <c r="G10" i="1"/>
  <c r="F10" i="1"/>
  <c r="E10" i="1"/>
  <c r="P9" i="1"/>
  <c r="O9" i="1"/>
  <c r="N9" i="1" s="1"/>
  <c r="M9" i="1"/>
  <c r="K9" i="1" s="1"/>
  <c r="L9" i="1"/>
  <c r="J9" i="1"/>
  <c r="I9" i="1"/>
  <c r="H9" i="1" s="1"/>
  <c r="G9" i="1"/>
  <c r="F9" i="1"/>
  <c r="E9" i="1"/>
</calcChain>
</file>

<file path=xl/sharedStrings.xml><?xml version="1.0" encoding="utf-8"?>
<sst xmlns="http://schemas.openxmlformats.org/spreadsheetml/2006/main" count="60" uniqueCount="41">
  <si>
    <t>ตาราง</t>
  </si>
  <si>
    <t>การเกิด การตาย การย้ายเข้า และการย้ายออก จำแนกตามเพศ เป็นรายอำเภอ พ.ศ. 2559</t>
  </si>
  <si>
    <t>Table</t>
  </si>
  <si>
    <t>Births, Deaths, Registered-In and Registered-Out by Sex and District: 2016</t>
  </si>
  <si>
    <t xml:space="preserve">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</si>
  <si>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</si>
  <si>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</si>
  <si>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</si>
  <si>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</si>
  <si>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</si>
  <si>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</si>
  <si>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</si>
  <si>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</si>
  <si>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</si>
  <si>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</si>
  <si>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</si>
  <si>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</si>
  <si>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</si>
  <si>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</si>
  <si>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</si>
  <si>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</si>
  <si>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อำเภอเมืองพะเยา</t>
  </si>
  <si>
    <t>Mueang Phayao District</t>
  </si>
  <si>
    <t>อำเภอจุน</t>
  </si>
  <si>
    <t>Chun District</t>
  </si>
  <si>
    <t>อำเภอเชียงคำ</t>
  </si>
  <si>
    <t>Chiang Kham District</t>
  </si>
  <si>
    <t>อำเภอเชียงม่วน</t>
  </si>
  <si>
    <t>Chiang Muan District</t>
  </si>
  <si>
    <t>อำเภอดอกคำใต้</t>
  </si>
  <si>
    <t>Dok Khamtai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</si>
  <si>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</si>
  <si>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</si>
  <si>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</si>
  <si>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</si>
  <si>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</si>
  <si>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</si>
  <si>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</si>
  <si>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</si>
  <si>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       ที่มา : กรมการปกครอง  กระทรวงมหาดไทย</t>
  </si>
  <si>
    <t>Source :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</si>
</sst>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\ \ _-;\-* #,##0\ \ _-;_-* &quot;-&quot;\ \ _-;_-@"/>
    <numFmt numFmtId="188" formatCode="_-* #,##0\ _-;\-* #,##0\ _-;_-* &quot;-&quot;\ _-;_-@"/>
    <numFmt numFmtId="189" formatCode="_-* #,##0\ \ \ _-;\-* #,##0\ \ \ _-;_-* &quot;-&quot;\ \ \ _-;_-@"/>
    <numFmt numFmtId="190" formatCode="#,##0_ ;\-#,##0\ "/>
  </numFmts>
  <fonts count="7" x14ac:knownFonts="1">
    <font>
      <sz val="14"/>
      <color rgb="FF000000"/>
      <name val="Cordia New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Cordia New"/>
    </font>
    <font>
      <sz val="14"/>
      <name val="TH SarabunPSK"/>
      <family val="2"/>
    </font>
    <font>
      <sz val="13"/>
      <color rgb="FF000000"/>
      <name val="Cordia New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4" fillId="0" borderId="4" xfId="0" applyFont="1" applyBorder="1"/>
    <xf numFmtId="187" fontId="2" fillId="0" borderId="11" xfId="0" applyNumberFormat="1" applyFont="1" applyBorder="1" applyAlignment="1">
      <alignment horizontal="right"/>
    </xf>
    <xf numFmtId="188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left" indent="1"/>
    </xf>
    <xf numFmtId="0" fontId="3" fillId="0" borderId="0" xfId="0" applyFont="1"/>
    <xf numFmtId="0" fontId="3" fillId="0" borderId="4" xfId="0" applyFont="1" applyBorder="1"/>
    <xf numFmtId="189" fontId="3" fillId="0" borderId="11" xfId="0" applyNumberFormat="1" applyFont="1" applyBorder="1" applyAlignment="1">
      <alignment horizontal="right"/>
    </xf>
    <xf numFmtId="187" fontId="3" fillId="0" borderId="11" xfId="0" applyNumberFormat="1" applyFont="1" applyBorder="1" applyAlignment="1">
      <alignment horizontal="right"/>
    </xf>
    <xf numFmtId="189" fontId="3" fillId="0" borderId="8" xfId="0" applyNumberFormat="1" applyFont="1" applyBorder="1" applyAlignment="1">
      <alignment horizontal="right"/>
    </xf>
    <xf numFmtId="187" fontId="3" fillId="0" borderId="8" xfId="0" applyNumberFormat="1" applyFont="1" applyBorder="1" applyAlignment="1">
      <alignment horizontal="right"/>
    </xf>
    <xf numFmtId="187" fontId="3" fillId="0" borderId="12" xfId="0" applyNumberFormat="1" applyFont="1" applyBorder="1" applyAlignment="1">
      <alignment horizontal="right"/>
    </xf>
    <xf numFmtId="0" fontId="3" fillId="0" borderId="8" xfId="0" applyFont="1" applyBorder="1" applyAlignment="1">
      <alignment horizontal="left" indent="1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190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inden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1"/>
  <sheetViews>
    <sheetView showGridLines="0" tabSelected="1" workbookViewId="0">
      <selection activeCell="L24" sqref="L24"/>
    </sheetView>
  </sheetViews>
  <sheetFormatPr defaultColWidth="12.140625" defaultRowHeight="15" customHeight="1" x14ac:dyDescent="0.5"/>
  <cols>
    <col min="1" max="1" width="1.5703125" style="3" customWidth="1"/>
    <col min="2" max="2" width="6.7109375" style="3" customWidth="1"/>
    <col min="3" max="3" width="4.42578125" style="3" customWidth="1"/>
    <col min="4" max="4" width="6.5703125" style="3" customWidth="1"/>
    <col min="5" max="5" width="7.7109375" style="3" bestFit="1" customWidth="1"/>
    <col min="6" max="6" width="8.85546875" style="3" customWidth="1"/>
    <col min="7" max="7" width="7.28515625" style="3" bestFit="1" customWidth="1"/>
    <col min="8" max="8" width="7.7109375" style="3" bestFit="1" customWidth="1"/>
    <col min="9" max="9" width="8.42578125" style="3" customWidth="1"/>
    <col min="10" max="10" width="7.28515625" style="3" bestFit="1" customWidth="1"/>
    <col min="11" max="11" width="9.42578125" style="3" customWidth="1"/>
    <col min="12" max="12" width="8.7109375" style="3" customWidth="1"/>
    <col min="13" max="13" width="7.7109375" style="3" bestFit="1" customWidth="1"/>
    <col min="14" max="14" width="9.140625" style="3" customWidth="1"/>
    <col min="15" max="15" width="8.140625" style="3" customWidth="1"/>
    <col min="16" max="16" width="9" style="3" customWidth="1"/>
    <col min="17" max="17" width="22.42578125" style="3" customWidth="1"/>
    <col min="18" max="18" width="6.140625" style="3" customWidth="1"/>
    <col min="19" max="26" width="9.140625" style="3" customWidth="1"/>
    <col min="27" max="16384" width="12.140625" style="3"/>
  </cols>
  <sheetData>
    <row r="1" spans="1:26" ht="21" customHeight="1" x14ac:dyDescent="0.5">
      <c r="A1" s="1"/>
      <c r="B1" s="1" t="s">
        <v>0</v>
      </c>
      <c r="C1" s="2">
        <v>1.6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">
      <c r="A2" s="4"/>
      <c r="B2" s="1" t="s">
        <v>2</v>
      </c>
      <c r="C2" s="2">
        <v>1.6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" customHeight="1" x14ac:dyDescent="0.5">
      <c r="A3" s="4"/>
      <c r="B3" s="1"/>
      <c r="C3" s="2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1" customHeight="1" x14ac:dyDescent="0.5">
      <c r="A4" s="5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11" t="s">
        <v>7</v>
      </c>
      <c r="L4" s="9"/>
      <c r="M4" s="9"/>
      <c r="N4" s="8" t="s">
        <v>8</v>
      </c>
      <c r="O4" s="9"/>
      <c r="P4" s="10"/>
      <c r="Q4" s="12" t="s">
        <v>9</v>
      </c>
      <c r="R4" s="13"/>
      <c r="S4" s="13"/>
      <c r="T4" s="13"/>
      <c r="U4" s="13"/>
      <c r="V4" s="13"/>
      <c r="W4" s="13"/>
      <c r="X4" s="13"/>
      <c r="Y4" s="13"/>
      <c r="Z4" s="13"/>
    </row>
    <row r="5" spans="1:26" ht="21" customHeight="1" x14ac:dyDescent="0.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13"/>
      <c r="S5" s="13"/>
      <c r="T5" s="13"/>
      <c r="U5" s="13"/>
      <c r="V5" s="13"/>
      <c r="W5" s="13"/>
      <c r="X5" s="13"/>
      <c r="Y5" s="13"/>
      <c r="Z5" s="13"/>
    </row>
    <row r="6" spans="1:26" ht="21" customHeight="1" x14ac:dyDescent="0.5">
      <c r="A6" s="14"/>
      <c r="B6" s="14"/>
      <c r="C6" s="14"/>
      <c r="D6" s="15"/>
      <c r="E6" s="20" t="s">
        <v>14</v>
      </c>
      <c r="F6" s="21" t="s">
        <v>15</v>
      </c>
      <c r="G6" s="22" t="s">
        <v>16</v>
      </c>
      <c r="H6" s="20" t="s">
        <v>14</v>
      </c>
      <c r="I6" s="21" t="s">
        <v>15</v>
      </c>
      <c r="J6" s="22" t="s">
        <v>16</v>
      </c>
      <c r="K6" s="23" t="s">
        <v>14</v>
      </c>
      <c r="L6" s="21" t="s">
        <v>15</v>
      </c>
      <c r="M6" s="23" t="s">
        <v>16</v>
      </c>
      <c r="N6" s="20" t="s">
        <v>14</v>
      </c>
      <c r="O6" s="21" t="s">
        <v>15</v>
      </c>
      <c r="P6" s="22" t="s">
        <v>16</v>
      </c>
      <c r="Q6" s="19"/>
      <c r="R6" s="13"/>
      <c r="S6" s="13"/>
      <c r="T6" s="13"/>
      <c r="U6" s="13"/>
      <c r="V6" s="13"/>
      <c r="W6" s="13"/>
      <c r="X6" s="13"/>
      <c r="Y6" s="13"/>
      <c r="Z6" s="13"/>
    </row>
    <row r="7" spans="1:26" ht="21" customHeight="1" x14ac:dyDescent="0.5">
      <c r="A7" s="24"/>
      <c r="B7" s="24"/>
      <c r="C7" s="24"/>
      <c r="D7" s="25"/>
      <c r="E7" s="26" t="s">
        <v>17</v>
      </c>
      <c r="F7" s="27" t="s">
        <v>18</v>
      </c>
      <c r="G7" s="28" t="s">
        <v>19</v>
      </c>
      <c r="H7" s="26" t="s">
        <v>17</v>
      </c>
      <c r="I7" s="27" t="s">
        <v>18</v>
      </c>
      <c r="J7" s="28" t="s">
        <v>19</v>
      </c>
      <c r="K7" s="29" t="s">
        <v>17</v>
      </c>
      <c r="L7" s="27" t="s">
        <v>18</v>
      </c>
      <c r="M7" s="29" t="s">
        <v>19</v>
      </c>
      <c r="N7" s="26" t="s">
        <v>17</v>
      </c>
      <c r="O7" s="27" t="s">
        <v>18</v>
      </c>
      <c r="P7" s="28" t="s">
        <v>19</v>
      </c>
      <c r="Q7" s="30"/>
      <c r="R7" s="13"/>
      <c r="S7" s="13"/>
      <c r="T7" s="13"/>
      <c r="U7" s="13"/>
      <c r="V7" s="13"/>
      <c r="W7" s="13"/>
      <c r="X7" s="13"/>
      <c r="Y7" s="13"/>
      <c r="Z7" s="13"/>
    </row>
    <row r="8" spans="1:26" ht="3" customHeight="1" x14ac:dyDescent="0.5">
      <c r="A8" s="31"/>
      <c r="B8" s="31"/>
      <c r="C8" s="31"/>
      <c r="D8" s="31"/>
      <c r="E8" s="32"/>
      <c r="F8" s="21"/>
      <c r="G8" s="33"/>
      <c r="H8" s="32"/>
      <c r="I8" s="21"/>
      <c r="J8" s="33"/>
      <c r="K8" s="34"/>
      <c r="L8" s="21"/>
      <c r="M8" s="34"/>
      <c r="N8" s="32"/>
      <c r="O8" s="21"/>
      <c r="P8" s="33"/>
      <c r="Q8" s="35"/>
      <c r="R8" s="13"/>
      <c r="S8" s="13"/>
      <c r="T8" s="13"/>
      <c r="U8" s="13"/>
      <c r="V8" s="13"/>
      <c r="W8" s="13"/>
      <c r="X8" s="13"/>
      <c r="Y8" s="13"/>
      <c r="Z8" s="13"/>
    </row>
    <row r="9" spans="1:26" ht="21" customHeight="1" x14ac:dyDescent="0.5">
      <c r="A9" s="36" t="s">
        <v>20</v>
      </c>
      <c r="B9" s="37"/>
      <c r="C9" s="37"/>
      <c r="D9" s="38"/>
      <c r="E9" s="39">
        <f>SUM(F9:G9)</f>
        <v>3407</v>
      </c>
      <c r="F9" s="39">
        <f>SUM(F10:F18)</f>
        <v>1739</v>
      </c>
      <c r="G9" s="39">
        <f>SUM(G10:G18)</f>
        <v>1668</v>
      </c>
      <c r="H9" s="39">
        <f>SUM(I9:J9)</f>
        <v>4175</v>
      </c>
      <c r="I9" s="39">
        <f>SUM(I10:I18)</f>
        <v>2323</v>
      </c>
      <c r="J9" s="39">
        <f t="shared" ref="J9" si="0">SUM(J10:J18)</f>
        <v>1852</v>
      </c>
      <c r="K9" s="40">
        <f t="shared" ref="K9:K18" si="1">SUM(L9:M9)</f>
        <v>19871</v>
      </c>
      <c r="L9" s="40">
        <f t="shared" ref="L9:M9" si="2">SUM(L10:L18)</f>
        <v>10539</v>
      </c>
      <c r="M9" s="39">
        <f t="shared" si="2"/>
        <v>9332</v>
      </c>
      <c r="N9" s="40">
        <f t="shared" ref="N9:N18" si="3">SUM(O9:P9)</f>
        <v>22187</v>
      </c>
      <c r="O9" s="40">
        <f t="shared" ref="O9:P9" si="4">SUM(O10:O18)</f>
        <v>11246</v>
      </c>
      <c r="P9" s="40">
        <f t="shared" si="4"/>
        <v>10941</v>
      </c>
      <c r="Q9" s="41" t="s">
        <v>17</v>
      </c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5">
      <c r="A10" s="42" t="s">
        <v>21</v>
      </c>
      <c r="B10" s="43"/>
      <c r="C10" s="43"/>
      <c r="D10" s="44"/>
      <c r="E10" s="45">
        <f>SUM(F10:G10)</f>
        <v>1720</v>
      </c>
      <c r="F10" s="45">
        <f>868+26</f>
        <v>894</v>
      </c>
      <c r="G10" s="45">
        <f>799+27</f>
        <v>826</v>
      </c>
      <c r="H10" s="45">
        <f t="shared" ref="H10:H18" si="5">SUM(I10:J10)</f>
        <v>1499</v>
      </c>
      <c r="I10" s="45">
        <f>143+523+42+18+26+43+42</f>
        <v>837</v>
      </c>
      <c r="J10" s="45">
        <f>132+384+28+26+16+31+45</f>
        <v>662</v>
      </c>
      <c r="K10" s="46">
        <f t="shared" si="1"/>
        <v>6185</v>
      </c>
      <c r="L10" s="46">
        <f>807+279+495+174+149+1071+333</f>
        <v>3308</v>
      </c>
      <c r="M10" s="45">
        <f>752+347+681+159+145+421+372</f>
        <v>2877</v>
      </c>
      <c r="N10" s="46">
        <f t="shared" si="3"/>
        <v>9067</v>
      </c>
      <c r="O10" s="46">
        <f>629+1060+1079+164+139+909+318</f>
        <v>4298</v>
      </c>
      <c r="P10" s="46">
        <f>619+1047+2126+143+125+349+360</f>
        <v>4769</v>
      </c>
      <c r="Q10" s="42" t="s">
        <v>22</v>
      </c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1" customHeight="1" x14ac:dyDescent="0.5">
      <c r="A11" s="42" t="s">
        <v>23</v>
      </c>
      <c r="B11" s="23"/>
      <c r="C11" s="23"/>
      <c r="D11" s="22"/>
      <c r="E11" s="45">
        <f t="shared" ref="E11:E18" si="6">SUM(F11:G11)</f>
        <v>51</v>
      </c>
      <c r="F11" s="45">
        <v>31</v>
      </c>
      <c r="G11" s="45">
        <v>20</v>
      </c>
      <c r="H11" s="45">
        <f t="shared" si="5"/>
        <v>329</v>
      </c>
      <c r="I11" s="45">
        <f>46+24+25+28+44</f>
        <v>167</v>
      </c>
      <c r="J11" s="45">
        <f>55+19+23+30+35</f>
        <v>162</v>
      </c>
      <c r="K11" s="46">
        <f t="shared" si="1"/>
        <v>2051</v>
      </c>
      <c r="L11" s="46">
        <f>404+138+152+188+172</f>
        <v>1054</v>
      </c>
      <c r="M11" s="45">
        <f>368+131+149+162+187</f>
        <v>997</v>
      </c>
      <c r="N11" s="46">
        <f t="shared" si="3"/>
        <v>1934</v>
      </c>
      <c r="O11" s="46">
        <f>379+125+111+165+201</f>
        <v>981</v>
      </c>
      <c r="P11" s="46">
        <f>378+104+143+136+192</f>
        <v>953</v>
      </c>
      <c r="Q11" s="42" t="s">
        <v>24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1" customHeight="1" x14ac:dyDescent="0.5">
      <c r="A12" s="42" t="s">
        <v>25</v>
      </c>
      <c r="B12" s="20"/>
      <c r="C12" s="23"/>
      <c r="D12" s="23"/>
      <c r="E12" s="45">
        <f t="shared" si="6"/>
        <v>1400</v>
      </c>
      <c r="F12" s="47">
        <v>706</v>
      </c>
      <c r="G12" s="47">
        <v>694</v>
      </c>
      <c r="H12" s="45">
        <f t="shared" si="5"/>
        <v>763</v>
      </c>
      <c r="I12" s="47">
        <f>387+24+20+14</f>
        <v>445</v>
      </c>
      <c r="J12" s="47">
        <f>270+21+14+13</f>
        <v>318</v>
      </c>
      <c r="K12" s="46">
        <f t="shared" si="1"/>
        <v>3142</v>
      </c>
      <c r="L12" s="48">
        <f>1345+177+91+169</f>
        <v>1782</v>
      </c>
      <c r="M12" s="47">
        <f>960+144+88+168</f>
        <v>1360</v>
      </c>
      <c r="N12" s="46">
        <f t="shared" si="3"/>
        <v>3898</v>
      </c>
      <c r="O12" s="48">
        <f>1816+138+94+145</f>
        <v>2193</v>
      </c>
      <c r="P12" s="49">
        <f>1362+106+82+155</f>
        <v>1705</v>
      </c>
      <c r="Q12" s="42" t="s">
        <v>26</v>
      </c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21" customHeight="1" x14ac:dyDescent="0.5">
      <c r="A13" s="42" t="s">
        <v>27</v>
      </c>
      <c r="B13" s="23"/>
      <c r="C13" s="23"/>
      <c r="D13" s="22"/>
      <c r="E13" s="45">
        <f t="shared" si="6"/>
        <v>27</v>
      </c>
      <c r="F13" s="47">
        <v>13</v>
      </c>
      <c r="G13" s="47">
        <v>14</v>
      </c>
      <c r="H13" s="45">
        <f t="shared" si="5"/>
        <v>132</v>
      </c>
      <c r="I13" s="47">
        <f>38+38</f>
        <v>76</v>
      </c>
      <c r="J13" s="47">
        <f>22+34</f>
        <v>56</v>
      </c>
      <c r="K13" s="46">
        <f t="shared" si="1"/>
        <v>632</v>
      </c>
      <c r="L13" s="48">
        <f>178+163</f>
        <v>341</v>
      </c>
      <c r="M13" s="47">
        <f>165+126</f>
        <v>291</v>
      </c>
      <c r="N13" s="46">
        <f t="shared" si="3"/>
        <v>578</v>
      </c>
      <c r="O13" s="48">
        <f>140+155</f>
        <v>295</v>
      </c>
      <c r="P13" s="48">
        <f>144+139</f>
        <v>283</v>
      </c>
      <c r="Q13" s="50" t="s">
        <v>28</v>
      </c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1" customHeight="1" x14ac:dyDescent="0.5">
      <c r="A14" s="42" t="s">
        <v>29</v>
      </c>
      <c r="B14" s="23"/>
      <c r="C14" s="23"/>
      <c r="D14" s="22"/>
      <c r="E14" s="45">
        <f t="shared" si="6"/>
        <v>61</v>
      </c>
      <c r="F14" s="47">
        <f>16+4+4+2</f>
        <v>26</v>
      </c>
      <c r="G14" s="47">
        <f>21+7+4+3</f>
        <v>35</v>
      </c>
      <c r="H14" s="45">
        <f t="shared" si="5"/>
        <v>541</v>
      </c>
      <c r="I14" s="47">
        <f>178+21+58+30</f>
        <v>287</v>
      </c>
      <c r="J14" s="47">
        <f>160+18+53+23</f>
        <v>254</v>
      </c>
      <c r="K14" s="46">
        <f t="shared" si="1"/>
        <v>2499</v>
      </c>
      <c r="L14" s="48">
        <f>726+160+244+184</f>
        <v>1314</v>
      </c>
      <c r="M14" s="47">
        <f>688+140+199+158</f>
        <v>1185</v>
      </c>
      <c r="N14" s="46">
        <f t="shared" si="3"/>
        <v>2154</v>
      </c>
      <c r="O14" s="48">
        <f>617+137+218+161</f>
        <v>1133</v>
      </c>
      <c r="P14" s="48">
        <f>576+123+198+124</f>
        <v>1021</v>
      </c>
      <c r="Q14" s="50" t="s">
        <v>30</v>
      </c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21" customHeight="1" x14ac:dyDescent="0.5">
      <c r="A15" s="42" t="s">
        <v>31</v>
      </c>
      <c r="B15" s="23"/>
      <c r="C15" s="23"/>
      <c r="D15" s="22"/>
      <c r="E15" s="45">
        <f t="shared" si="6"/>
        <v>123</v>
      </c>
      <c r="F15" s="47">
        <f>2+59+0</f>
        <v>61</v>
      </c>
      <c r="G15" s="47">
        <f>3+57+2</f>
        <v>62</v>
      </c>
      <c r="H15" s="45">
        <f t="shared" si="5"/>
        <v>333</v>
      </c>
      <c r="I15" s="47">
        <f>126+36+23</f>
        <v>185</v>
      </c>
      <c r="J15" s="47">
        <f>97+32+19</f>
        <v>148</v>
      </c>
      <c r="K15" s="46">
        <f t="shared" si="1"/>
        <v>1977</v>
      </c>
      <c r="L15" s="48">
        <f>762+107+141</f>
        <v>1010</v>
      </c>
      <c r="M15" s="47">
        <f>750+100+117</f>
        <v>967</v>
      </c>
      <c r="N15" s="46">
        <f t="shared" si="3"/>
        <v>1709</v>
      </c>
      <c r="O15" s="48">
        <f>574+161+133</f>
        <v>868</v>
      </c>
      <c r="P15" s="48">
        <f>566+159+116</f>
        <v>841</v>
      </c>
      <c r="Q15" s="50" t="s">
        <v>32</v>
      </c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21" customHeight="1" x14ac:dyDescent="0.5">
      <c r="A16" s="42" t="s">
        <v>33</v>
      </c>
      <c r="B16" s="23"/>
      <c r="C16" s="23"/>
      <c r="D16" s="22"/>
      <c r="E16" s="45">
        <f t="shared" si="6"/>
        <v>23</v>
      </c>
      <c r="F16" s="47">
        <v>8</v>
      </c>
      <c r="G16" s="47">
        <v>15</v>
      </c>
      <c r="H16" s="45">
        <f t="shared" si="5"/>
        <v>260</v>
      </c>
      <c r="I16" s="47">
        <f>105+16+20</f>
        <v>141</v>
      </c>
      <c r="J16" s="47">
        <f>75+27+17</f>
        <v>119</v>
      </c>
      <c r="K16" s="46">
        <f t="shared" si="1"/>
        <v>1265</v>
      </c>
      <c r="L16" s="48">
        <f>396+157+77</f>
        <v>630</v>
      </c>
      <c r="M16" s="47">
        <f>409+138+88</f>
        <v>635</v>
      </c>
      <c r="N16" s="46">
        <f t="shared" si="3"/>
        <v>1195</v>
      </c>
      <c r="O16" s="48">
        <f>394+134+94</f>
        <v>622</v>
      </c>
      <c r="P16" s="48">
        <f>370+108+95</f>
        <v>573</v>
      </c>
      <c r="Q16" s="50" t="s">
        <v>34</v>
      </c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21" customHeight="1" x14ac:dyDescent="0.5">
      <c r="A17" s="42" t="s">
        <v>35</v>
      </c>
      <c r="B17" s="23"/>
      <c r="C17" s="23"/>
      <c r="D17" s="22"/>
      <c r="E17" s="45">
        <f t="shared" si="6"/>
        <v>2</v>
      </c>
      <c r="F17" s="45">
        <v>0</v>
      </c>
      <c r="G17" s="45">
        <v>2</v>
      </c>
      <c r="H17" s="45">
        <f t="shared" si="5"/>
        <v>174</v>
      </c>
      <c r="I17" s="45">
        <f>84+23</f>
        <v>107</v>
      </c>
      <c r="J17" s="45">
        <f>46+21</f>
        <v>67</v>
      </c>
      <c r="K17" s="46">
        <f t="shared" si="1"/>
        <v>1402</v>
      </c>
      <c r="L17" s="46">
        <f>517+198</f>
        <v>715</v>
      </c>
      <c r="M17" s="45">
        <f>499+188</f>
        <v>687</v>
      </c>
      <c r="N17" s="46">
        <f t="shared" si="3"/>
        <v>1058</v>
      </c>
      <c r="O17" s="46">
        <f>408+124</f>
        <v>532</v>
      </c>
      <c r="P17" s="46">
        <f>405+121</f>
        <v>526</v>
      </c>
      <c r="Q17" s="50" t="s">
        <v>36</v>
      </c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21" customHeight="1" x14ac:dyDescent="0.5">
      <c r="A18" s="42" t="s">
        <v>37</v>
      </c>
      <c r="B18" s="23"/>
      <c r="C18" s="23"/>
      <c r="D18" s="22"/>
      <c r="E18" s="45">
        <f t="shared" si="6"/>
        <v>0</v>
      </c>
      <c r="F18" s="45">
        <v>0</v>
      </c>
      <c r="G18" s="45">
        <v>0</v>
      </c>
      <c r="H18" s="45">
        <f t="shared" si="5"/>
        <v>144</v>
      </c>
      <c r="I18" s="45">
        <f>48+30</f>
        <v>78</v>
      </c>
      <c r="J18" s="45">
        <f>42+24</f>
        <v>66</v>
      </c>
      <c r="K18" s="46">
        <f t="shared" si="1"/>
        <v>718</v>
      </c>
      <c r="L18" s="46">
        <f>234+151</f>
        <v>385</v>
      </c>
      <c r="M18" s="45">
        <f>199+134</f>
        <v>333</v>
      </c>
      <c r="N18" s="46">
        <f t="shared" si="3"/>
        <v>594</v>
      </c>
      <c r="O18" s="46">
        <f>186+138</f>
        <v>324</v>
      </c>
      <c r="P18" s="46">
        <f>160+110</f>
        <v>270</v>
      </c>
      <c r="Q18" s="50" t="s">
        <v>38</v>
      </c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3" customHeight="1" x14ac:dyDescent="0.5">
      <c r="A19" s="51"/>
      <c r="B19" s="52"/>
      <c r="C19" s="52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5">
      <c r="A20" s="43"/>
      <c r="B20" s="43" t="s">
        <v>39</v>
      </c>
      <c r="C20" s="43"/>
      <c r="D20" s="43"/>
      <c r="E20" s="43"/>
      <c r="F20" s="43"/>
      <c r="G20" s="43"/>
      <c r="H20" s="43"/>
      <c r="I20" s="43"/>
      <c r="J20" s="43"/>
      <c r="K20" s="43"/>
      <c r="L20" s="43" t="s">
        <v>40</v>
      </c>
      <c r="M20" s="43"/>
      <c r="N20" s="43"/>
      <c r="O20" s="43"/>
      <c r="P20" s="43"/>
      <c r="Q20" s="4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.75" customHeight="1" x14ac:dyDescent="0.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.75" customHeight="1" x14ac:dyDescent="0.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8.75" customHeight="1" x14ac:dyDescent="0.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8.75" customHeight="1" x14ac:dyDescent="0.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.75" customHeight="1" x14ac:dyDescent="0.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8.75" customHeight="1" x14ac:dyDescent="0.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.75" customHeight="1" x14ac:dyDescent="0.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8.75" customHeight="1" x14ac:dyDescent="0.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8.75" customHeight="1" x14ac:dyDescent="0.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.75" customHeight="1" x14ac:dyDescent="0.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.75" customHeight="1" x14ac:dyDescent="0.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.75" customHeight="1" x14ac:dyDescent="0.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8.75" customHeight="1" x14ac:dyDescent="0.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8.75" customHeight="1" x14ac:dyDescent="0.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8.75" customHeight="1" x14ac:dyDescent="0.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.75" customHeight="1" x14ac:dyDescent="0.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8.75" customHeight="1" x14ac:dyDescent="0.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.75" customHeight="1" x14ac:dyDescent="0.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8.75" customHeight="1" x14ac:dyDescent="0.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8.75" customHeight="1" x14ac:dyDescent="0.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8.75" customHeight="1" x14ac:dyDescent="0.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8.75" customHeight="1" x14ac:dyDescent="0.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8.75" customHeight="1" x14ac:dyDescent="0.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8.75" customHeight="1" x14ac:dyDescent="0.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.75" customHeight="1" x14ac:dyDescent="0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8.75" customHeight="1" x14ac:dyDescent="0.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8.75" customHeight="1" x14ac:dyDescent="0.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8.75" customHeight="1" x14ac:dyDescent="0.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8.75" customHeight="1" x14ac:dyDescent="0.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8.75" customHeight="1" x14ac:dyDescent="0.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8.75" customHeight="1" x14ac:dyDescent="0.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8.75" customHeight="1" x14ac:dyDescent="0.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8.75" customHeight="1" x14ac:dyDescent="0.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8.75" customHeight="1" x14ac:dyDescent="0.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8.75" customHeight="1" x14ac:dyDescent="0.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8.75" customHeight="1" x14ac:dyDescent="0.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8.75" customHeight="1" x14ac:dyDescent="0.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8.75" customHeight="1" x14ac:dyDescent="0.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8.75" customHeight="1" x14ac:dyDescent="0.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8.75" customHeight="1" x14ac:dyDescent="0.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8.75" customHeight="1" x14ac:dyDescent="0.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8.75" customHeight="1" x14ac:dyDescent="0.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8.75" customHeight="1" x14ac:dyDescent="0.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8.75" customHeight="1" x14ac:dyDescent="0.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8.75" customHeight="1" x14ac:dyDescent="0.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8.75" customHeight="1" x14ac:dyDescent="0.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8.75" customHeight="1" x14ac:dyDescent="0.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8.75" customHeight="1" x14ac:dyDescent="0.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8.75" customHeight="1" x14ac:dyDescent="0.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8.75" customHeight="1" x14ac:dyDescent="0.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8.75" customHeight="1" x14ac:dyDescent="0.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8.75" customHeight="1" x14ac:dyDescent="0.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8.75" customHeight="1" x14ac:dyDescent="0.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8.75" customHeight="1" x14ac:dyDescent="0.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8.75" customHeight="1" x14ac:dyDescent="0.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8.75" customHeight="1" x14ac:dyDescent="0.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8.75" customHeight="1" x14ac:dyDescent="0.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8.75" customHeight="1" x14ac:dyDescent="0.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8.75" customHeight="1" x14ac:dyDescent="0.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8.75" customHeight="1" x14ac:dyDescent="0.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8.75" customHeight="1" x14ac:dyDescent="0.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8.75" customHeight="1" x14ac:dyDescent="0.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8.75" customHeight="1" x14ac:dyDescent="0.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8.75" customHeight="1" x14ac:dyDescent="0.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8.75" customHeight="1" x14ac:dyDescent="0.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8.75" customHeight="1" x14ac:dyDescent="0.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8.75" customHeight="1" x14ac:dyDescent="0.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8.75" customHeight="1" x14ac:dyDescent="0.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8.75" customHeight="1" x14ac:dyDescent="0.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8.75" customHeight="1" x14ac:dyDescent="0.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8.75" customHeight="1" x14ac:dyDescent="0.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8.75" customHeight="1" x14ac:dyDescent="0.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.75" customHeight="1" x14ac:dyDescent="0.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8.75" customHeight="1" x14ac:dyDescent="0.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8.75" customHeight="1" x14ac:dyDescent="0.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8.75" customHeight="1" x14ac:dyDescent="0.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8.75" customHeight="1" x14ac:dyDescent="0.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8.75" customHeight="1" x14ac:dyDescent="0.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8.75" customHeight="1" x14ac:dyDescent="0.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8.75" customHeight="1" x14ac:dyDescent="0.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8.75" customHeight="1" x14ac:dyDescent="0.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8.75" customHeight="1" x14ac:dyDescent="0.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8.75" customHeight="1" x14ac:dyDescent="0.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8.75" customHeight="1" x14ac:dyDescent="0.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8.75" customHeight="1" x14ac:dyDescent="0.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8.75" customHeight="1" x14ac:dyDescent="0.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8.75" customHeight="1" x14ac:dyDescent="0.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8.75" customHeight="1" x14ac:dyDescent="0.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8.75" customHeight="1" x14ac:dyDescent="0.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8.75" customHeight="1" x14ac:dyDescent="0.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8.75" customHeight="1" x14ac:dyDescent="0.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8.75" customHeight="1" x14ac:dyDescent="0.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8.75" customHeight="1" x14ac:dyDescent="0.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8.75" customHeight="1" x14ac:dyDescent="0.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8.75" customHeight="1" x14ac:dyDescent="0.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8.75" customHeight="1" x14ac:dyDescent="0.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8.75" customHeight="1" x14ac:dyDescent="0.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8.75" customHeight="1" x14ac:dyDescent="0.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8.75" customHeight="1" x14ac:dyDescent="0.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8.75" customHeight="1" x14ac:dyDescent="0.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8.75" customHeight="1" x14ac:dyDescent="0.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8.75" customHeight="1" x14ac:dyDescent="0.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8.75" customHeight="1" x14ac:dyDescent="0.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8.75" customHeight="1" x14ac:dyDescent="0.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8.75" customHeight="1" x14ac:dyDescent="0.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8.75" customHeight="1" x14ac:dyDescent="0.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8.75" customHeight="1" x14ac:dyDescent="0.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8.75" customHeight="1" x14ac:dyDescent="0.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8.75" customHeight="1" x14ac:dyDescent="0.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8.75" customHeight="1" x14ac:dyDescent="0.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8.75" customHeight="1" x14ac:dyDescent="0.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8.75" customHeight="1" x14ac:dyDescent="0.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8.75" customHeight="1" x14ac:dyDescent="0.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8.75" customHeight="1" x14ac:dyDescent="0.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8.75" customHeight="1" x14ac:dyDescent="0.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8.75" customHeight="1" x14ac:dyDescent="0.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8.75" customHeight="1" x14ac:dyDescent="0.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8.75" customHeight="1" x14ac:dyDescent="0.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8.75" customHeight="1" x14ac:dyDescent="0.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8.75" customHeight="1" x14ac:dyDescent="0.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8.75" customHeight="1" x14ac:dyDescent="0.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8.75" customHeight="1" x14ac:dyDescent="0.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8.75" customHeight="1" x14ac:dyDescent="0.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8.75" customHeight="1" x14ac:dyDescent="0.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8.75" customHeight="1" x14ac:dyDescent="0.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8.75" customHeight="1" x14ac:dyDescent="0.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8.75" customHeight="1" x14ac:dyDescent="0.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8.75" customHeight="1" x14ac:dyDescent="0.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8.75" customHeight="1" x14ac:dyDescent="0.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8.75" customHeight="1" x14ac:dyDescent="0.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8.75" customHeight="1" x14ac:dyDescent="0.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8.75" customHeight="1" x14ac:dyDescent="0.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8.75" customHeight="1" x14ac:dyDescent="0.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8.75" customHeight="1" x14ac:dyDescent="0.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8.75" customHeight="1" x14ac:dyDescent="0.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8.75" customHeight="1" x14ac:dyDescent="0.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8.75" customHeight="1" x14ac:dyDescent="0.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8.75" customHeight="1" x14ac:dyDescent="0.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8.75" customHeight="1" x14ac:dyDescent="0.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8.75" customHeight="1" x14ac:dyDescent="0.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8.75" customHeight="1" x14ac:dyDescent="0.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8.75" customHeight="1" x14ac:dyDescent="0.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8.75" customHeight="1" x14ac:dyDescent="0.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8.75" customHeight="1" x14ac:dyDescent="0.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8.75" customHeight="1" x14ac:dyDescent="0.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8.75" customHeight="1" x14ac:dyDescent="0.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8.75" customHeight="1" x14ac:dyDescent="0.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8.75" customHeight="1" x14ac:dyDescent="0.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8.75" customHeight="1" x14ac:dyDescent="0.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8.75" customHeight="1" x14ac:dyDescent="0.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8.75" customHeight="1" x14ac:dyDescent="0.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8.75" customHeight="1" x14ac:dyDescent="0.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8.75" customHeight="1" x14ac:dyDescent="0.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8.75" customHeight="1" x14ac:dyDescent="0.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8.75" customHeight="1" x14ac:dyDescent="0.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8.75" customHeight="1" x14ac:dyDescent="0.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8.75" customHeight="1" x14ac:dyDescent="0.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8.75" customHeight="1" x14ac:dyDescent="0.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8.75" customHeight="1" x14ac:dyDescent="0.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8.75" customHeight="1" x14ac:dyDescent="0.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8.75" customHeight="1" x14ac:dyDescent="0.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8.75" customHeight="1" x14ac:dyDescent="0.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8.75" customHeight="1" x14ac:dyDescent="0.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8.75" customHeight="1" x14ac:dyDescent="0.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8.75" customHeight="1" x14ac:dyDescent="0.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8.75" customHeight="1" x14ac:dyDescent="0.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8.75" customHeight="1" x14ac:dyDescent="0.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8.75" customHeight="1" x14ac:dyDescent="0.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8.75" customHeight="1" x14ac:dyDescent="0.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8.75" customHeight="1" x14ac:dyDescent="0.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8.75" customHeight="1" x14ac:dyDescent="0.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8.75" customHeight="1" x14ac:dyDescent="0.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8.75" customHeight="1" x14ac:dyDescent="0.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8.75" customHeight="1" x14ac:dyDescent="0.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8.75" customHeight="1" x14ac:dyDescent="0.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8.75" customHeight="1" x14ac:dyDescent="0.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8.75" customHeight="1" x14ac:dyDescent="0.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8.75" customHeight="1" x14ac:dyDescent="0.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8.75" customHeight="1" x14ac:dyDescent="0.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8.75" customHeight="1" x14ac:dyDescent="0.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8.75" customHeight="1" x14ac:dyDescent="0.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8.75" customHeight="1" x14ac:dyDescent="0.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8.75" customHeight="1" x14ac:dyDescent="0.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8.75" customHeight="1" x14ac:dyDescent="0.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8.75" customHeight="1" x14ac:dyDescent="0.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8.75" customHeight="1" x14ac:dyDescent="0.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8.75" customHeight="1" x14ac:dyDescent="0.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8.75" customHeight="1" x14ac:dyDescent="0.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8.75" customHeight="1" x14ac:dyDescent="0.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8.75" customHeight="1" x14ac:dyDescent="0.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8.75" customHeight="1" x14ac:dyDescent="0.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8.75" customHeight="1" x14ac:dyDescent="0.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8.75" customHeight="1" x14ac:dyDescent="0.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8.75" customHeight="1" x14ac:dyDescent="0.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8.75" customHeight="1" x14ac:dyDescent="0.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8.75" customHeight="1" x14ac:dyDescent="0.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8.75" customHeight="1" x14ac:dyDescent="0.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8.75" customHeight="1" x14ac:dyDescent="0.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8.75" customHeight="1" x14ac:dyDescent="0.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8.75" customHeight="1" x14ac:dyDescent="0.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8.75" customHeight="1" x14ac:dyDescent="0.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8.75" customHeight="1" x14ac:dyDescent="0.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8.75" customHeight="1" x14ac:dyDescent="0.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8.75" customHeight="1" x14ac:dyDescent="0.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8.75" customHeight="1" x14ac:dyDescent="0.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8.75" customHeight="1" x14ac:dyDescent="0.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8.75" customHeight="1" x14ac:dyDescent="0.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8.75" customHeight="1" x14ac:dyDescent="0.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8.75" customHeight="1" x14ac:dyDescent="0.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8.75" customHeight="1" x14ac:dyDescent="0.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8.75" customHeight="1" x14ac:dyDescent="0.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8.75" customHeight="1" x14ac:dyDescent="0.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8.75" customHeight="1" x14ac:dyDescent="0.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8.75" customHeight="1" x14ac:dyDescent="0.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8.75" customHeight="1" x14ac:dyDescent="0.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8.75" customHeight="1" x14ac:dyDescent="0.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8.75" customHeight="1" x14ac:dyDescent="0.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8.75" customHeight="1" x14ac:dyDescent="0.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8.75" customHeight="1" x14ac:dyDescent="0.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8.75" customHeight="1" x14ac:dyDescent="0.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8.75" customHeight="1" x14ac:dyDescent="0.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8.75" customHeight="1" x14ac:dyDescent="0.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8.75" customHeight="1" x14ac:dyDescent="0.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8.75" customHeight="1" x14ac:dyDescent="0.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8.75" customHeight="1" x14ac:dyDescent="0.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8.75" customHeight="1" x14ac:dyDescent="0.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8.75" customHeight="1" x14ac:dyDescent="0.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8.75" customHeight="1" x14ac:dyDescent="0.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8.75" customHeight="1" x14ac:dyDescent="0.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8.75" customHeight="1" x14ac:dyDescent="0.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8.75" customHeight="1" x14ac:dyDescent="0.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8.75" customHeight="1" x14ac:dyDescent="0.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8.75" customHeight="1" x14ac:dyDescent="0.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8.75" customHeight="1" x14ac:dyDescent="0.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8.75" customHeight="1" x14ac:dyDescent="0.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8.75" customHeight="1" x14ac:dyDescent="0.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8.75" customHeight="1" x14ac:dyDescent="0.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8.75" customHeight="1" x14ac:dyDescent="0.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8.75" customHeight="1" x14ac:dyDescent="0.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8.75" customHeight="1" x14ac:dyDescent="0.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8.75" customHeight="1" x14ac:dyDescent="0.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8.75" customHeight="1" x14ac:dyDescent="0.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8.75" customHeight="1" x14ac:dyDescent="0.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8.75" customHeight="1" x14ac:dyDescent="0.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8.75" customHeight="1" x14ac:dyDescent="0.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8.75" customHeight="1" x14ac:dyDescent="0.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8.75" customHeight="1" x14ac:dyDescent="0.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8.75" customHeight="1" x14ac:dyDescent="0.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8.75" customHeight="1" x14ac:dyDescent="0.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8.75" customHeight="1" x14ac:dyDescent="0.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8.75" customHeight="1" x14ac:dyDescent="0.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8.75" customHeight="1" x14ac:dyDescent="0.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8.75" customHeight="1" x14ac:dyDescent="0.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8.75" customHeight="1" x14ac:dyDescent="0.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8.75" customHeight="1" x14ac:dyDescent="0.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8.75" customHeight="1" x14ac:dyDescent="0.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8.75" customHeight="1" x14ac:dyDescent="0.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8.75" customHeight="1" x14ac:dyDescent="0.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8.75" customHeight="1" x14ac:dyDescent="0.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8.75" customHeight="1" x14ac:dyDescent="0.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8.75" customHeight="1" x14ac:dyDescent="0.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8.75" customHeight="1" x14ac:dyDescent="0.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8.75" customHeight="1" x14ac:dyDescent="0.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8.75" customHeight="1" x14ac:dyDescent="0.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8.75" customHeight="1" x14ac:dyDescent="0.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8.75" customHeight="1" x14ac:dyDescent="0.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8.75" customHeight="1" x14ac:dyDescent="0.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8.75" customHeight="1" x14ac:dyDescent="0.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8.75" customHeight="1" x14ac:dyDescent="0.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8.75" customHeight="1" x14ac:dyDescent="0.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8.75" customHeight="1" x14ac:dyDescent="0.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8.75" customHeight="1" x14ac:dyDescent="0.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8.75" customHeight="1" x14ac:dyDescent="0.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8.75" customHeight="1" x14ac:dyDescent="0.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8.75" customHeight="1" x14ac:dyDescent="0.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8.75" customHeight="1" x14ac:dyDescent="0.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8.75" customHeight="1" x14ac:dyDescent="0.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8.75" customHeight="1" x14ac:dyDescent="0.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8.75" customHeight="1" x14ac:dyDescent="0.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8.75" customHeight="1" x14ac:dyDescent="0.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8.75" customHeight="1" x14ac:dyDescent="0.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8.75" customHeight="1" x14ac:dyDescent="0.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8.75" customHeight="1" x14ac:dyDescent="0.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8.75" customHeight="1" x14ac:dyDescent="0.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8.75" customHeight="1" x14ac:dyDescent="0.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8.75" customHeight="1" x14ac:dyDescent="0.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8.75" customHeight="1" x14ac:dyDescent="0.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8.75" customHeight="1" x14ac:dyDescent="0.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8.75" customHeight="1" x14ac:dyDescent="0.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8.75" customHeight="1" x14ac:dyDescent="0.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8.75" customHeight="1" x14ac:dyDescent="0.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8.75" customHeight="1" x14ac:dyDescent="0.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8.75" customHeight="1" x14ac:dyDescent="0.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8.75" customHeight="1" x14ac:dyDescent="0.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8.75" customHeight="1" x14ac:dyDescent="0.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8.75" customHeight="1" x14ac:dyDescent="0.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8.75" customHeight="1" x14ac:dyDescent="0.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8.75" customHeight="1" x14ac:dyDescent="0.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8.75" customHeight="1" x14ac:dyDescent="0.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8.75" customHeight="1" x14ac:dyDescent="0.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8.75" customHeight="1" x14ac:dyDescent="0.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8.75" customHeight="1" x14ac:dyDescent="0.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8.75" customHeight="1" x14ac:dyDescent="0.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8.75" customHeight="1" x14ac:dyDescent="0.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8.75" customHeight="1" x14ac:dyDescent="0.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8.75" customHeight="1" x14ac:dyDescent="0.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8.75" customHeight="1" x14ac:dyDescent="0.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8.75" customHeight="1" x14ac:dyDescent="0.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8.75" customHeight="1" x14ac:dyDescent="0.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8.75" customHeight="1" x14ac:dyDescent="0.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8.75" customHeight="1" x14ac:dyDescent="0.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8.75" customHeight="1" x14ac:dyDescent="0.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8.75" customHeight="1" x14ac:dyDescent="0.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8.75" customHeight="1" x14ac:dyDescent="0.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8.75" customHeight="1" x14ac:dyDescent="0.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8.75" customHeight="1" x14ac:dyDescent="0.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8.75" customHeight="1" x14ac:dyDescent="0.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8.75" customHeight="1" x14ac:dyDescent="0.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8.75" customHeight="1" x14ac:dyDescent="0.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8.75" customHeight="1" x14ac:dyDescent="0.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8.75" customHeight="1" x14ac:dyDescent="0.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8.75" customHeight="1" x14ac:dyDescent="0.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8.75" customHeight="1" x14ac:dyDescent="0.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8.75" customHeight="1" x14ac:dyDescent="0.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8.75" customHeight="1" x14ac:dyDescent="0.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8.75" customHeight="1" x14ac:dyDescent="0.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8.75" customHeight="1" x14ac:dyDescent="0.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8.75" customHeight="1" x14ac:dyDescent="0.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8.75" customHeight="1" x14ac:dyDescent="0.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8.75" customHeight="1" x14ac:dyDescent="0.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8.75" customHeight="1" x14ac:dyDescent="0.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8.75" customHeight="1" x14ac:dyDescent="0.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8.75" customHeight="1" x14ac:dyDescent="0.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8.75" customHeight="1" x14ac:dyDescent="0.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8.75" customHeight="1" x14ac:dyDescent="0.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8.75" customHeight="1" x14ac:dyDescent="0.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8.75" customHeight="1" x14ac:dyDescent="0.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8.75" customHeight="1" x14ac:dyDescent="0.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8.75" customHeight="1" x14ac:dyDescent="0.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8.75" customHeight="1" x14ac:dyDescent="0.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8.75" customHeight="1" x14ac:dyDescent="0.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8.75" customHeight="1" x14ac:dyDescent="0.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8.75" customHeight="1" x14ac:dyDescent="0.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8.75" customHeight="1" x14ac:dyDescent="0.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8.75" customHeight="1" x14ac:dyDescent="0.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8.75" customHeight="1" x14ac:dyDescent="0.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8.75" customHeight="1" x14ac:dyDescent="0.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8.75" customHeight="1" x14ac:dyDescent="0.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8.75" customHeight="1" x14ac:dyDescent="0.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8.75" customHeight="1" x14ac:dyDescent="0.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8.75" customHeight="1" x14ac:dyDescent="0.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8.75" customHeight="1" x14ac:dyDescent="0.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8.75" customHeight="1" x14ac:dyDescent="0.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8.75" customHeight="1" x14ac:dyDescent="0.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8.75" customHeight="1" x14ac:dyDescent="0.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8.75" customHeight="1" x14ac:dyDescent="0.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8.75" customHeight="1" x14ac:dyDescent="0.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8.75" customHeight="1" x14ac:dyDescent="0.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8.75" customHeight="1" x14ac:dyDescent="0.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8.75" customHeight="1" x14ac:dyDescent="0.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8.75" customHeight="1" x14ac:dyDescent="0.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8.75" customHeight="1" x14ac:dyDescent="0.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8.75" customHeight="1" x14ac:dyDescent="0.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8.75" customHeight="1" x14ac:dyDescent="0.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8.75" customHeight="1" x14ac:dyDescent="0.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8.75" customHeight="1" x14ac:dyDescent="0.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8.75" customHeight="1" x14ac:dyDescent="0.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8.75" customHeight="1" x14ac:dyDescent="0.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8.75" customHeight="1" x14ac:dyDescent="0.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8.75" customHeight="1" x14ac:dyDescent="0.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8.75" customHeight="1" x14ac:dyDescent="0.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8.75" customHeight="1" x14ac:dyDescent="0.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8.75" customHeight="1" x14ac:dyDescent="0.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8.75" customHeight="1" x14ac:dyDescent="0.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8.75" customHeight="1" x14ac:dyDescent="0.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8.75" customHeight="1" x14ac:dyDescent="0.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8.75" customHeight="1" x14ac:dyDescent="0.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8.75" customHeight="1" x14ac:dyDescent="0.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8.75" customHeight="1" x14ac:dyDescent="0.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8.75" customHeight="1" x14ac:dyDescent="0.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8.75" customHeight="1" x14ac:dyDescent="0.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8.75" customHeight="1" x14ac:dyDescent="0.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8.75" customHeight="1" x14ac:dyDescent="0.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8.75" customHeight="1" x14ac:dyDescent="0.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8.75" customHeight="1" x14ac:dyDescent="0.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8.75" customHeight="1" x14ac:dyDescent="0.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8.75" customHeight="1" x14ac:dyDescent="0.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8.75" customHeight="1" x14ac:dyDescent="0.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8.75" customHeight="1" x14ac:dyDescent="0.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8.75" customHeight="1" x14ac:dyDescent="0.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8.75" customHeight="1" x14ac:dyDescent="0.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8.75" customHeight="1" x14ac:dyDescent="0.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8.75" customHeight="1" x14ac:dyDescent="0.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8.75" customHeight="1" x14ac:dyDescent="0.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8.75" customHeight="1" x14ac:dyDescent="0.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8.75" customHeight="1" x14ac:dyDescent="0.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8.75" customHeight="1" x14ac:dyDescent="0.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8.75" customHeight="1" x14ac:dyDescent="0.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8.75" customHeight="1" x14ac:dyDescent="0.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8.75" customHeight="1" x14ac:dyDescent="0.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8.75" customHeight="1" x14ac:dyDescent="0.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8.75" customHeight="1" x14ac:dyDescent="0.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8.75" customHeight="1" x14ac:dyDescent="0.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8.75" customHeight="1" x14ac:dyDescent="0.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8.75" customHeight="1" x14ac:dyDescent="0.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8.75" customHeight="1" x14ac:dyDescent="0.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8.75" customHeight="1" x14ac:dyDescent="0.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8.75" customHeight="1" x14ac:dyDescent="0.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8.75" customHeight="1" x14ac:dyDescent="0.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8.75" customHeight="1" x14ac:dyDescent="0.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8.75" customHeight="1" x14ac:dyDescent="0.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8.75" customHeight="1" x14ac:dyDescent="0.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8.75" customHeight="1" x14ac:dyDescent="0.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8.75" customHeight="1" x14ac:dyDescent="0.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8.75" customHeight="1" x14ac:dyDescent="0.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8.75" customHeight="1" x14ac:dyDescent="0.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8.75" customHeight="1" x14ac:dyDescent="0.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8.75" customHeight="1" x14ac:dyDescent="0.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8.75" customHeight="1" x14ac:dyDescent="0.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8.75" customHeight="1" x14ac:dyDescent="0.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8.75" customHeight="1" x14ac:dyDescent="0.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8.75" customHeight="1" x14ac:dyDescent="0.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8.75" customHeight="1" x14ac:dyDescent="0.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8.75" customHeight="1" x14ac:dyDescent="0.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8.75" customHeight="1" x14ac:dyDescent="0.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8.75" customHeight="1" x14ac:dyDescent="0.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8.75" customHeight="1" x14ac:dyDescent="0.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8.75" customHeight="1" x14ac:dyDescent="0.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8.75" customHeight="1" x14ac:dyDescent="0.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8.75" customHeight="1" x14ac:dyDescent="0.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8.75" customHeight="1" x14ac:dyDescent="0.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8.75" customHeight="1" x14ac:dyDescent="0.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8.75" customHeight="1" x14ac:dyDescent="0.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8.75" customHeight="1" x14ac:dyDescent="0.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8.75" customHeight="1" x14ac:dyDescent="0.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8.75" customHeight="1" x14ac:dyDescent="0.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8.75" customHeight="1" x14ac:dyDescent="0.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8.75" customHeight="1" x14ac:dyDescent="0.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8.75" customHeight="1" x14ac:dyDescent="0.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8.75" customHeight="1" x14ac:dyDescent="0.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8.75" customHeight="1" x14ac:dyDescent="0.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8.75" customHeight="1" x14ac:dyDescent="0.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8.75" customHeight="1" x14ac:dyDescent="0.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8.75" customHeight="1" x14ac:dyDescent="0.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8.75" customHeight="1" x14ac:dyDescent="0.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8.75" customHeight="1" x14ac:dyDescent="0.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8.75" customHeight="1" x14ac:dyDescent="0.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8.75" customHeight="1" x14ac:dyDescent="0.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8.75" customHeight="1" x14ac:dyDescent="0.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8.75" customHeight="1" x14ac:dyDescent="0.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8.75" customHeight="1" x14ac:dyDescent="0.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8.75" customHeight="1" x14ac:dyDescent="0.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8.75" customHeight="1" x14ac:dyDescent="0.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8.75" customHeight="1" x14ac:dyDescent="0.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8.75" customHeight="1" x14ac:dyDescent="0.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8.75" customHeight="1" x14ac:dyDescent="0.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8.75" customHeight="1" x14ac:dyDescent="0.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8.75" customHeight="1" x14ac:dyDescent="0.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8.75" customHeight="1" x14ac:dyDescent="0.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8.75" customHeight="1" x14ac:dyDescent="0.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8.75" customHeight="1" x14ac:dyDescent="0.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8.75" customHeight="1" x14ac:dyDescent="0.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8.75" customHeight="1" x14ac:dyDescent="0.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8.75" customHeight="1" x14ac:dyDescent="0.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8.75" customHeight="1" x14ac:dyDescent="0.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8.75" customHeight="1" x14ac:dyDescent="0.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8.75" customHeight="1" x14ac:dyDescent="0.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8.75" customHeight="1" x14ac:dyDescent="0.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8.75" customHeight="1" x14ac:dyDescent="0.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8.75" customHeight="1" x14ac:dyDescent="0.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8.75" customHeight="1" x14ac:dyDescent="0.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8.75" customHeight="1" x14ac:dyDescent="0.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8.75" customHeight="1" x14ac:dyDescent="0.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8.75" customHeight="1" x14ac:dyDescent="0.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8.75" customHeight="1" x14ac:dyDescent="0.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8.75" customHeight="1" x14ac:dyDescent="0.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8.75" customHeight="1" x14ac:dyDescent="0.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8.75" customHeight="1" x14ac:dyDescent="0.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8.75" customHeight="1" x14ac:dyDescent="0.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8.75" customHeight="1" x14ac:dyDescent="0.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8.75" customHeight="1" x14ac:dyDescent="0.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8.75" customHeight="1" x14ac:dyDescent="0.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8.75" customHeight="1" x14ac:dyDescent="0.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8.75" customHeight="1" x14ac:dyDescent="0.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8.75" customHeight="1" x14ac:dyDescent="0.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8.75" customHeight="1" x14ac:dyDescent="0.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8.75" customHeight="1" x14ac:dyDescent="0.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8.75" customHeight="1" x14ac:dyDescent="0.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8.75" customHeight="1" x14ac:dyDescent="0.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8.75" customHeight="1" x14ac:dyDescent="0.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8.75" customHeight="1" x14ac:dyDescent="0.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8.75" customHeight="1" x14ac:dyDescent="0.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8.75" customHeight="1" x14ac:dyDescent="0.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8.75" customHeight="1" x14ac:dyDescent="0.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8.75" customHeight="1" x14ac:dyDescent="0.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8.75" customHeight="1" x14ac:dyDescent="0.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8.75" customHeight="1" x14ac:dyDescent="0.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8.75" customHeight="1" x14ac:dyDescent="0.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8.75" customHeight="1" x14ac:dyDescent="0.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8.75" customHeight="1" x14ac:dyDescent="0.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8.75" customHeight="1" x14ac:dyDescent="0.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8.75" customHeight="1" x14ac:dyDescent="0.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8.75" customHeight="1" x14ac:dyDescent="0.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8.75" customHeight="1" x14ac:dyDescent="0.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8.75" customHeight="1" x14ac:dyDescent="0.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8.75" customHeight="1" x14ac:dyDescent="0.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8.75" customHeight="1" x14ac:dyDescent="0.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8.75" customHeight="1" x14ac:dyDescent="0.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8.75" customHeight="1" x14ac:dyDescent="0.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8.75" customHeight="1" x14ac:dyDescent="0.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8.75" customHeight="1" x14ac:dyDescent="0.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8.75" customHeight="1" x14ac:dyDescent="0.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8.75" customHeight="1" x14ac:dyDescent="0.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8.75" customHeight="1" x14ac:dyDescent="0.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8.75" customHeight="1" x14ac:dyDescent="0.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8.75" customHeight="1" x14ac:dyDescent="0.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8.75" customHeight="1" x14ac:dyDescent="0.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8.75" customHeight="1" x14ac:dyDescent="0.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8.75" customHeight="1" x14ac:dyDescent="0.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8.75" customHeight="1" x14ac:dyDescent="0.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8.75" customHeight="1" x14ac:dyDescent="0.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8.75" customHeight="1" x14ac:dyDescent="0.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8.75" customHeight="1" x14ac:dyDescent="0.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8.75" customHeight="1" x14ac:dyDescent="0.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8.75" customHeight="1" x14ac:dyDescent="0.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8.75" customHeight="1" x14ac:dyDescent="0.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8.75" customHeight="1" x14ac:dyDescent="0.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8.75" customHeight="1" x14ac:dyDescent="0.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8.75" customHeight="1" x14ac:dyDescent="0.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8.75" customHeight="1" x14ac:dyDescent="0.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8.75" customHeight="1" x14ac:dyDescent="0.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8.75" customHeight="1" x14ac:dyDescent="0.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8.75" customHeight="1" x14ac:dyDescent="0.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8.75" customHeight="1" x14ac:dyDescent="0.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8.75" customHeight="1" x14ac:dyDescent="0.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8.75" customHeight="1" x14ac:dyDescent="0.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8.75" customHeight="1" x14ac:dyDescent="0.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8.75" customHeight="1" x14ac:dyDescent="0.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8.75" customHeight="1" x14ac:dyDescent="0.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8.75" customHeight="1" x14ac:dyDescent="0.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8.75" customHeight="1" x14ac:dyDescent="0.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8.75" customHeight="1" x14ac:dyDescent="0.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8.75" customHeight="1" x14ac:dyDescent="0.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8.75" customHeight="1" x14ac:dyDescent="0.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8.75" customHeight="1" x14ac:dyDescent="0.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8.75" customHeight="1" x14ac:dyDescent="0.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8.75" customHeight="1" x14ac:dyDescent="0.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8.75" customHeight="1" x14ac:dyDescent="0.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8.75" customHeight="1" x14ac:dyDescent="0.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8.75" customHeight="1" x14ac:dyDescent="0.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8.75" customHeight="1" x14ac:dyDescent="0.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8.75" customHeight="1" x14ac:dyDescent="0.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8.75" customHeight="1" x14ac:dyDescent="0.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8.75" customHeight="1" x14ac:dyDescent="0.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8.75" customHeight="1" x14ac:dyDescent="0.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8.75" customHeight="1" x14ac:dyDescent="0.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8.75" customHeight="1" x14ac:dyDescent="0.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8.75" customHeight="1" x14ac:dyDescent="0.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8.75" customHeight="1" x14ac:dyDescent="0.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8.75" customHeight="1" x14ac:dyDescent="0.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8.75" customHeight="1" x14ac:dyDescent="0.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8.75" customHeight="1" x14ac:dyDescent="0.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8.75" customHeight="1" x14ac:dyDescent="0.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8.75" customHeight="1" x14ac:dyDescent="0.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8.75" customHeight="1" x14ac:dyDescent="0.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8.75" customHeight="1" x14ac:dyDescent="0.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8.75" customHeight="1" x14ac:dyDescent="0.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8.75" customHeight="1" x14ac:dyDescent="0.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8.75" customHeight="1" x14ac:dyDescent="0.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8.75" customHeight="1" x14ac:dyDescent="0.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8.75" customHeight="1" x14ac:dyDescent="0.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8.75" customHeight="1" x14ac:dyDescent="0.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8.75" customHeight="1" x14ac:dyDescent="0.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8.75" customHeight="1" x14ac:dyDescent="0.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8.75" customHeight="1" x14ac:dyDescent="0.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8.75" customHeight="1" x14ac:dyDescent="0.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8.75" customHeight="1" x14ac:dyDescent="0.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8.75" customHeight="1" x14ac:dyDescent="0.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8.75" customHeight="1" x14ac:dyDescent="0.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8.75" customHeight="1" x14ac:dyDescent="0.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8.75" customHeight="1" x14ac:dyDescent="0.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8.75" customHeight="1" x14ac:dyDescent="0.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8.75" customHeight="1" x14ac:dyDescent="0.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8.75" customHeight="1" x14ac:dyDescent="0.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8.75" customHeight="1" x14ac:dyDescent="0.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8.75" customHeight="1" x14ac:dyDescent="0.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8.75" customHeight="1" x14ac:dyDescent="0.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8.75" customHeight="1" x14ac:dyDescent="0.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8.75" customHeight="1" x14ac:dyDescent="0.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8.75" customHeight="1" x14ac:dyDescent="0.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8.75" customHeight="1" x14ac:dyDescent="0.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8.75" customHeight="1" x14ac:dyDescent="0.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8.75" customHeight="1" x14ac:dyDescent="0.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8.75" customHeight="1" x14ac:dyDescent="0.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8.75" customHeight="1" x14ac:dyDescent="0.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8.75" customHeight="1" x14ac:dyDescent="0.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8.75" customHeight="1" x14ac:dyDescent="0.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8.75" customHeight="1" x14ac:dyDescent="0.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8.75" customHeight="1" x14ac:dyDescent="0.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8.75" customHeight="1" x14ac:dyDescent="0.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8.75" customHeight="1" x14ac:dyDescent="0.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8.75" customHeight="1" x14ac:dyDescent="0.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8.75" customHeight="1" x14ac:dyDescent="0.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8.75" customHeight="1" x14ac:dyDescent="0.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8.75" customHeight="1" x14ac:dyDescent="0.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8.75" customHeight="1" x14ac:dyDescent="0.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8.75" customHeight="1" x14ac:dyDescent="0.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8.75" customHeight="1" x14ac:dyDescent="0.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8.75" customHeight="1" x14ac:dyDescent="0.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8.75" customHeight="1" x14ac:dyDescent="0.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8.75" customHeight="1" x14ac:dyDescent="0.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8.75" customHeight="1" x14ac:dyDescent="0.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8.75" customHeight="1" x14ac:dyDescent="0.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8.75" customHeight="1" x14ac:dyDescent="0.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8.75" customHeight="1" x14ac:dyDescent="0.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8.75" customHeight="1" x14ac:dyDescent="0.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8.75" customHeight="1" x14ac:dyDescent="0.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8.75" customHeight="1" x14ac:dyDescent="0.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8.75" customHeight="1" x14ac:dyDescent="0.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8.75" customHeight="1" x14ac:dyDescent="0.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8.75" customHeight="1" x14ac:dyDescent="0.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8.75" customHeight="1" x14ac:dyDescent="0.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8.75" customHeight="1" x14ac:dyDescent="0.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8.75" customHeight="1" x14ac:dyDescent="0.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8.75" customHeight="1" x14ac:dyDescent="0.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8.75" customHeight="1" x14ac:dyDescent="0.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8.75" customHeight="1" x14ac:dyDescent="0.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8.75" customHeight="1" x14ac:dyDescent="0.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8.75" customHeight="1" x14ac:dyDescent="0.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8.75" customHeight="1" x14ac:dyDescent="0.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8.75" customHeight="1" x14ac:dyDescent="0.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8.75" customHeight="1" x14ac:dyDescent="0.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8.75" customHeight="1" x14ac:dyDescent="0.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8.75" customHeight="1" x14ac:dyDescent="0.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8.75" customHeight="1" x14ac:dyDescent="0.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8.75" customHeight="1" x14ac:dyDescent="0.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8.75" customHeight="1" x14ac:dyDescent="0.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8.75" customHeight="1" x14ac:dyDescent="0.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8.75" customHeight="1" x14ac:dyDescent="0.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8.75" customHeight="1" x14ac:dyDescent="0.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8.75" customHeight="1" x14ac:dyDescent="0.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8.75" customHeight="1" x14ac:dyDescent="0.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8.75" customHeight="1" x14ac:dyDescent="0.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8.75" customHeight="1" x14ac:dyDescent="0.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8.75" customHeight="1" x14ac:dyDescent="0.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8.75" customHeight="1" x14ac:dyDescent="0.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8.75" customHeight="1" x14ac:dyDescent="0.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8.75" customHeight="1" x14ac:dyDescent="0.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8.75" customHeight="1" x14ac:dyDescent="0.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8.75" customHeight="1" x14ac:dyDescent="0.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8.75" customHeight="1" x14ac:dyDescent="0.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8.75" customHeight="1" x14ac:dyDescent="0.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8.75" customHeight="1" x14ac:dyDescent="0.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8.75" customHeight="1" x14ac:dyDescent="0.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8.75" customHeight="1" x14ac:dyDescent="0.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8.75" customHeight="1" x14ac:dyDescent="0.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8.75" customHeight="1" x14ac:dyDescent="0.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8.75" customHeight="1" x14ac:dyDescent="0.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8.75" customHeight="1" x14ac:dyDescent="0.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8.75" customHeight="1" x14ac:dyDescent="0.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8.75" customHeight="1" x14ac:dyDescent="0.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8.75" customHeight="1" x14ac:dyDescent="0.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8.75" customHeight="1" x14ac:dyDescent="0.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8.75" customHeight="1" x14ac:dyDescent="0.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8.75" customHeight="1" x14ac:dyDescent="0.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8.75" customHeight="1" x14ac:dyDescent="0.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8.75" customHeight="1" x14ac:dyDescent="0.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8.75" customHeight="1" x14ac:dyDescent="0.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8.75" customHeight="1" x14ac:dyDescent="0.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8.75" customHeight="1" x14ac:dyDescent="0.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8.75" customHeight="1" x14ac:dyDescent="0.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8.75" customHeight="1" x14ac:dyDescent="0.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8.75" customHeight="1" x14ac:dyDescent="0.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8.75" customHeight="1" x14ac:dyDescent="0.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8.75" customHeight="1" x14ac:dyDescent="0.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8.75" customHeight="1" x14ac:dyDescent="0.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8.75" customHeight="1" x14ac:dyDescent="0.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8.75" customHeight="1" x14ac:dyDescent="0.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8.75" customHeight="1" x14ac:dyDescent="0.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8.75" customHeight="1" x14ac:dyDescent="0.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8.75" customHeight="1" x14ac:dyDescent="0.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8.75" customHeight="1" x14ac:dyDescent="0.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8.75" customHeight="1" x14ac:dyDescent="0.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8.75" customHeight="1" x14ac:dyDescent="0.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8.75" customHeight="1" x14ac:dyDescent="0.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8.75" customHeight="1" x14ac:dyDescent="0.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8.75" customHeight="1" x14ac:dyDescent="0.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8.75" customHeight="1" x14ac:dyDescent="0.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8.75" customHeight="1" x14ac:dyDescent="0.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8.75" customHeight="1" x14ac:dyDescent="0.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8.75" customHeight="1" x14ac:dyDescent="0.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8.75" customHeight="1" x14ac:dyDescent="0.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8.75" customHeight="1" x14ac:dyDescent="0.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8.75" customHeight="1" x14ac:dyDescent="0.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8.75" customHeight="1" x14ac:dyDescent="0.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8.75" customHeight="1" x14ac:dyDescent="0.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8.75" customHeight="1" x14ac:dyDescent="0.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8.75" customHeight="1" x14ac:dyDescent="0.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8.75" customHeight="1" x14ac:dyDescent="0.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8.75" customHeight="1" x14ac:dyDescent="0.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8.75" customHeight="1" x14ac:dyDescent="0.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8.75" customHeight="1" x14ac:dyDescent="0.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8.75" customHeight="1" x14ac:dyDescent="0.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8.75" customHeight="1" x14ac:dyDescent="0.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8.75" customHeight="1" x14ac:dyDescent="0.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8.75" customHeight="1" x14ac:dyDescent="0.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8.75" customHeight="1" x14ac:dyDescent="0.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8.75" customHeight="1" x14ac:dyDescent="0.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8.75" customHeight="1" x14ac:dyDescent="0.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8.75" customHeight="1" x14ac:dyDescent="0.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8.75" customHeight="1" x14ac:dyDescent="0.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8.75" customHeight="1" x14ac:dyDescent="0.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8.75" customHeight="1" x14ac:dyDescent="0.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8.75" customHeight="1" x14ac:dyDescent="0.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8.75" customHeight="1" x14ac:dyDescent="0.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8.75" customHeight="1" x14ac:dyDescent="0.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8.75" customHeight="1" x14ac:dyDescent="0.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8.75" customHeight="1" x14ac:dyDescent="0.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8.75" customHeight="1" x14ac:dyDescent="0.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8.75" customHeight="1" x14ac:dyDescent="0.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8.75" customHeight="1" x14ac:dyDescent="0.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8.75" customHeight="1" x14ac:dyDescent="0.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8.75" customHeight="1" x14ac:dyDescent="0.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8.75" customHeight="1" x14ac:dyDescent="0.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8.75" customHeight="1" x14ac:dyDescent="0.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8.75" customHeight="1" x14ac:dyDescent="0.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8.75" customHeight="1" x14ac:dyDescent="0.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8.75" customHeight="1" x14ac:dyDescent="0.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8.75" customHeight="1" x14ac:dyDescent="0.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8.75" customHeight="1" x14ac:dyDescent="0.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8.75" customHeight="1" x14ac:dyDescent="0.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8.75" customHeight="1" x14ac:dyDescent="0.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8.75" customHeight="1" x14ac:dyDescent="0.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8.75" customHeight="1" x14ac:dyDescent="0.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8.75" customHeight="1" x14ac:dyDescent="0.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8.75" customHeight="1" x14ac:dyDescent="0.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8.75" customHeight="1" x14ac:dyDescent="0.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8.75" customHeight="1" x14ac:dyDescent="0.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8.75" customHeight="1" x14ac:dyDescent="0.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8.75" customHeight="1" x14ac:dyDescent="0.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8.75" customHeight="1" x14ac:dyDescent="0.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8.75" customHeight="1" x14ac:dyDescent="0.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8.75" customHeight="1" x14ac:dyDescent="0.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8.75" customHeight="1" x14ac:dyDescent="0.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8.75" customHeight="1" x14ac:dyDescent="0.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8.75" customHeight="1" x14ac:dyDescent="0.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8.75" customHeight="1" x14ac:dyDescent="0.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8.75" customHeight="1" x14ac:dyDescent="0.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8.75" customHeight="1" x14ac:dyDescent="0.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8.75" customHeight="1" x14ac:dyDescent="0.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8.75" customHeight="1" x14ac:dyDescent="0.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8.75" customHeight="1" x14ac:dyDescent="0.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8.75" customHeight="1" x14ac:dyDescent="0.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8.75" customHeight="1" x14ac:dyDescent="0.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8.75" customHeight="1" x14ac:dyDescent="0.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8.75" customHeight="1" x14ac:dyDescent="0.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8.75" customHeight="1" x14ac:dyDescent="0.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8.75" customHeight="1" x14ac:dyDescent="0.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8.75" customHeight="1" x14ac:dyDescent="0.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8.75" customHeight="1" x14ac:dyDescent="0.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8.75" customHeight="1" x14ac:dyDescent="0.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8.75" customHeight="1" x14ac:dyDescent="0.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8.75" customHeight="1" x14ac:dyDescent="0.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8.75" customHeight="1" x14ac:dyDescent="0.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8.75" customHeight="1" x14ac:dyDescent="0.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8.75" customHeight="1" x14ac:dyDescent="0.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8.75" customHeight="1" x14ac:dyDescent="0.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8.75" customHeight="1" x14ac:dyDescent="0.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8.75" customHeight="1" x14ac:dyDescent="0.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8.75" customHeight="1" x14ac:dyDescent="0.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8.75" customHeight="1" x14ac:dyDescent="0.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8.75" customHeight="1" x14ac:dyDescent="0.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8.75" customHeight="1" x14ac:dyDescent="0.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8.75" customHeight="1" x14ac:dyDescent="0.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8.75" customHeight="1" x14ac:dyDescent="0.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8.75" customHeight="1" x14ac:dyDescent="0.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8.75" customHeight="1" x14ac:dyDescent="0.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8.75" customHeight="1" x14ac:dyDescent="0.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8.75" customHeight="1" x14ac:dyDescent="0.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8.75" customHeight="1" x14ac:dyDescent="0.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8.75" customHeight="1" x14ac:dyDescent="0.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8.75" customHeight="1" x14ac:dyDescent="0.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8.75" customHeight="1" x14ac:dyDescent="0.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8.75" customHeight="1" x14ac:dyDescent="0.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8.75" customHeight="1" x14ac:dyDescent="0.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8.75" customHeight="1" x14ac:dyDescent="0.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8.75" customHeight="1" x14ac:dyDescent="0.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8.75" customHeight="1" x14ac:dyDescent="0.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8.75" customHeight="1" x14ac:dyDescent="0.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8.75" customHeight="1" x14ac:dyDescent="0.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8.75" customHeight="1" x14ac:dyDescent="0.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8.75" customHeight="1" x14ac:dyDescent="0.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8.75" customHeight="1" x14ac:dyDescent="0.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8.75" customHeight="1" x14ac:dyDescent="0.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8.75" customHeight="1" x14ac:dyDescent="0.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8.75" customHeight="1" x14ac:dyDescent="0.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8.75" customHeight="1" x14ac:dyDescent="0.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8.75" customHeight="1" x14ac:dyDescent="0.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8.75" customHeight="1" x14ac:dyDescent="0.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8.75" customHeight="1" x14ac:dyDescent="0.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8.75" customHeight="1" x14ac:dyDescent="0.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8.75" customHeight="1" x14ac:dyDescent="0.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8.75" customHeight="1" x14ac:dyDescent="0.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8.75" customHeight="1" x14ac:dyDescent="0.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8.75" customHeight="1" x14ac:dyDescent="0.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8.75" customHeight="1" x14ac:dyDescent="0.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8.75" customHeight="1" x14ac:dyDescent="0.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8.75" customHeight="1" x14ac:dyDescent="0.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8.75" customHeight="1" x14ac:dyDescent="0.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8.75" customHeight="1" x14ac:dyDescent="0.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8.75" customHeight="1" x14ac:dyDescent="0.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8.75" customHeight="1" x14ac:dyDescent="0.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8.75" customHeight="1" x14ac:dyDescent="0.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8.75" customHeight="1" x14ac:dyDescent="0.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8.75" customHeight="1" x14ac:dyDescent="0.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8.75" customHeight="1" x14ac:dyDescent="0.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8.75" customHeight="1" x14ac:dyDescent="0.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8.75" customHeight="1" x14ac:dyDescent="0.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8.75" customHeight="1" x14ac:dyDescent="0.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8.75" customHeight="1" x14ac:dyDescent="0.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8.75" customHeight="1" x14ac:dyDescent="0.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8.75" customHeight="1" x14ac:dyDescent="0.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8.75" customHeight="1" x14ac:dyDescent="0.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8.75" customHeight="1" x14ac:dyDescent="0.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8.75" customHeight="1" x14ac:dyDescent="0.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8.75" customHeight="1" x14ac:dyDescent="0.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8.75" customHeight="1" x14ac:dyDescent="0.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8.75" customHeight="1" x14ac:dyDescent="0.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8.75" customHeight="1" x14ac:dyDescent="0.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8.75" customHeight="1" x14ac:dyDescent="0.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8.75" customHeight="1" x14ac:dyDescent="0.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8.75" customHeight="1" x14ac:dyDescent="0.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8.75" customHeight="1" x14ac:dyDescent="0.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8.75" customHeight="1" x14ac:dyDescent="0.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8.75" customHeight="1" x14ac:dyDescent="0.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8.75" customHeight="1" x14ac:dyDescent="0.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8.75" customHeight="1" x14ac:dyDescent="0.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8.75" customHeight="1" x14ac:dyDescent="0.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8.75" customHeight="1" x14ac:dyDescent="0.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8.75" customHeight="1" x14ac:dyDescent="0.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8.75" customHeight="1" x14ac:dyDescent="0.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8.75" customHeight="1" x14ac:dyDescent="0.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8.75" customHeight="1" x14ac:dyDescent="0.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8.75" customHeight="1" x14ac:dyDescent="0.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8.75" customHeight="1" x14ac:dyDescent="0.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8.75" customHeight="1" x14ac:dyDescent="0.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8.75" customHeight="1" x14ac:dyDescent="0.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8.75" customHeight="1" x14ac:dyDescent="0.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8.75" customHeight="1" x14ac:dyDescent="0.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8.75" customHeight="1" x14ac:dyDescent="0.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8.75" customHeight="1" x14ac:dyDescent="0.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8.75" customHeight="1" x14ac:dyDescent="0.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8.75" customHeight="1" x14ac:dyDescent="0.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8.75" customHeight="1" x14ac:dyDescent="0.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8.75" customHeight="1" x14ac:dyDescent="0.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8.75" customHeight="1" x14ac:dyDescent="0.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8.75" customHeight="1" x14ac:dyDescent="0.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8.75" customHeight="1" x14ac:dyDescent="0.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8.75" customHeight="1" x14ac:dyDescent="0.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8.75" customHeight="1" x14ac:dyDescent="0.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8.75" customHeight="1" x14ac:dyDescent="0.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8.75" customHeight="1" x14ac:dyDescent="0.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8.75" customHeight="1" x14ac:dyDescent="0.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8.75" customHeight="1" x14ac:dyDescent="0.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8.75" customHeight="1" x14ac:dyDescent="0.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8.75" customHeight="1" x14ac:dyDescent="0.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8.75" customHeight="1" x14ac:dyDescent="0.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8.75" customHeight="1" x14ac:dyDescent="0.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8.75" customHeight="1" x14ac:dyDescent="0.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8.75" customHeight="1" x14ac:dyDescent="0.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8.75" customHeight="1" x14ac:dyDescent="0.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8.75" customHeight="1" x14ac:dyDescent="0.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8.75" customHeight="1" x14ac:dyDescent="0.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8.75" customHeight="1" x14ac:dyDescent="0.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8.75" customHeight="1" x14ac:dyDescent="0.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8.75" customHeight="1" x14ac:dyDescent="0.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8.75" customHeight="1" x14ac:dyDescent="0.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8.75" customHeight="1" x14ac:dyDescent="0.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8.75" customHeight="1" x14ac:dyDescent="0.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8.75" customHeight="1" x14ac:dyDescent="0.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8.75" customHeight="1" x14ac:dyDescent="0.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8.75" customHeight="1" x14ac:dyDescent="0.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8.75" customHeight="1" x14ac:dyDescent="0.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8.75" customHeight="1" x14ac:dyDescent="0.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8.75" customHeight="1" x14ac:dyDescent="0.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8.75" customHeight="1" x14ac:dyDescent="0.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8.75" customHeight="1" x14ac:dyDescent="0.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8.75" customHeight="1" x14ac:dyDescent="0.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8.75" customHeight="1" x14ac:dyDescent="0.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8.75" customHeight="1" x14ac:dyDescent="0.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8.75" customHeight="1" x14ac:dyDescent="0.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8.75" customHeight="1" x14ac:dyDescent="0.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8.75" customHeight="1" x14ac:dyDescent="0.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8.75" customHeight="1" x14ac:dyDescent="0.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8.75" customHeight="1" x14ac:dyDescent="0.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8.75" customHeight="1" x14ac:dyDescent="0.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8.75" customHeight="1" x14ac:dyDescent="0.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8.75" customHeight="1" x14ac:dyDescent="0.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8.75" customHeight="1" x14ac:dyDescent="0.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8.75" customHeight="1" x14ac:dyDescent="0.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8.75" customHeight="1" x14ac:dyDescent="0.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8.75" customHeight="1" x14ac:dyDescent="0.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8.75" customHeight="1" x14ac:dyDescent="0.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8.75" customHeight="1" x14ac:dyDescent="0.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8.75" customHeight="1" x14ac:dyDescent="0.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8.75" customHeight="1" x14ac:dyDescent="0.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8.75" customHeight="1" x14ac:dyDescent="0.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8.75" customHeight="1" x14ac:dyDescent="0.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8.75" customHeight="1" x14ac:dyDescent="0.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8.75" customHeight="1" x14ac:dyDescent="0.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8.75" customHeight="1" x14ac:dyDescent="0.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8.75" customHeight="1" x14ac:dyDescent="0.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8.75" customHeight="1" x14ac:dyDescent="0.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8.75" customHeight="1" x14ac:dyDescent="0.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8.75" customHeight="1" x14ac:dyDescent="0.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8.75" customHeight="1" x14ac:dyDescent="0.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8.75" customHeight="1" x14ac:dyDescent="0.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8.75" customHeight="1" x14ac:dyDescent="0.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8.75" customHeight="1" x14ac:dyDescent="0.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8.75" customHeight="1" x14ac:dyDescent="0.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8.75" customHeight="1" x14ac:dyDescent="0.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8.75" customHeight="1" x14ac:dyDescent="0.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8.75" customHeight="1" x14ac:dyDescent="0.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8.75" customHeight="1" x14ac:dyDescent="0.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8.75" customHeight="1" x14ac:dyDescent="0.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8.75" customHeight="1" x14ac:dyDescent="0.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8.75" customHeight="1" x14ac:dyDescent="0.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8.75" customHeight="1" x14ac:dyDescent="0.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8.75" customHeight="1" x14ac:dyDescent="0.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8.75" customHeight="1" x14ac:dyDescent="0.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8.75" customHeight="1" x14ac:dyDescent="0.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8.75" customHeight="1" x14ac:dyDescent="0.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8.75" customHeight="1" x14ac:dyDescent="0.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8.75" customHeight="1" x14ac:dyDescent="0.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8.75" customHeight="1" x14ac:dyDescent="0.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8.75" customHeight="1" x14ac:dyDescent="0.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8.75" customHeight="1" x14ac:dyDescent="0.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8.75" customHeight="1" x14ac:dyDescent="0.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8.75" customHeight="1" x14ac:dyDescent="0.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8.75" customHeight="1" x14ac:dyDescent="0.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8.75" customHeight="1" x14ac:dyDescent="0.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8.75" customHeight="1" x14ac:dyDescent="0.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8.75" customHeight="1" x14ac:dyDescent="0.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8.75" customHeight="1" x14ac:dyDescent="0.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8.75" customHeight="1" x14ac:dyDescent="0.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8.75" customHeight="1" x14ac:dyDescent="0.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8.75" customHeight="1" x14ac:dyDescent="0.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8.75" customHeight="1" x14ac:dyDescent="0.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8.75" customHeight="1" x14ac:dyDescent="0.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8.75" customHeight="1" x14ac:dyDescent="0.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8.75" customHeight="1" x14ac:dyDescent="0.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8.75" customHeight="1" x14ac:dyDescent="0.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8.75" customHeight="1" x14ac:dyDescent="0.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8.75" customHeight="1" x14ac:dyDescent="0.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8.75" customHeight="1" x14ac:dyDescent="0.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8.75" customHeight="1" x14ac:dyDescent="0.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8.75" customHeight="1" x14ac:dyDescent="0.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8.75" customHeight="1" x14ac:dyDescent="0.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8.75" customHeight="1" x14ac:dyDescent="0.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8.75" customHeight="1" x14ac:dyDescent="0.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8.75" customHeight="1" x14ac:dyDescent="0.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8.75" customHeight="1" x14ac:dyDescent="0.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8.75" customHeight="1" x14ac:dyDescent="0.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8.75" customHeight="1" x14ac:dyDescent="0.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8.75" customHeight="1" x14ac:dyDescent="0.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8.75" customHeight="1" x14ac:dyDescent="0.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8.75" customHeight="1" x14ac:dyDescent="0.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8.75" customHeight="1" x14ac:dyDescent="0.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8.75" customHeight="1" x14ac:dyDescent="0.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8.75" customHeight="1" x14ac:dyDescent="0.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8.75" customHeight="1" x14ac:dyDescent="0.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8.75" customHeight="1" x14ac:dyDescent="0.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8.75" customHeight="1" x14ac:dyDescent="0.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8.75" customHeight="1" x14ac:dyDescent="0.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8.75" customHeight="1" x14ac:dyDescent="0.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8.75" customHeight="1" x14ac:dyDescent="0.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8.75" customHeight="1" x14ac:dyDescent="0.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8.75" customHeight="1" x14ac:dyDescent="0.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8.75" customHeight="1" x14ac:dyDescent="0.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8.75" customHeight="1" x14ac:dyDescent="0.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8.75" customHeight="1" x14ac:dyDescent="0.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mergeCells count="11">
    <mergeCell ref="A9:D9"/>
    <mergeCell ref="A4:D7"/>
    <mergeCell ref="E4:G4"/>
    <mergeCell ref="H4:J4"/>
    <mergeCell ref="K4:M4"/>
    <mergeCell ref="N4:P4"/>
    <mergeCell ref="Q4:Q7"/>
    <mergeCell ref="E5:G5"/>
    <mergeCell ref="H5:J5"/>
    <mergeCell ref="K5:M5"/>
    <mergeCell ref="N5:P5"/>
  </mergeCells>
  <pageMargins left="0.39370078740157483" right="0.39370078740157483" top="0.59055118110236215" bottom="0.5905511811023621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2019-10-04T02:34:02Z</dcterms:created>
  <dcterms:modified xsi:type="dcterms:W3CDTF">2019-10-04T02:34:12Z</dcterms:modified>
</cp:coreProperties>
</file>