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2561\1\"/>
    </mc:Choice>
  </mc:AlternateContent>
  <bookViews>
    <workbookView xWindow="0" yWindow="0" windowWidth="20490" windowHeight="7680"/>
  </bookViews>
  <sheets>
    <sheet name="T-1.6" sheetId="1" r:id="rId1"/>
  </sheets>
  <definedNames>
    <definedName name="_xlnm.Print_Area" localSheetId="0">'T-1.6'!$A$1:$T$20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6" i="1" l="1"/>
  <c r="K16" i="1"/>
  <c r="H16" i="1"/>
  <c r="E16" i="1"/>
  <c r="N15" i="1"/>
  <c r="K15" i="1"/>
  <c r="H15" i="1"/>
  <c r="E15" i="1"/>
  <c r="P14" i="1"/>
  <c r="O14" i="1"/>
  <c r="N14" i="1"/>
  <c r="M14" i="1"/>
  <c r="L14" i="1"/>
  <c r="K14" i="1" s="1"/>
  <c r="J14" i="1"/>
  <c r="I14" i="1"/>
  <c r="H14" i="1" s="1"/>
  <c r="G14" i="1"/>
  <c r="F14" i="1"/>
  <c r="E14" i="1" s="1"/>
  <c r="O13" i="1"/>
  <c r="N13" i="1" s="1"/>
  <c r="K13" i="1"/>
  <c r="I13" i="1"/>
  <c r="H13" i="1" s="1"/>
  <c r="E13" i="1"/>
  <c r="P12" i="1"/>
  <c r="O12" i="1"/>
  <c r="N12" i="1"/>
  <c r="M12" i="1"/>
  <c r="L12" i="1"/>
  <c r="K12" i="1"/>
  <c r="J12" i="1"/>
  <c r="I12" i="1"/>
  <c r="H12" i="1"/>
  <c r="E12" i="1"/>
  <c r="P11" i="1"/>
  <c r="N11" i="1" s="1"/>
  <c r="O11" i="1"/>
  <c r="M11" i="1"/>
  <c r="M9" i="1" s="1"/>
  <c r="L11" i="1"/>
  <c r="K11" i="1" s="1"/>
  <c r="J11" i="1"/>
  <c r="J9" i="1" s="1"/>
  <c r="I11" i="1"/>
  <c r="H11" i="1"/>
  <c r="G11" i="1"/>
  <c r="E11" i="1"/>
  <c r="P10" i="1"/>
  <c r="P9" i="1" s="1"/>
  <c r="O10" i="1"/>
  <c r="N10" i="1" s="1"/>
  <c r="M10" i="1"/>
  <c r="L10" i="1"/>
  <c r="K10" i="1"/>
  <c r="K9" i="1" s="1"/>
  <c r="J10" i="1"/>
  <c r="I10" i="1"/>
  <c r="I9" i="1" s="1"/>
  <c r="H10" i="1"/>
  <c r="H9" i="1" s="1"/>
  <c r="G10" i="1"/>
  <c r="F10" i="1"/>
  <c r="E10" i="1"/>
  <c r="O9" i="1"/>
  <c r="L9" i="1"/>
  <c r="N9" i="1" l="1"/>
</calcChain>
</file>

<file path=xl/sharedStrings.xml><?xml version="1.0" encoding="utf-8"?>
<sst xmlns="http://schemas.openxmlformats.org/spreadsheetml/2006/main" count="56" uniqueCount="37">
  <si>
    <t>ตาราง</t>
  </si>
  <si>
    <t>การเกิด การตาย การย้ายเข้า และการย้ายออก จำแนกตามเพศ เป็นรายอำเภอ พ.ศ. 2560</t>
  </si>
  <si>
    <t>Table</t>
  </si>
  <si>
    <t>Births, Deaths, Registered-In and Registered-Out by Sex and District: 2017</t>
  </si>
  <si>
    <t xml:space="preserve">                  อำเภอ </t>
  </si>
  <si>
    <t>การเกิด</t>
  </si>
  <si>
    <t>การตาย</t>
  </si>
  <si>
    <t>การย้ายเข้า</t>
  </si>
  <si>
    <t>การย้ายออก</t>
  </si>
  <si>
    <t xml:space="preserve">District </t>
  </si>
  <si>
    <t>Births</t>
  </si>
  <si>
    <t>Deaths</t>
  </si>
  <si>
    <t xml:space="preserve">Registered - in </t>
  </si>
  <si>
    <t>Registered - out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</si>
  <si>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</si>
  <si>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</si>
  <si>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</si>
  <si>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</si>
  <si>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</si>
  <si>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</si>
  <si>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</si>
  <si>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เมืองมุกดาหาร</t>
  </si>
  <si>
    <t>Mueang Mukdahan</t>
  </si>
  <si>
    <t>นิคมคำสร้อย</t>
  </si>
  <si>
    <t>Nikhom Kham Soi</t>
  </si>
  <si>
    <t>ดอนตาล</t>
  </si>
  <si>
    <t>Don Tan</t>
  </si>
  <si>
    <t>ดงหลวง</t>
  </si>
  <si>
    <t>Dong Luang</t>
  </si>
  <si>
    <t>คำชะอี</t>
  </si>
  <si>
    <t>Khamcha-I</t>
  </si>
  <si>
    <t>หว้านใหญ่</t>
  </si>
  <si>
    <t>Wan Yai</t>
  </si>
  <si>
    <t>หนองสูง</t>
  </si>
  <si>
    <t>Nong Sung</t>
  </si>
  <si>
    <t xml:space="preserve">        ที่มา:  กรมการปกครอง  กระทรวงมหาดไทย</t>
  </si>
  <si>
    <t>Source:   Department of Provincial Administration, 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</si>
</sst>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187" fontId="2" fillId="0" borderId="8" xfId="1" applyNumberFormat="1" applyFont="1" applyBorder="1"/>
    <xf numFmtId="187" fontId="2" fillId="0" borderId="11" xfId="1" applyNumberFormat="1" applyFont="1" applyBorder="1"/>
    <xf numFmtId="187" fontId="2" fillId="0" borderId="4" xfId="1" applyNumberFormat="1" applyFont="1" applyBorder="1"/>
    <xf numFmtId="0" fontId="2" fillId="0" borderId="8" xfId="0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4" fillId="0" borderId="0" xfId="0" applyFont="1" applyAlignment="1"/>
    <xf numFmtId="187" fontId="5" fillId="0" borderId="11" xfId="1" applyNumberFormat="1" applyFont="1" applyBorder="1"/>
    <xf numFmtId="187" fontId="4" fillId="0" borderId="8" xfId="1" applyNumberFormat="1" applyFont="1" applyBorder="1"/>
    <xf numFmtId="187" fontId="4" fillId="0" borderId="11" xfId="1" applyNumberFormat="1" applyFont="1" applyBorder="1"/>
    <xf numFmtId="187" fontId="4" fillId="0" borderId="4" xfId="1" applyNumberFormat="1" applyFont="1" applyBorder="1"/>
    <xf numFmtId="0" fontId="4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6" xfId="0" applyFont="1" applyBorder="1"/>
    <xf numFmtId="0" fontId="4" fillId="0" borderId="5" xfId="0" applyFont="1" applyBorder="1"/>
    <xf numFmtId="0" fontId="4" fillId="0" borderId="10" xfId="0" applyFont="1" applyBorder="1"/>
    <xf numFmtId="0" fontId="4" fillId="0" borderId="7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9525</xdr:rowOff>
    </xdr:from>
    <xdr:to>
      <xdr:col>20</xdr:col>
      <xdr:colOff>27998</xdr:colOff>
      <xdr:row>16</xdr:row>
      <xdr:rowOff>0</xdr:rowOff>
    </xdr:to>
    <xdr:grpSp>
      <xdr:nvGrpSpPr>
        <xdr:cNvPr id="2" name="Group 8"/>
        <xdr:cNvGrpSpPr/>
      </xdr:nvGrpSpPr>
      <xdr:grpSpPr>
        <a:xfrm>
          <a:off x="9639300" y="9525"/>
          <a:ext cx="380423" cy="5238750"/>
          <a:chOff x="9563100" y="9525"/>
          <a:chExt cx="380423" cy="4026818"/>
        </a:xfrm>
      </xdr:grpSpPr>
      <xdr:grpSp>
        <xdr:nvGrpSpPr>
          <xdr:cNvPr id="3" name="Group 5"/>
          <xdr:cNvGrpSpPr/>
        </xdr:nvGrpSpPr>
        <xdr:grpSpPr>
          <a:xfrm>
            <a:off x="9563100" y="9525"/>
            <a:ext cx="333375" cy="452440"/>
            <a:chOff x="9296400" y="-180975"/>
            <a:chExt cx="333375" cy="452440"/>
          </a:xfrm>
        </xdr:grpSpPr>
        <xdr:sp macro="" textlink="">
          <xdr:nvSpPr>
            <xdr:cNvPr id="5" name="Flowchart: Delay 6"/>
            <xdr:cNvSpPr/>
          </xdr:nvSpPr>
          <xdr:spPr bwMode="auto">
            <a:xfrm rot="16200000">
              <a:off x="9274213" y="-158788"/>
              <a:ext cx="377750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7"/>
            <xdr:cNvSpPr txBox="1"/>
          </xdr:nvSpPr>
          <xdr:spPr>
            <a:xfrm rot="5400000">
              <a:off x="9272587" y="-7143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8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39300" y="457200"/>
            <a:ext cx="304223" cy="35791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20"/>
  <sheetViews>
    <sheetView showGridLines="0" tabSelected="1" workbookViewId="0">
      <selection activeCell="E10" sqref="E10:P16"/>
    </sheetView>
  </sheetViews>
  <sheetFormatPr defaultRowHeight="21.75" x14ac:dyDescent="0.5"/>
  <cols>
    <col min="1" max="1" width="1.5703125" style="5" customWidth="1"/>
    <col min="2" max="2" width="5.85546875" style="5" customWidth="1"/>
    <col min="3" max="3" width="4.140625" style="5" customWidth="1"/>
    <col min="4" max="4" width="12.42578125" style="5" customWidth="1"/>
    <col min="5" max="16" width="7.85546875" style="5" customWidth="1"/>
    <col min="17" max="17" width="2.28515625" style="5" customWidth="1"/>
    <col min="18" max="18" width="21.7109375" style="5" customWidth="1"/>
    <col min="19" max="19" width="2.28515625" style="5" customWidth="1"/>
    <col min="20" max="20" width="5.28515625" style="5" customWidth="1"/>
    <col min="21" max="16384" width="9.140625" style="5"/>
  </cols>
  <sheetData>
    <row r="1" spans="1:18" s="1" customFormat="1" x14ac:dyDescent="0.5">
      <c r="B1" s="1" t="s">
        <v>0</v>
      </c>
      <c r="C1" s="2">
        <v>1.6</v>
      </c>
      <c r="D1" s="1" t="s">
        <v>1</v>
      </c>
    </row>
    <row r="2" spans="1:18" s="3" customFormat="1" x14ac:dyDescent="0.5">
      <c r="B2" s="1" t="s">
        <v>2</v>
      </c>
      <c r="C2" s="2">
        <v>1.6</v>
      </c>
      <c r="D2" s="1" t="s">
        <v>3</v>
      </c>
    </row>
    <row r="3" spans="1:18" ht="6" customHeight="1" x14ac:dyDescent="0.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P3" s="4"/>
      <c r="Q3" s="4"/>
      <c r="R3" s="4"/>
    </row>
    <row r="4" spans="1:18" s="13" customFormat="1" ht="21.75" customHeight="1" x14ac:dyDescent="0.45">
      <c r="A4" s="6" t="s">
        <v>4</v>
      </c>
      <c r="B4" s="6"/>
      <c r="C4" s="6"/>
      <c r="D4" s="7"/>
      <c r="E4" s="8" t="s">
        <v>5</v>
      </c>
      <c r="F4" s="9"/>
      <c r="G4" s="10"/>
      <c r="H4" s="8" t="s">
        <v>6</v>
      </c>
      <c r="I4" s="9"/>
      <c r="J4" s="10"/>
      <c r="K4" s="9" t="s">
        <v>7</v>
      </c>
      <c r="L4" s="9"/>
      <c r="M4" s="9"/>
      <c r="N4" s="8" t="s">
        <v>8</v>
      </c>
      <c r="O4" s="9"/>
      <c r="P4" s="10"/>
      <c r="Q4" s="11" t="s">
        <v>9</v>
      </c>
      <c r="R4" s="12"/>
    </row>
    <row r="5" spans="1:18" s="13" customFormat="1" ht="19.5" x14ac:dyDescent="0.45">
      <c r="A5" s="14"/>
      <c r="B5" s="14"/>
      <c r="C5" s="14"/>
      <c r="D5" s="15"/>
      <c r="E5" s="16" t="s">
        <v>10</v>
      </c>
      <c r="F5" s="17"/>
      <c r="G5" s="18"/>
      <c r="H5" s="16" t="s">
        <v>11</v>
      </c>
      <c r="I5" s="17"/>
      <c r="J5" s="18"/>
      <c r="K5" s="16" t="s">
        <v>12</v>
      </c>
      <c r="L5" s="17"/>
      <c r="M5" s="18"/>
      <c r="N5" s="16" t="s">
        <v>13</v>
      </c>
      <c r="O5" s="17"/>
      <c r="P5" s="18"/>
      <c r="Q5" s="19"/>
      <c r="R5" s="20"/>
    </row>
    <row r="6" spans="1:18" s="13" customFormat="1" ht="19.5" x14ac:dyDescent="0.45">
      <c r="A6" s="14"/>
      <c r="B6" s="14"/>
      <c r="C6" s="14"/>
      <c r="D6" s="15"/>
      <c r="E6" s="21" t="s">
        <v>14</v>
      </c>
      <c r="F6" s="22" t="s">
        <v>15</v>
      </c>
      <c r="G6" s="23" t="s">
        <v>16</v>
      </c>
      <c r="H6" s="21" t="s">
        <v>14</v>
      </c>
      <c r="I6" s="22" t="s">
        <v>15</v>
      </c>
      <c r="J6" s="23" t="s">
        <v>16</v>
      </c>
      <c r="K6" s="24" t="s">
        <v>14</v>
      </c>
      <c r="L6" s="22" t="s">
        <v>15</v>
      </c>
      <c r="M6" s="24" t="s">
        <v>16</v>
      </c>
      <c r="N6" s="21" t="s">
        <v>14</v>
      </c>
      <c r="O6" s="22" t="s">
        <v>15</v>
      </c>
      <c r="P6" s="23" t="s">
        <v>16</v>
      </c>
      <c r="Q6" s="19"/>
      <c r="R6" s="20"/>
    </row>
    <row r="7" spans="1:18" s="13" customFormat="1" ht="19.5" x14ac:dyDescent="0.45">
      <c r="A7" s="25"/>
      <c r="B7" s="25"/>
      <c r="C7" s="25"/>
      <c r="D7" s="26"/>
      <c r="E7" s="27" t="s">
        <v>17</v>
      </c>
      <c r="F7" s="28" t="s">
        <v>18</v>
      </c>
      <c r="G7" s="29" t="s">
        <v>19</v>
      </c>
      <c r="H7" s="27" t="s">
        <v>17</v>
      </c>
      <c r="I7" s="28" t="s">
        <v>18</v>
      </c>
      <c r="J7" s="29" t="s">
        <v>19</v>
      </c>
      <c r="K7" s="30" t="s">
        <v>17</v>
      </c>
      <c r="L7" s="28" t="s">
        <v>18</v>
      </c>
      <c r="M7" s="30" t="s">
        <v>19</v>
      </c>
      <c r="N7" s="27" t="s">
        <v>17</v>
      </c>
      <c r="O7" s="28" t="s">
        <v>18</v>
      </c>
      <c r="P7" s="29" t="s">
        <v>19</v>
      </c>
      <c r="Q7" s="31"/>
      <c r="R7" s="32"/>
    </row>
    <row r="8" spans="1:18" s="13" customFormat="1" ht="6" customHeight="1" x14ac:dyDescent="0.45">
      <c r="A8" s="33"/>
      <c r="B8" s="33"/>
      <c r="C8" s="33"/>
      <c r="D8" s="33"/>
      <c r="E8" s="34"/>
      <c r="F8" s="22"/>
      <c r="G8" s="35"/>
      <c r="H8" s="34"/>
      <c r="I8" s="22"/>
      <c r="J8" s="35"/>
      <c r="K8" s="36"/>
      <c r="L8" s="22"/>
      <c r="M8" s="36"/>
      <c r="N8" s="34"/>
      <c r="O8" s="22"/>
      <c r="P8" s="35"/>
      <c r="Q8" s="37"/>
      <c r="R8" s="38"/>
    </row>
    <row r="9" spans="1:18" s="44" customFormat="1" ht="30.75" customHeight="1" x14ac:dyDescent="0.45">
      <c r="A9" s="39" t="s">
        <v>20</v>
      </c>
      <c r="B9" s="39"/>
      <c r="C9" s="39"/>
      <c r="D9" s="39"/>
      <c r="E9" s="40">
        <v>3635</v>
      </c>
      <c r="F9" s="41">
        <v>1853</v>
      </c>
      <c r="G9" s="42">
        <v>1782</v>
      </c>
      <c r="H9" s="40">
        <f>SUM(H10:H16)</f>
        <v>2443</v>
      </c>
      <c r="I9" s="40">
        <f t="shared" ref="I9:J9" si="0">SUM(I10:I16)</f>
        <v>1439</v>
      </c>
      <c r="J9" s="41">
        <f t="shared" si="0"/>
        <v>1004</v>
      </c>
      <c r="K9" s="40">
        <f>SUM(K10:K16)</f>
        <v>12899</v>
      </c>
      <c r="L9" s="40">
        <f t="shared" ref="L9:M9" si="1">SUM(L10:L16)</f>
        <v>6680</v>
      </c>
      <c r="M9" s="41">
        <f t="shared" si="1"/>
        <v>6219</v>
      </c>
      <c r="N9" s="40">
        <f>SUM(N10:N16)</f>
        <v>12742</v>
      </c>
      <c r="O9" s="40">
        <f t="shared" ref="O9:P9" si="2">SUM(O10:O16)</f>
        <v>6559</v>
      </c>
      <c r="P9" s="41">
        <f t="shared" si="2"/>
        <v>6183</v>
      </c>
      <c r="Q9" s="43" t="s">
        <v>17</v>
      </c>
      <c r="R9" s="39"/>
    </row>
    <row r="10" spans="1:18" s="13" customFormat="1" ht="35.25" customHeight="1" x14ac:dyDescent="0.45">
      <c r="A10" s="45"/>
      <c r="B10" s="46" t="s">
        <v>21</v>
      </c>
      <c r="C10" s="45"/>
      <c r="D10" s="45"/>
      <c r="E10" s="47">
        <f>SUM(F10:G10)</f>
        <v>3180</v>
      </c>
      <c r="F10" s="48">
        <f>1632</f>
        <v>1632</v>
      </c>
      <c r="G10" s="49">
        <f>1+1547</f>
        <v>1548</v>
      </c>
      <c r="H10" s="47">
        <f>SUM(I10:J10)</f>
        <v>1170</v>
      </c>
      <c r="I10" s="49">
        <f>242+43+31+392</f>
        <v>708</v>
      </c>
      <c r="J10" s="50">
        <f>184+25+23+230</f>
        <v>462</v>
      </c>
      <c r="K10" s="47">
        <f>SUM(L10:M10)</f>
        <v>5371</v>
      </c>
      <c r="L10" s="49">
        <f>1519+321+168+770</f>
        <v>2778</v>
      </c>
      <c r="M10" s="50">
        <f>1387+290+182+734</f>
        <v>2593</v>
      </c>
      <c r="N10" s="47">
        <f>SUM(O10:P10)</f>
        <v>6904</v>
      </c>
      <c r="O10" s="49">
        <f>1057+203+130+2208</f>
        <v>3598</v>
      </c>
      <c r="P10" s="50">
        <f>907+185+135+2079</f>
        <v>3306</v>
      </c>
      <c r="Q10" s="45"/>
      <c r="R10" s="51" t="s">
        <v>22</v>
      </c>
    </row>
    <row r="11" spans="1:18" s="13" customFormat="1" ht="35.25" customHeight="1" x14ac:dyDescent="0.45">
      <c r="A11" s="45"/>
      <c r="B11" s="46" t="s">
        <v>23</v>
      </c>
      <c r="C11" s="46"/>
      <c r="D11" s="45"/>
      <c r="E11" s="47">
        <f>SUM(F11:G11)</f>
        <v>81</v>
      </c>
      <c r="F11" s="49">
        <v>37</v>
      </c>
      <c r="G11" s="50">
        <f>1+43</f>
        <v>44</v>
      </c>
      <c r="H11" s="47">
        <f>SUM(I11:J11)</f>
        <v>235</v>
      </c>
      <c r="I11" s="49">
        <f>88+11+34</f>
        <v>133</v>
      </c>
      <c r="J11" s="50">
        <f>69+13+20</f>
        <v>102</v>
      </c>
      <c r="K11" s="47">
        <f>SUM(L11:M11)</f>
        <v>1608</v>
      </c>
      <c r="L11" s="49">
        <f>622+70+139</f>
        <v>831</v>
      </c>
      <c r="M11" s="50">
        <f>602+54+121</f>
        <v>777</v>
      </c>
      <c r="N11" s="47">
        <f>SUM(O11:P11)</f>
        <v>1251</v>
      </c>
      <c r="O11" s="49">
        <f>424+49+159</f>
        <v>632</v>
      </c>
      <c r="P11" s="50">
        <f>423+33+163</f>
        <v>619</v>
      </c>
      <c r="Q11" s="45"/>
      <c r="R11" s="51" t="s">
        <v>24</v>
      </c>
    </row>
    <row r="12" spans="1:18" s="13" customFormat="1" ht="35.25" customHeight="1" x14ac:dyDescent="0.45">
      <c r="A12" s="45"/>
      <c r="B12" s="46" t="s">
        <v>25</v>
      </c>
      <c r="C12" s="46"/>
      <c r="D12" s="45"/>
      <c r="E12" s="47">
        <f t="shared" ref="E12:E16" si="3">SUM(F12:G12)</f>
        <v>90</v>
      </c>
      <c r="F12" s="49">
        <v>45</v>
      </c>
      <c r="G12" s="50">
        <v>45</v>
      </c>
      <c r="H12" s="47">
        <f t="shared" ref="H12:H16" si="4">SUM(I12:J12)</f>
        <v>252</v>
      </c>
      <c r="I12" s="49">
        <f>118+8+11</f>
        <v>137</v>
      </c>
      <c r="J12" s="50">
        <f>98+5+12</f>
        <v>115</v>
      </c>
      <c r="K12" s="47">
        <f t="shared" ref="K12:K16" si="5">SUM(L12:M12)</f>
        <v>1601</v>
      </c>
      <c r="L12" s="49">
        <f>724+50+54</f>
        <v>828</v>
      </c>
      <c r="M12" s="50">
        <f>679+37+57</f>
        <v>773</v>
      </c>
      <c r="N12" s="47">
        <f t="shared" ref="N12:N16" si="6">SUM(O12:P12)</f>
        <v>1155</v>
      </c>
      <c r="O12" s="49">
        <f>520+35+50</f>
        <v>605</v>
      </c>
      <c r="P12" s="50">
        <f>463+28+59</f>
        <v>550</v>
      </c>
      <c r="Q12" s="45"/>
      <c r="R12" s="51" t="s">
        <v>26</v>
      </c>
    </row>
    <row r="13" spans="1:18" s="13" customFormat="1" ht="35.25" customHeight="1" x14ac:dyDescent="0.45">
      <c r="A13" s="45"/>
      <c r="B13" s="46" t="s">
        <v>27</v>
      </c>
      <c r="C13" s="46"/>
      <c r="D13" s="45"/>
      <c r="E13" s="47">
        <f t="shared" si="3"/>
        <v>138</v>
      </c>
      <c r="F13" s="49">
        <v>77</v>
      </c>
      <c r="G13" s="50">
        <v>61</v>
      </c>
      <c r="H13" s="47">
        <f t="shared" si="4"/>
        <v>231</v>
      </c>
      <c r="I13" s="49">
        <f>127</f>
        <v>127</v>
      </c>
      <c r="J13" s="50">
        <v>104</v>
      </c>
      <c r="K13" s="47">
        <f t="shared" si="5"/>
        <v>1280</v>
      </c>
      <c r="L13" s="49">
        <v>654</v>
      </c>
      <c r="M13" s="50">
        <v>626</v>
      </c>
      <c r="N13" s="47">
        <f t="shared" si="6"/>
        <v>959</v>
      </c>
      <c r="O13" s="49">
        <f>485</f>
        <v>485</v>
      </c>
      <c r="P13" s="50">
        <v>474</v>
      </c>
      <c r="Q13" s="45"/>
      <c r="R13" s="51" t="s">
        <v>28</v>
      </c>
    </row>
    <row r="14" spans="1:18" s="13" customFormat="1" ht="35.25" customHeight="1" x14ac:dyDescent="0.45">
      <c r="A14" s="45"/>
      <c r="B14" s="46" t="s">
        <v>29</v>
      </c>
      <c r="C14" s="46"/>
      <c r="D14" s="45"/>
      <c r="E14" s="47">
        <f t="shared" si="3"/>
        <v>76</v>
      </c>
      <c r="F14" s="49">
        <f>2+31</f>
        <v>33</v>
      </c>
      <c r="G14" s="50">
        <f>1+42</f>
        <v>43</v>
      </c>
      <c r="H14" s="47">
        <f t="shared" si="4"/>
        <v>314</v>
      </c>
      <c r="I14" s="49">
        <f>179+3</f>
        <v>182</v>
      </c>
      <c r="J14" s="50">
        <f>128+4</f>
        <v>132</v>
      </c>
      <c r="K14" s="47">
        <f t="shared" si="5"/>
        <v>1631</v>
      </c>
      <c r="L14" s="49">
        <f>792+48</f>
        <v>840</v>
      </c>
      <c r="M14" s="50">
        <f>744+47</f>
        <v>791</v>
      </c>
      <c r="N14" s="47">
        <f t="shared" si="6"/>
        <v>1331</v>
      </c>
      <c r="O14" s="49">
        <f>615+40</f>
        <v>655</v>
      </c>
      <c r="P14" s="50">
        <f>627+49</f>
        <v>676</v>
      </c>
      <c r="Q14" s="45"/>
      <c r="R14" s="51" t="s">
        <v>30</v>
      </c>
    </row>
    <row r="15" spans="1:18" s="13" customFormat="1" ht="35.25" customHeight="1" x14ac:dyDescent="0.45">
      <c r="A15" s="45"/>
      <c r="B15" s="46" t="s">
        <v>31</v>
      </c>
      <c r="C15" s="52"/>
      <c r="D15" s="45"/>
      <c r="E15" s="47">
        <f>SUM(F15:G15)</f>
        <v>46</v>
      </c>
      <c r="F15" s="49">
        <v>17</v>
      </c>
      <c r="G15" s="50">
        <v>29</v>
      </c>
      <c r="H15" s="47">
        <f>SUM(I15:J15)</f>
        <v>110</v>
      </c>
      <c r="I15" s="49">
        <v>71</v>
      </c>
      <c r="J15" s="50">
        <v>39</v>
      </c>
      <c r="K15" s="47">
        <f>SUM(L15:M15)</f>
        <v>788</v>
      </c>
      <c r="L15" s="49">
        <v>433</v>
      </c>
      <c r="M15" s="50">
        <v>355</v>
      </c>
      <c r="N15" s="47">
        <f>SUM(O15:P15)</f>
        <v>585</v>
      </c>
      <c r="O15" s="49">
        <v>298</v>
      </c>
      <c r="P15" s="50">
        <v>287</v>
      </c>
      <c r="Q15" s="45"/>
      <c r="R15" s="51" t="s">
        <v>32</v>
      </c>
    </row>
    <row r="16" spans="1:18" s="13" customFormat="1" ht="35.25" customHeight="1" x14ac:dyDescent="0.45">
      <c r="A16" s="45"/>
      <c r="B16" s="46" t="s">
        <v>33</v>
      </c>
      <c r="C16" s="52"/>
      <c r="D16" s="45"/>
      <c r="E16" s="47">
        <f t="shared" si="3"/>
        <v>24</v>
      </c>
      <c r="F16" s="49">
        <v>12</v>
      </c>
      <c r="G16" s="50">
        <v>12</v>
      </c>
      <c r="H16" s="47">
        <f t="shared" si="4"/>
        <v>131</v>
      </c>
      <c r="I16" s="49">
        <v>81</v>
      </c>
      <c r="J16" s="50">
        <v>50</v>
      </c>
      <c r="K16" s="47">
        <f t="shared" si="5"/>
        <v>620</v>
      </c>
      <c r="L16" s="49">
        <v>316</v>
      </c>
      <c r="M16" s="50">
        <v>304</v>
      </c>
      <c r="N16" s="47">
        <f t="shared" si="6"/>
        <v>557</v>
      </c>
      <c r="O16" s="49">
        <v>286</v>
      </c>
      <c r="P16" s="50">
        <v>271</v>
      </c>
      <c r="Q16" s="45"/>
      <c r="R16" s="51" t="s">
        <v>34</v>
      </c>
    </row>
    <row r="17" spans="1:18" s="13" customFormat="1" ht="4.5" customHeight="1" x14ac:dyDescent="0.45">
      <c r="A17" s="53"/>
      <c r="B17" s="53"/>
      <c r="C17" s="53"/>
      <c r="D17" s="53"/>
      <c r="E17" s="54"/>
      <c r="F17" s="55"/>
      <c r="G17" s="56"/>
      <c r="H17" s="54"/>
      <c r="I17" s="55"/>
      <c r="J17" s="56"/>
      <c r="K17" s="53"/>
      <c r="L17" s="55"/>
      <c r="M17" s="53"/>
      <c r="N17" s="54"/>
      <c r="O17" s="55"/>
      <c r="P17" s="56"/>
      <c r="Q17" s="53"/>
      <c r="R17" s="53"/>
    </row>
    <row r="18" spans="1:18" s="13" customFormat="1" ht="4.5" customHeight="1" x14ac:dyDescent="0.45">
      <c r="A18" s="45"/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</row>
    <row r="19" spans="1:18" s="13" customFormat="1" ht="19.5" x14ac:dyDescent="0.45">
      <c r="A19" s="45" t="s">
        <v>35</v>
      </c>
      <c r="B19" s="45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</row>
    <row r="20" spans="1:18" s="13" customFormat="1" ht="19.5" x14ac:dyDescent="0.45">
      <c r="A20" s="45"/>
      <c r="B20" s="45" t="s">
        <v>36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5"/>
      <c r="R20" s="45"/>
    </row>
  </sheetData>
  <mergeCells count="12">
    <mergeCell ref="A9:D9"/>
    <mergeCell ref="Q9:R9"/>
    <mergeCell ref="A4:D7"/>
    <mergeCell ref="E4:G4"/>
    <mergeCell ref="H4:J4"/>
    <mergeCell ref="K4:M4"/>
    <mergeCell ref="N4:P4"/>
    <mergeCell ref="Q4:R7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2020-05-08T04:21:29Z</dcterms:created>
  <dcterms:modified xsi:type="dcterms:W3CDTF">2020-05-08T04:21:38Z</dcterms:modified>
</cp:coreProperties>
</file>