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D:\aree_B\DATA\LFS\2564\สรง64\UP\"/>
    </mc:Choice>
  </mc:AlternateContent>
  <xr:revisionPtr revIDLastSave="0" documentId="8_{9CA3122C-74EA-4D31-959D-E538EF8F3426}" xr6:coauthVersionLast="47" xr6:coauthVersionMax="47" xr10:uidLastSave="{00000000-0000-0000-0000-000000000000}"/>
  <bookViews>
    <workbookView xWindow="-120" yWindow="-120" windowWidth="21840" windowHeight="13140" tabRatio="907" activeTab="5" xr2:uid="{00000000-000D-0000-FFFF-FFFF00000000}"/>
  </bookViews>
  <sheets>
    <sheet name="ตารางที่1" sheetId="7" r:id="rId1"/>
    <sheet name="ตารางที่2" sheetId="14" r:id="rId2"/>
    <sheet name="ตารางที่3" sheetId="4" r:id="rId3"/>
    <sheet name="ตารางที่4" sheetId="12" r:id="rId4"/>
    <sheet name="ตารางที่5" sheetId="2" r:id="rId5"/>
    <sheet name="ตารางที่6" sheetId="3" r:id="rId6"/>
    <sheet name="ตารางที่7" sheetId="5" r:id="rId7"/>
  </sheets>
  <definedNames>
    <definedName name="_xlnm.Print_Area" localSheetId="0">ตารางที่1!$A$1:$E$28</definedName>
    <definedName name="_xlnm.Print_Area" localSheetId="1">ตารางที่2!$A$1:$E$37</definedName>
    <definedName name="_xlnm.Print_Area" localSheetId="2">ตารางที่3!$A$1:$E$28</definedName>
    <definedName name="_xlnm.Print_Area" localSheetId="3">ตารางที่4!$A$1:$D$52</definedName>
    <definedName name="_xlnm.Print_Area" localSheetId="4">ตารางที่5!$A$1:$E$22</definedName>
    <definedName name="_xlnm.Print_Area" localSheetId="5">ตารางที่6!$A$1:$E$26</definedName>
    <definedName name="_xlnm.Print_Area" localSheetId="6">ตารางที่7!$A$1:$E$37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7" l="1"/>
  <c r="B15" i="7"/>
  <c r="B15" i="12"/>
  <c r="D12" i="7"/>
  <c r="C12" i="7"/>
  <c r="B14" i="7"/>
  <c r="B16" i="7"/>
  <c r="B13" i="7"/>
  <c r="C8" i="7"/>
  <c r="D8" i="7"/>
  <c r="D7" i="7" s="1"/>
  <c r="B19" i="5"/>
  <c r="B20" i="14"/>
  <c r="B12" i="7" l="1"/>
  <c r="B9" i="5"/>
  <c r="D10" i="5"/>
  <c r="B9" i="4" l="1"/>
  <c r="C7" i="2" l="1"/>
  <c r="B10" i="12"/>
  <c r="D11" i="14"/>
  <c r="C7" i="7"/>
  <c r="B7" i="5"/>
  <c r="D7" i="2"/>
  <c r="B9" i="7" l="1"/>
  <c r="E19" i="7" l="1"/>
  <c r="B10" i="14" l="1"/>
  <c r="B21" i="12" l="1"/>
  <c r="C11" i="14"/>
  <c r="C10" i="5" l="1"/>
  <c r="B12" i="2"/>
  <c r="B14" i="14"/>
  <c r="B19" i="12"/>
  <c r="B8" i="12" l="1"/>
  <c r="B6" i="12"/>
  <c r="B16" i="14" l="1"/>
  <c r="D5" i="4" l="1"/>
  <c r="C5" i="4"/>
  <c r="D6" i="3"/>
  <c r="E6" i="3"/>
  <c r="C6" i="3"/>
  <c r="C24" i="3" s="1"/>
  <c r="D5" i="12"/>
  <c r="D41" i="12" s="1"/>
  <c r="C5" i="12"/>
  <c r="C41" i="12" s="1"/>
  <c r="C22" i="4" l="1"/>
  <c r="C26" i="4"/>
  <c r="D24" i="4"/>
  <c r="D20" i="4"/>
  <c r="D30" i="12"/>
  <c r="D34" i="12"/>
  <c r="D39" i="12"/>
  <c r="D33" i="12"/>
  <c r="D31" i="12"/>
  <c r="D36" i="12"/>
  <c r="D32" i="12"/>
  <c r="D19" i="3"/>
  <c r="D24" i="3"/>
  <c r="D23" i="3"/>
  <c r="C21" i="4"/>
  <c r="C24" i="4"/>
  <c r="C18" i="3"/>
  <c r="C19" i="3"/>
  <c r="D25" i="4"/>
  <c r="D23" i="4"/>
  <c r="D22" i="3"/>
  <c r="D21" i="3"/>
  <c r="D21" i="4"/>
  <c r="D26" i="4"/>
  <c r="D18" i="4"/>
  <c r="D51" i="12"/>
  <c r="D42" i="12"/>
  <c r="D46" i="12"/>
  <c r="C30" i="12"/>
  <c r="C31" i="12"/>
  <c r="D14" i="5"/>
  <c r="C14" i="5"/>
  <c r="C5" i="5" s="1"/>
  <c r="C23" i="5" s="1"/>
  <c r="D5" i="2"/>
  <c r="D18" i="2" s="1"/>
  <c r="D15" i="14"/>
  <c r="D6" i="14" s="1"/>
  <c r="C15" i="14"/>
  <c r="D30" i="14" l="1"/>
  <c r="D24" i="14"/>
  <c r="D32" i="14"/>
  <c r="D33" i="14"/>
  <c r="D34" i="14"/>
  <c r="C27" i="5"/>
  <c r="C35" i="5"/>
  <c r="D20" i="2"/>
  <c r="D19" i="2"/>
  <c r="D16" i="2"/>
  <c r="D21" i="2"/>
  <c r="D15" i="2"/>
  <c r="D17" i="2"/>
  <c r="D14" i="2"/>
  <c r="D6" i="7"/>
  <c r="B8" i="7"/>
  <c r="D5" i="5"/>
  <c r="D35" i="5" s="1"/>
  <c r="C5" i="2"/>
  <c r="C38" i="12"/>
  <c r="C18" i="2" l="1"/>
  <c r="C16" i="2"/>
  <c r="D19" i="7"/>
  <c r="D25" i="5"/>
  <c r="D27" i="5"/>
  <c r="D26" i="5"/>
  <c r="D27" i="14"/>
  <c r="D31" i="14"/>
  <c r="D29" i="14"/>
  <c r="C15" i="2"/>
  <c r="C6" i="7"/>
  <c r="B7" i="7"/>
  <c r="C28" i="5"/>
  <c r="D28" i="5"/>
  <c r="C33" i="5"/>
  <c r="D33" i="5"/>
  <c r="C32" i="5"/>
  <c r="D32" i="5"/>
  <c r="C31" i="5"/>
  <c r="D31" i="5"/>
  <c r="C20" i="2"/>
  <c r="C19" i="2"/>
  <c r="C17" i="2"/>
  <c r="C49" i="12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C25" i="4"/>
  <c r="D22" i="4"/>
  <c r="C20" i="4"/>
  <c r="C18" i="4"/>
  <c r="B6" i="4"/>
  <c r="C23" i="4"/>
  <c r="C19" i="4"/>
  <c r="D19" i="4"/>
  <c r="D28" i="14"/>
  <c r="D26" i="14"/>
  <c r="D25" i="14"/>
  <c r="D23" i="14"/>
  <c r="C23" i="7" l="1"/>
  <c r="C25" i="7"/>
  <c r="D27" i="7"/>
  <c r="D26" i="7"/>
  <c r="D25" i="7"/>
  <c r="D23" i="7"/>
  <c r="D22" i="7"/>
  <c r="D24" i="7"/>
  <c r="D20" i="7"/>
  <c r="D21" i="7"/>
  <c r="C27" i="7"/>
  <c r="C21" i="7"/>
  <c r="C22" i="7"/>
  <c r="C26" i="7"/>
  <c r="C24" i="7"/>
  <c r="C20" i="7"/>
  <c r="C19" i="7"/>
  <c r="C22" i="3"/>
  <c r="C18" i="7" l="1"/>
  <c r="B5" i="4"/>
  <c r="B8" i="3"/>
  <c r="B18" i="4" l="1"/>
  <c r="D24" i="5"/>
  <c r="D23" i="5"/>
  <c r="D22" i="5"/>
  <c r="C25" i="5"/>
  <c r="C24" i="5"/>
  <c r="C22" i="5"/>
  <c r="D20" i="3"/>
  <c r="D18" i="3"/>
  <c r="D17" i="3"/>
  <c r="C23" i="3"/>
  <c r="C21" i="3"/>
  <c r="C20" i="3"/>
  <c r="C17" i="3"/>
  <c r="B25" i="12" l="1"/>
  <c r="B17" i="5" l="1"/>
  <c r="B16" i="5"/>
  <c r="B15" i="5"/>
  <c r="D30" i="5"/>
  <c r="C30" i="5"/>
  <c r="B12" i="5"/>
  <c r="B11" i="5"/>
  <c r="B8" i="5"/>
  <c r="B6" i="5"/>
  <c r="B5" i="5"/>
  <c r="B14" i="3"/>
  <c r="B13" i="3"/>
  <c r="B12" i="3"/>
  <c r="B11" i="3"/>
  <c r="B10" i="3"/>
  <c r="B9" i="3"/>
  <c r="B7" i="3"/>
  <c r="B6" i="3"/>
  <c r="B11" i="2"/>
  <c r="B10" i="2"/>
  <c r="B9" i="2"/>
  <c r="B8" i="2"/>
  <c r="B6" i="2"/>
  <c r="B5" i="2"/>
  <c r="B24" i="12"/>
  <c r="B23" i="12"/>
  <c r="B22" i="12"/>
  <c r="B20" i="12"/>
  <c r="B18" i="12"/>
  <c r="B17" i="12"/>
  <c r="B16" i="12"/>
  <c r="B14" i="12"/>
  <c r="B13" i="12"/>
  <c r="B12" i="12"/>
  <c r="B11" i="12"/>
  <c r="B9" i="12"/>
  <c r="B7" i="12"/>
  <c r="B14" i="4"/>
  <c r="B26" i="4" s="1"/>
  <c r="B13" i="4"/>
  <c r="B25" i="4" s="1"/>
  <c r="B12" i="4"/>
  <c r="B24" i="4" s="1"/>
  <c r="B11" i="4"/>
  <c r="B23" i="4" s="1"/>
  <c r="B10" i="4"/>
  <c r="B22" i="4" s="1"/>
  <c r="B21" i="4"/>
  <c r="B8" i="4"/>
  <c r="B20" i="4" s="1"/>
  <c r="B7" i="4"/>
  <c r="B19" i="4" s="1"/>
  <c r="B18" i="14"/>
  <c r="B17" i="14"/>
  <c r="B13" i="14"/>
  <c r="B12" i="14"/>
  <c r="B9" i="14"/>
  <c r="B8" i="14"/>
  <c r="B7" i="14"/>
  <c r="B10" i="7"/>
  <c r="B27" i="5" l="1"/>
  <c r="B28" i="5"/>
  <c r="B35" i="5"/>
  <c r="B31" i="5"/>
  <c r="B21" i="3"/>
  <c r="B23" i="3"/>
  <c r="B22" i="3"/>
  <c r="B15" i="2"/>
  <c r="B20" i="2"/>
  <c r="B19" i="2"/>
  <c r="B17" i="2"/>
  <c r="B18" i="2"/>
  <c r="B18" i="3"/>
  <c r="B24" i="3"/>
  <c r="B22" i="5"/>
  <c r="B14" i="2"/>
  <c r="B21" i="2"/>
  <c r="B23" i="5"/>
  <c r="B20" i="3"/>
  <c r="B24" i="5"/>
  <c r="B11" i="14"/>
  <c r="B15" i="14"/>
  <c r="B10" i="5"/>
  <c r="B26" i="5" s="1"/>
  <c r="B14" i="5"/>
  <c r="B30" i="5" s="1"/>
  <c r="B17" i="3"/>
  <c r="B7" i="2"/>
  <c r="B16" i="2" s="1"/>
  <c r="B19" i="3"/>
  <c r="B25" i="5"/>
  <c r="B33" i="5"/>
  <c r="B32" i="5"/>
  <c r="C26" i="5"/>
  <c r="B5" i="12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  <c r="B6" i="7"/>
  <c r="B21" i="7" l="1"/>
  <c r="B23" i="7"/>
  <c r="B27" i="7"/>
  <c r="B20" i="7"/>
  <c r="B22" i="7"/>
  <c r="B25" i="7"/>
  <c r="B26" i="7"/>
  <c r="B24" i="7"/>
  <c r="B19" i="7"/>
  <c r="D18" i="7"/>
  <c r="C14" i="2"/>
  <c r="B18" i="7" l="1"/>
  <c r="B28" i="7"/>
  <c r="C6" i="14"/>
  <c r="C30" i="14" s="1"/>
  <c r="B6" i="14"/>
  <c r="B27" i="14" l="1"/>
  <c r="B28" i="14"/>
  <c r="B29" i="14"/>
  <c r="B30" i="14"/>
  <c r="B26" i="14"/>
  <c r="B24" i="14"/>
  <c r="B32" i="14"/>
  <c r="B25" i="14"/>
  <c r="B34" i="14"/>
  <c r="B33" i="14"/>
  <c r="B31" i="14"/>
  <c r="B23" i="14"/>
  <c r="C23" i="14"/>
  <c r="C25" i="14"/>
  <c r="C24" i="14"/>
  <c r="C26" i="14"/>
  <c r="C32" i="14"/>
  <c r="C34" i="14"/>
  <c r="C33" i="14"/>
  <c r="C29" i="14"/>
  <c r="C28" i="14"/>
  <c r="C27" i="14"/>
  <c r="C31" i="14"/>
</calcChain>
</file>

<file path=xl/sharedStrings.xml><?xml version="1.0" encoding="utf-8"?>
<sst xmlns="http://schemas.openxmlformats.org/spreadsheetml/2006/main" count="255" uniqueCount="110">
  <si>
    <t>รวม</t>
  </si>
  <si>
    <t>ชาย</t>
  </si>
  <si>
    <t>หญิง</t>
  </si>
  <si>
    <t>ยอดรวม</t>
  </si>
  <si>
    <t>ผู้มีอายุ  15  ปีขึ้นไป</t>
  </si>
  <si>
    <t>4. เสมียน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</si>
  <si>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</si>
  <si>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</si>
  <si>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</si>
  <si>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</si>
  <si>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</si>
  <si>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</si>
  <si>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</si>
  <si>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</si>
  <si>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</si>
  <si>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</si>
  <si>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</si>
  <si>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</si>
  <si>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</si>
  <si>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 xml:space="preserve">   1.2  ผู้ที่รอฤดูกาล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</si>
  <si>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</si>
  <si>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</si>
  <si>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</si>
  <si>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</si>
  <si>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</si>
  <si>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</si>
  <si>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</si>
  <si>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</si>
  <si>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</si>
  <si>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</si>
  <si>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</si>
  <si>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1.  นายจ้าง</t>
  </si>
  <si>
    <t>ชั่วโมงการทำงาน</t>
  </si>
  <si>
    <t xml:space="preserve"> </t>
  </si>
  <si>
    <t>8.  50  ชั่วโมงขึ้นไป</t>
  </si>
  <si>
    <t xml:space="preserve">     5.3  สายวิชาการศึกษา</t>
  </si>
  <si>
    <t>7.  อื่นๆ</t>
  </si>
  <si>
    <t>8.  ไม่ทราบ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</si>
  <si>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</si>
  <si>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</si>
  <si>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</si>
  <si>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</si>
  <si>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</si>
  <si>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</si>
  <si>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</si>
  <si>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</si>
  <si>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</si>
  <si>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</si>
  <si>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</si>
  <si>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</si>
  <si>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6.  อุดมศึกษา</t>
  </si>
  <si>
    <t>สถานภาพแรงงาน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</si>
  <si>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</si>
  <si>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</si>
  <si>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</si>
  <si>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</si>
  <si>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</si>
  <si>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</si>
  <si>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</si>
  <si>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</si>
  <si>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</si>
  <si>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</si>
  <si>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</si>
  <si>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</si>
  <si>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</si>
  <si>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</si>
  <si>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</si>
  <si>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</si>
  <si>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</si>
  <si>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</si>
  <si>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</si>
  <si>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</si>
  <si>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</si>
  <si>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</si>
  <si>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</si>
  <si>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</si>
  <si>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</si>
  <si>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2. ผู้ประกอบวิชาชีพด้านต่างๆ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</si>
  <si>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</si>
  <si>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</si>
  <si>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</si>
  <si>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</si>
  <si>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t xml:space="preserve">                   ชาย</t>
  </si>
  <si>
    <t xml:space="preserve">                   หญิง</t>
  </si>
  <si>
    <t xml:space="preserve">                    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</si>
  <si>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</si>
  <si>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</si>
  <si>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</si>
  <si>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</si>
  <si>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</si>
  <si>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</si>
  <si>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</si>
  <si>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</si>
  <si>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</si>
  <si>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</si>
  <si>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</si>
  <si>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</si>
  <si>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</si>
  <si>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</si>
  <si>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</si>
  <si>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</si>
  <si>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2.3 เด็ก/ชรา/ป่วย/พิการจนไม่สามารถทำงานได้</t>
  </si>
  <si>
    <t xml:space="preserve">   2.4 อื่นๆ</t>
  </si>
  <si>
    <t>ตารางที่ 1   จำนวนและร้อยละของประชากรอายุ 15 ปีขึ้นไป  จำแนกตามสถานภาพแรงงาน และเพศ พ.ศ. 2564</t>
  </si>
  <si>
    <t>ตารางที่ 2   จำนวนและร้อยละของประชากรอายุ 15 ปีขึ้นไป  จำแนกตามระดับการศึกษาที่สำเร็จ และเพศ พ.ศ. 2564</t>
  </si>
  <si>
    <t>ตารางที่ 3   จำนวนและร้อยละของผู้มีงานทำ จำแนกตามอาชีพ และเพศ พ.ศ. 2564</t>
  </si>
  <si>
    <t>ตารางที่ 4   จำนวนและร้อยละของผู้มีงานทำ จำแนกตามอุตสาหกรรม และเพศ พ.ศ. 2564</t>
  </si>
  <si>
    <t>ตารางที่ 5   จำนวนและร้อยละของผู้มีงานทำ จำแนกตามสถานภาพการทำงาน และเพศ พ.ศ. 2564</t>
  </si>
  <si>
    <t>ตารางที่ 6  จำนวนและร้อยละของผู้มีงานทำ จำแนกตามชั่วโมงการทำงานต่อสัปดาห์ และเพศ พ.ศ. 2564</t>
  </si>
  <si>
    <t>ตารางที่ 7  จำนวนและร้อยละของผู้มีงานทำ จำแนกตามระดับการศึกษาที่สำเร็จ และเพศ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</si>
</sst>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00"/>
    <numFmt numFmtId="190" formatCode="0.0"/>
    <numFmt numFmtId="191" formatCode="_-* #,##0_-;\-* #,##0_-;_-* &quot;-&quot;??_-;_-@_-"/>
    <numFmt numFmtId="192" formatCode="_-* #,##0.0_-;\-* #,##0.0_-;_-* &quot;-&quot;??_-;_-@_-"/>
  </numFmts>
  <fonts count="2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sz val="11"/>
      <color theme="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190" fontId="6" fillId="0" borderId="0" xfId="0" applyNumberFormat="1" applyFont="1" applyFill="1" applyBorder="1" applyAlignment="1">
      <alignment horizontal="right"/>
    </xf>
    <xf numFmtId="190" fontId="5" fillId="0" borderId="0" xfId="0" applyNumberFormat="1" applyFont="1" applyFill="1" applyBorder="1" applyAlignment="1">
      <alignment horizontal="right"/>
    </xf>
    <xf numFmtId="190" fontId="5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14" fillId="0" borderId="0" xfId="0" applyFont="1"/>
    <xf numFmtId="190" fontId="1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90" fontId="14" fillId="0" borderId="1" xfId="0" applyNumberFormat="1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/>
    <xf numFmtId="190" fontId="3" fillId="0" borderId="0" xfId="0" applyNumberFormat="1" applyFont="1"/>
    <xf numFmtId="190" fontId="14" fillId="0" borderId="0" xfId="0" applyNumberFormat="1" applyFont="1"/>
    <xf numFmtId="0" fontId="5" fillId="0" borderId="0" xfId="0" applyFont="1" applyAlignment="1"/>
    <xf numFmtId="190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/>
    <xf numFmtId="2" fontId="3" fillId="0" borderId="0" xfId="0" applyNumberFormat="1" applyFont="1"/>
    <xf numFmtId="189" fontId="5" fillId="0" borderId="0" xfId="0" applyNumberFormat="1" applyFont="1" applyAlignment="1">
      <alignment vertical="center"/>
    </xf>
    <xf numFmtId="189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/>
    <xf numFmtId="1" fontId="9" fillId="0" borderId="0" xfId="0" applyNumberFormat="1" applyFont="1" applyFill="1" applyAlignment="1">
      <alignment vertical="center"/>
    </xf>
    <xf numFmtId="188" fontId="9" fillId="0" borderId="0" xfId="0" applyNumberFormat="1" applyFont="1" applyFill="1" applyAlignment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quotePrefix="1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90" fontId="16" fillId="0" borderId="0" xfId="1" applyNumberFormat="1" applyFont="1" applyFill="1" applyBorder="1" applyAlignment="1">
      <alignment horizontal="right" vertical="center"/>
    </xf>
    <xf numFmtId="190" fontId="7" fillId="0" borderId="0" xfId="1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 wrapText="1"/>
    </xf>
    <xf numFmtId="1" fontId="5" fillId="0" borderId="0" xfId="0" applyNumberFormat="1" applyFont="1" applyFill="1" applyBorder="1" applyAlignment="1">
      <alignment horizontal="right" vertical="center"/>
    </xf>
    <xf numFmtId="192" fontId="5" fillId="0" borderId="0" xfId="0" applyNumberFormat="1" applyFont="1"/>
    <xf numFmtId="192" fontId="4" fillId="0" borderId="0" xfId="0" applyNumberFormat="1" applyFont="1" applyAlignment="1">
      <alignment horizontal="center"/>
    </xf>
    <xf numFmtId="192" fontId="14" fillId="0" borderId="1" xfId="0" applyNumberFormat="1" applyFont="1" applyBorder="1" applyAlignment="1">
      <alignment horizontal="right" vertical="center"/>
    </xf>
    <xf numFmtId="192" fontId="14" fillId="0" borderId="0" xfId="0" applyNumberFormat="1" applyFont="1"/>
    <xf numFmtId="192" fontId="3" fillId="0" borderId="0" xfId="0" applyNumberFormat="1" applyFont="1"/>
    <xf numFmtId="3" fontId="23" fillId="0" borderId="0" xfId="0" applyNumberFormat="1" applyFont="1" applyFill="1" applyBorder="1" applyAlignment="1">
      <alignment horizontal="right" wrapText="1"/>
    </xf>
    <xf numFmtId="190" fontId="7" fillId="0" borderId="0" xfId="1" quotePrefix="1" applyNumberFormat="1" applyFont="1" applyFill="1" applyAlignment="1">
      <alignment horizontal="right"/>
    </xf>
    <xf numFmtId="191" fontId="5" fillId="0" borderId="0" xfId="1" applyNumberFormat="1" applyFont="1" applyFill="1" applyAlignment="1">
      <alignment horizontal="right"/>
    </xf>
    <xf numFmtId="41" fontId="7" fillId="0" borderId="0" xfId="1" applyNumberFormat="1" applyFont="1" applyFill="1" applyAlignment="1"/>
    <xf numFmtId="41" fontId="5" fillId="0" borderId="0" xfId="1" applyNumberFormat="1" applyFont="1" applyFill="1" applyAlignment="1">
      <alignment horizontal="right"/>
    </xf>
    <xf numFmtId="190" fontId="5" fillId="0" borderId="0" xfId="1" quotePrefix="1" applyNumberFormat="1" applyFont="1" applyFill="1" applyAlignment="1">
      <alignment horizontal="right"/>
    </xf>
    <xf numFmtId="190" fontId="5" fillId="2" borderId="0" xfId="0" applyNumberFormat="1" applyFont="1" applyFill="1" applyAlignment="1">
      <alignment horizontal="right" vertical="center"/>
    </xf>
    <xf numFmtId="190" fontId="7" fillId="0" borderId="0" xfId="0" applyNumberFormat="1" applyFont="1" applyFill="1"/>
    <xf numFmtId="0" fontId="14" fillId="0" borderId="0" xfId="0" applyFont="1" applyFill="1" applyAlignment="1">
      <alignment horizontal="left" vertical="center"/>
    </xf>
    <xf numFmtId="17" fontId="14" fillId="0" borderId="0" xfId="0" quotePrefix="1" applyNumberFormat="1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20" fillId="0" borderId="0" xfId="0" applyFont="1" applyFill="1"/>
    <xf numFmtId="0" fontId="4" fillId="0" borderId="0" xfId="0" applyFont="1" applyFill="1"/>
    <xf numFmtId="0" fontId="12" fillId="0" borderId="2" xfId="0" applyFont="1" applyFill="1" applyBorder="1"/>
    <xf numFmtId="0" fontId="12" fillId="0" borderId="0" xfId="0" applyFont="1" applyFill="1"/>
    <xf numFmtId="0" fontId="12" fillId="0" borderId="1" xfId="0" applyFont="1" applyFill="1" applyBorder="1"/>
    <xf numFmtId="0" fontId="12" fillId="0" borderId="0" xfId="0" applyFont="1" applyFill="1" applyAlignment="1">
      <alignment horizontal="center" vertical="center"/>
    </xf>
    <xf numFmtId="3" fontId="22" fillId="0" borderId="0" xfId="0" applyNumberFormat="1" applyFont="1" applyFill="1"/>
    <xf numFmtId="0" fontId="12" fillId="0" borderId="0" xfId="0" applyFont="1" applyFill="1" applyAlignment="1">
      <alignment vertical="center"/>
    </xf>
    <xf numFmtId="0" fontId="14" fillId="0" borderId="0" xfId="0" applyFont="1" applyFill="1"/>
    <xf numFmtId="0" fontId="1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91" fontId="6" fillId="0" borderId="0" xfId="1" applyNumberFormat="1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0" fontId="14" fillId="0" borderId="0" xfId="0" applyFont="1" applyFill="1" applyBorder="1"/>
    <xf numFmtId="190" fontId="12" fillId="0" borderId="0" xfId="0" applyNumberFormat="1" applyFont="1" applyFill="1" applyAlignment="1">
      <alignment vertical="center"/>
    </xf>
    <xf numFmtId="188" fontId="5" fillId="0" borderId="0" xfId="0" applyNumberFormat="1" applyFont="1" applyFill="1" applyAlignment="1">
      <alignment vertical="center"/>
    </xf>
    <xf numFmtId="189" fontId="5" fillId="0" borderId="0" xfId="0" applyNumberFormat="1" applyFont="1" applyFill="1" applyAlignment="1">
      <alignment vertical="center"/>
    </xf>
    <xf numFmtId="2" fontId="12" fillId="0" borderId="0" xfId="0" applyNumberFormat="1" applyFont="1" applyFill="1" applyAlignment="1">
      <alignment vertical="center"/>
    </xf>
    <xf numFmtId="190" fontId="5" fillId="0" borderId="0" xfId="0" applyNumberFormat="1" applyFont="1" applyFill="1" applyAlignment="1">
      <alignment horizontal="right" vertical="center"/>
    </xf>
    <xf numFmtId="190" fontId="5" fillId="0" borderId="0" xfId="0" applyNumberFormat="1" applyFont="1" applyFill="1" applyAlignment="1">
      <alignment vertical="center"/>
    </xf>
    <xf numFmtId="190" fontId="25" fillId="0" borderId="0" xfId="0" applyNumberFormat="1" applyFont="1" applyFill="1" applyAlignment="1">
      <alignment horizontal="right" vertical="center"/>
    </xf>
    <xf numFmtId="190" fontId="14" fillId="0" borderId="0" xfId="0" applyNumberFormat="1" applyFont="1" applyFill="1" applyAlignment="1">
      <alignment vertical="center"/>
    </xf>
    <xf numFmtId="190" fontId="14" fillId="0" borderId="0" xfId="0" applyNumberFormat="1" applyFont="1" applyFill="1"/>
    <xf numFmtId="0" fontId="14" fillId="0" borderId="1" xfId="0" applyFont="1" applyFill="1" applyBorder="1"/>
    <xf numFmtId="190" fontId="14" fillId="0" borderId="1" xfId="0" applyNumberFormat="1" applyFont="1" applyFill="1" applyBorder="1" applyAlignment="1">
      <alignment horizontal="right" vertical="center"/>
    </xf>
    <xf numFmtId="0" fontId="18" fillId="0" borderId="0" xfId="0" applyFont="1" applyFill="1"/>
    <xf numFmtId="190" fontId="5" fillId="0" borderId="0" xfId="0" applyNumberFormat="1" applyFont="1" applyFill="1"/>
    <xf numFmtId="2" fontId="5" fillId="0" borderId="0" xfId="0" applyNumberFormat="1" applyFont="1" applyFill="1"/>
    <xf numFmtId="190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3" fontId="5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right" vertical="center" indent="1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87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1" applyFont="1" applyFill="1"/>
    <xf numFmtId="188" fontId="5" fillId="0" borderId="0" xfId="0" applyNumberFormat="1" applyFont="1" applyFill="1"/>
    <xf numFmtId="190" fontId="5" fillId="0" borderId="0" xfId="0" applyNumberFormat="1" applyFont="1" applyFill="1" applyBorder="1"/>
    <xf numFmtId="189" fontId="3" fillId="0" borderId="0" xfId="0" applyNumberFormat="1" applyFont="1" applyFill="1"/>
    <xf numFmtId="0" fontId="21" fillId="0" borderId="2" xfId="0" applyFont="1" applyFill="1" applyBorder="1"/>
    <xf numFmtId="190" fontId="3" fillId="0" borderId="2" xfId="0" applyNumberFormat="1" applyFont="1" applyFill="1" applyBorder="1"/>
    <xf numFmtId="189" fontId="3" fillId="0" borderId="2" xfId="0" applyNumberFormat="1" applyFont="1" applyFill="1" applyBorder="1"/>
    <xf numFmtId="0" fontId="3" fillId="0" borderId="2" xfId="0" applyFont="1" applyFill="1" applyBorder="1"/>
    <xf numFmtId="2" fontId="3" fillId="0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190" fontId="5" fillId="2" borderId="0" xfId="0" applyNumberFormat="1" applyFont="1" applyFill="1"/>
    <xf numFmtId="0" fontId="12" fillId="2" borderId="1" xfId="0" applyFont="1" applyFill="1" applyBorder="1" applyAlignment="1">
      <alignment horizontal="right" vertical="center" indent="1"/>
    </xf>
    <xf numFmtId="0" fontId="14" fillId="2" borderId="0" xfId="0" applyFont="1" applyFill="1"/>
    <xf numFmtId="2" fontId="5" fillId="0" borderId="0" xfId="1" quotePrefix="1" applyNumberFormat="1" applyFont="1" applyFill="1" applyAlignment="1">
      <alignment horizontal="right"/>
    </xf>
    <xf numFmtId="189" fontId="5" fillId="0" borderId="0" xfId="1" quotePrefix="1" applyNumberFormat="1" applyFont="1" applyFill="1" applyAlignment="1">
      <alignment horizontal="right"/>
    </xf>
    <xf numFmtId="190" fontId="6" fillId="0" borderId="1" xfId="0" applyNumberFormat="1" applyFont="1" applyFill="1" applyBorder="1" applyAlignment="1">
      <alignment horizontal="right" vertical="center" indent="1"/>
    </xf>
    <xf numFmtId="2" fontId="5" fillId="0" borderId="0" xfId="0" applyNumberFormat="1" applyFont="1" applyFill="1" applyBorder="1" applyAlignment="1">
      <alignment horizontal="right"/>
    </xf>
    <xf numFmtId="192" fontId="16" fillId="0" borderId="0" xfId="1" applyNumberFormat="1" applyFont="1" applyFill="1" applyBorder="1" applyAlignment="1">
      <alignment horizontal="right" vertical="center"/>
    </xf>
    <xf numFmtId="192" fontId="7" fillId="0" borderId="0" xfId="1" applyNumberFormat="1" applyFont="1" applyFill="1" applyAlignment="1"/>
    <xf numFmtId="43" fontId="5" fillId="0" borderId="0" xfId="1" applyFont="1" applyFill="1" applyBorder="1" applyAlignment="1">
      <alignment horizontal="right" vertical="center"/>
    </xf>
    <xf numFmtId="191" fontId="5" fillId="0" borderId="0" xfId="1" quotePrefix="1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191" fontId="22" fillId="0" borderId="0" xfId="1" applyNumberFormat="1" applyFont="1" applyFill="1"/>
    <xf numFmtId="0" fontId="5" fillId="0" borderId="0" xfId="0" quotePrefix="1" applyFont="1" applyFill="1" applyAlignment="1" applyProtection="1">
      <alignment vertical="center"/>
    </xf>
    <xf numFmtId="191" fontId="23" fillId="0" borderId="0" xfId="1" applyNumberFormat="1" applyFont="1" applyFill="1" applyAlignment="1">
      <alignment horizontal="right" wrapText="1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190" fontId="6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right" indent="1"/>
    </xf>
    <xf numFmtId="192" fontId="6" fillId="0" borderId="1" xfId="0" applyNumberFormat="1" applyFont="1" applyFill="1" applyBorder="1" applyAlignment="1">
      <alignment horizontal="right" indent="1"/>
    </xf>
    <xf numFmtId="0" fontId="11" fillId="0" borderId="0" xfId="0" applyFont="1" applyFill="1"/>
    <xf numFmtId="3" fontId="9" fillId="0" borderId="0" xfId="0" applyNumberFormat="1" applyFont="1" applyFill="1" applyBorder="1"/>
    <xf numFmtId="191" fontId="9" fillId="0" borderId="0" xfId="0" applyNumberFormat="1" applyFont="1" applyFill="1" applyBorder="1"/>
    <xf numFmtId="3" fontId="24" fillId="0" borderId="0" xfId="0" applyNumberFormat="1" applyFont="1" applyFill="1" applyBorder="1"/>
    <xf numFmtId="191" fontId="7" fillId="0" borderId="0" xfId="1" applyNumberFormat="1" applyFont="1" applyFill="1" applyAlignment="1">
      <alignment horizontal="right"/>
    </xf>
    <xf numFmtId="3" fontId="7" fillId="0" borderId="0" xfId="0" applyNumberFormat="1" applyFont="1" applyFill="1" applyBorder="1"/>
    <xf numFmtId="191" fontId="7" fillId="0" borderId="0" xfId="0" applyNumberFormat="1" applyFont="1" applyFill="1" applyBorder="1"/>
    <xf numFmtId="3" fontId="7" fillId="0" borderId="0" xfId="0" applyNumberFormat="1" applyFont="1" applyFill="1" applyAlignment="1">
      <alignment vertical="center"/>
    </xf>
    <xf numFmtId="192" fontId="7" fillId="0" borderId="0" xfId="1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91" fontId="6" fillId="0" borderId="0" xfId="1" applyNumberFormat="1" applyFont="1" applyFill="1" applyAlignment="1">
      <alignment horizontal="right"/>
    </xf>
    <xf numFmtId="3" fontId="7" fillId="0" borderId="0" xfId="1" quotePrefix="1" applyNumberFormat="1" applyFont="1" applyFill="1" applyAlignment="1">
      <alignment horizontal="right"/>
    </xf>
    <xf numFmtId="191" fontId="7" fillId="0" borderId="0" xfId="1" quotePrefix="1" applyNumberFormat="1" applyFont="1" applyFill="1" applyAlignment="1">
      <alignment horizontal="right"/>
    </xf>
    <xf numFmtId="3" fontId="5" fillId="0" borderId="0" xfId="0" quotePrefix="1" applyNumberFormat="1" applyFont="1" applyFill="1" applyAlignment="1">
      <alignment horizontal="right"/>
    </xf>
    <xf numFmtId="0" fontId="12" fillId="0" borderId="1" xfId="0" applyFont="1" applyFill="1" applyBorder="1" applyAlignment="1">
      <alignment horizontal="right" vertical="center" indent="1"/>
    </xf>
    <xf numFmtId="192" fontId="12" fillId="0" borderId="1" xfId="0" applyNumberFormat="1" applyFont="1" applyFill="1" applyBorder="1" applyAlignment="1">
      <alignment horizontal="right" vertical="center" indent="1"/>
    </xf>
    <xf numFmtId="0" fontId="12" fillId="0" borderId="0" xfId="0" applyFont="1" applyFill="1" applyAlignment="1">
      <alignment horizontal="center"/>
    </xf>
    <xf numFmtId="3" fontId="22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/>
    </xf>
    <xf numFmtId="0" fontId="13" fillId="0" borderId="0" xfId="0" applyFont="1" applyFill="1" applyAlignment="1"/>
    <xf numFmtId="0" fontId="13" fillId="0" borderId="0" xfId="0" applyFont="1" applyFill="1" applyBorder="1" applyAlignment="1"/>
    <xf numFmtId="190" fontId="6" fillId="0" borderId="0" xfId="0" applyNumberFormat="1" applyFont="1" applyFill="1" applyBorder="1" applyAlignment="1">
      <alignment horizontal="right" vertical="center"/>
    </xf>
    <xf numFmtId="192" fontId="6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91" fontId="6" fillId="0" borderId="2" xfId="1" applyNumberFormat="1" applyFont="1" applyFill="1" applyBorder="1" applyAlignment="1">
      <alignment horizontal="right" wrapText="1"/>
    </xf>
    <xf numFmtId="3" fontId="6" fillId="0" borderId="2" xfId="0" applyNumberFormat="1" applyFont="1" applyFill="1" applyBorder="1" applyAlignment="1">
      <alignment horizontal="right"/>
    </xf>
    <xf numFmtId="191" fontId="6" fillId="0" borderId="0" xfId="1" applyNumberFormat="1" applyFont="1" applyFill="1" applyBorder="1" applyAlignment="1">
      <alignment horizontal="right" wrapText="1"/>
    </xf>
    <xf numFmtId="191" fontId="5" fillId="0" borderId="0" xfId="1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5" fillId="0" borderId="2" xfId="0" applyFont="1" applyFill="1" applyBorder="1"/>
    <xf numFmtId="43" fontId="6" fillId="0" borderId="0" xfId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right" vertical="center" indent="1"/>
    </xf>
    <xf numFmtId="0" fontId="6" fillId="0" borderId="1" xfId="0" applyFont="1" applyFill="1" applyBorder="1"/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vertical="center"/>
    </xf>
    <xf numFmtId="0" fontId="5" fillId="0" borderId="0" xfId="0" applyFont="1" applyFill="1" applyBorder="1" applyAlignment="1"/>
    <xf numFmtId="192" fontId="6" fillId="0" borderId="0" xfId="0" applyNumberFormat="1" applyFont="1" applyFill="1"/>
    <xf numFmtId="192" fontId="6" fillId="0" borderId="0" xfId="1" applyNumberFormat="1" applyFont="1" applyFill="1"/>
    <xf numFmtId="43" fontId="6" fillId="0" borderId="0" xfId="1" applyNumberFormat="1" applyFont="1" applyFill="1"/>
    <xf numFmtId="192" fontId="5" fillId="0" borderId="0" xfId="1" applyNumberFormat="1" applyFont="1" applyFill="1"/>
    <xf numFmtId="43" fontId="5" fillId="0" borderId="0" xfId="1" applyNumberFormat="1" applyFont="1" applyFill="1"/>
    <xf numFmtId="0" fontId="5" fillId="0" borderId="1" xfId="0" applyFont="1" applyFill="1" applyBorder="1"/>
    <xf numFmtId="43" fontId="5" fillId="0" borderId="1" xfId="1" applyFont="1" applyFill="1" applyBorder="1"/>
    <xf numFmtId="189" fontId="5" fillId="0" borderId="1" xfId="0" applyNumberFormat="1" applyFont="1" applyFill="1" applyBorder="1"/>
    <xf numFmtId="0" fontId="3" fillId="0" borderId="0" xfId="0" applyFont="1" applyFill="1" applyBorder="1"/>
    <xf numFmtId="187" fontId="5" fillId="0" borderId="1" xfId="0" applyNumberFormat="1" applyFont="1" applyFill="1" applyBorder="1" applyAlignment="1" applyProtection="1">
      <alignment horizontal="left" vertical="center"/>
    </xf>
    <xf numFmtId="0" fontId="21" fillId="0" borderId="0" xfId="0" applyFont="1" applyFill="1"/>
    <xf numFmtId="0" fontId="4" fillId="0" borderId="0" xfId="0" applyFont="1" applyFill="1" applyBorder="1"/>
    <xf numFmtId="190" fontId="7" fillId="0" borderId="0" xfId="0" applyNumberFormat="1" applyFont="1" applyFill="1" applyBorder="1"/>
    <xf numFmtId="2" fontId="7" fillId="0" borderId="0" xfId="0" applyNumberFormat="1" applyFont="1" applyFill="1" applyBorder="1"/>
    <xf numFmtId="189" fontId="7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Alignment="1">
      <alignment horizontal="center"/>
    </xf>
    <xf numFmtId="190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189" fontId="9" fillId="0" borderId="0" xfId="0" applyNumberFormat="1" applyFont="1" applyFill="1" applyAlignment="1">
      <alignment horizontal="center"/>
    </xf>
    <xf numFmtId="0" fontId="9" fillId="0" borderId="0" xfId="0" applyFont="1" applyFill="1"/>
    <xf numFmtId="2" fontId="6" fillId="0" borderId="1" xfId="0" applyNumberFormat="1" applyFont="1" applyFill="1" applyBorder="1" applyAlignment="1">
      <alignment horizontal="right" vertical="center" indent="1"/>
    </xf>
    <xf numFmtId="189" fontId="6" fillId="0" borderId="1" xfId="0" applyNumberFormat="1" applyFont="1" applyFill="1" applyBorder="1" applyAlignment="1">
      <alignment horizontal="right" vertical="center" indent="1"/>
    </xf>
    <xf numFmtId="0" fontId="9" fillId="0" borderId="1" xfId="0" applyFont="1" applyFill="1" applyBorder="1"/>
    <xf numFmtId="188" fontId="5" fillId="0" borderId="0" xfId="0" applyNumberFormat="1" applyFont="1" applyFill="1" applyAlignment="1">
      <alignment horizontal="right" vertical="center"/>
    </xf>
    <xf numFmtId="189" fontId="6" fillId="0" borderId="0" xfId="0" applyNumberFormat="1" applyFont="1" applyFill="1" applyAlignment="1">
      <alignment vertical="center"/>
    </xf>
    <xf numFmtId="0" fontId="7" fillId="0" borderId="1" xfId="0" applyFont="1" applyFill="1" applyBorder="1"/>
    <xf numFmtId="190" fontId="7" fillId="0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/>
    </xf>
    <xf numFmtId="189" fontId="7" fillId="0" borderId="1" xfId="0" applyNumberFormat="1" applyFont="1" applyFill="1" applyBorder="1" applyAlignment="1">
      <alignment horizontal="right" vertical="center"/>
    </xf>
    <xf numFmtId="2" fontId="7" fillId="0" borderId="0" xfId="0" applyNumberFormat="1" applyFont="1" applyFill="1"/>
    <xf numFmtId="189" fontId="7" fillId="0" borderId="0" xfId="0" applyNumberFormat="1" applyFont="1" applyFill="1"/>
    <xf numFmtId="0" fontId="7" fillId="0" borderId="2" xfId="0" applyFont="1" applyFill="1" applyBorder="1"/>
    <xf numFmtId="0" fontId="10" fillId="0" borderId="0" xfId="0" applyFont="1" applyFill="1" applyBorder="1"/>
    <xf numFmtId="192" fontId="10" fillId="0" borderId="0" xfId="0" applyNumberFormat="1" applyFont="1" applyFill="1" applyBorder="1"/>
    <xf numFmtId="0" fontId="11" fillId="0" borderId="0" xfId="0" applyFont="1" applyFill="1" applyBorder="1"/>
    <xf numFmtId="0" fontId="10" fillId="0" borderId="0" xfId="0" applyFont="1" applyFill="1"/>
    <xf numFmtId="192" fontId="10" fillId="0" borderId="0" xfId="0" applyNumberFormat="1" applyFont="1" applyFill="1"/>
    <xf numFmtId="190" fontId="9" fillId="0" borderId="0" xfId="1" applyNumberFormat="1" applyFont="1" applyFill="1" applyAlignment="1">
      <alignment horizontal="right" vertical="center"/>
    </xf>
    <xf numFmtId="192" fontId="9" fillId="0" borderId="0" xfId="1" applyNumberFormat="1" applyFont="1" applyFill="1" applyAlignment="1">
      <alignment horizontal="right" vertical="center"/>
    </xf>
    <xf numFmtId="192" fontId="7" fillId="0" borderId="0" xfId="1" applyNumberFormat="1" applyFont="1" applyFill="1" applyBorder="1" applyAlignment="1">
      <alignment horizontal="right" vertical="center"/>
    </xf>
    <xf numFmtId="192" fontId="16" fillId="0" borderId="0" xfId="1" applyNumberFormat="1" applyFont="1" applyFill="1" applyBorder="1" applyAlignment="1">
      <alignment vertical="center"/>
    </xf>
    <xf numFmtId="0" fontId="10" fillId="0" borderId="1" xfId="0" applyFont="1" applyFill="1" applyBorder="1"/>
    <xf numFmtId="189" fontId="10" fillId="0" borderId="1" xfId="0" applyNumberFormat="1" applyFont="1" applyFill="1" applyBorder="1"/>
    <xf numFmtId="192" fontId="10" fillId="0" borderId="1" xfId="0" applyNumberFormat="1" applyFont="1" applyFill="1" applyBorder="1"/>
    <xf numFmtId="189" fontId="10" fillId="0" borderId="0" xfId="0" applyNumberFormat="1" applyFont="1" applyFill="1"/>
    <xf numFmtId="190" fontId="10" fillId="0" borderId="0" xfId="0" applyNumberFormat="1" applyFont="1" applyFill="1"/>
    <xf numFmtId="192" fontId="6" fillId="0" borderId="0" xfId="1" applyNumberFormat="1" applyFont="1" applyFill="1" applyAlignment="1">
      <alignment horizontal="right" vertical="center"/>
    </xf>
    <xf numFmtId="43" fontId="5" fillId="0" borderId="0" xfId="1" applyNumberFormat="1" applyFont="1" applyFill="1" applyAlignment="1">
      <alignment horizontal="right" vertical="center"/>
    </xf>
    <xf numFmtId="1" fontId="5" fillId="0" borderId="0" xfId="0" applyNumberFormat="1" applyFont="1" applyAlignment="1">
      <alignment vertical="center"/>
    </xf>
    <xf numFmtId="1" fontId="4" fillId="0" borderId="0" xfId="0" applyNumberFormat="1" applyFont="1" applyFill="1"/>
    <xf numFmtId="1" fontId="3" fillId="0" borderId="0" xfId="0" applyNumberFormat="1" applyFont="1" applyFill="1"/>
    <xf numFmtId="1" fontId="6" fillId="0" borderId="0" xfId="0" applyNumberFormat="1" applyFont="1" applyFill="1"/>
    <xf numFmtId="1" fontId="5" fillId="0" borderId="0" xfId="0" applyNumberFormat="1" applyFont="1" applyFill="1" applyAlignment="1">
      <alignment horizontal="left"/>
    </xf>
    <xf numFmtId="1" fontId="5" fillId="0" borderId="0" xfId="0" applyNumberFormat="1" applyFont="1" applyFill="1"/>
    <xf numFmtId="191" fontId="5" fillId="0" borderId="0" xfId="1" applyNumberFormat="1" applyFont="1" applyFill="1" applyAlignment="1">
      <alignment vertical="center"/>
    </xf>
    <xf numFmtId="191" fontId="5" fillId="0" borderId="0" xfId="1" applyNumberFormat="1" applyFont="1" applyFill="1"/>
    <xf numFmtId="1" fontId="7" fillId="0" borderId="0" xfId="0" applyNumberFormat="1" applyFont="1" applyFill="1" applyAlignment="1">
      <alignment vertical="center"/>
    </xf>
    <xf numFmtId="1" fontId="7" fillId="0" borderId="0" xfId="0" applyNumberFormat="1" applyFont="1" applyFill="1"/>
    <xf numFmtId="1" fontId="7" fillId="0" borderId="0" xfId="0" applyNumberFormat="1" applyFont="1" applyFill="1" applyBorder="1"/>
    <xf numFmtId="1" fontId="9" fillId="0" borderId="0" xfId="1" applyNumberFormat="1" applyFont="1" applyFill="1" applyAlignment="1">
      <alignment vertical="center"/>
    </xf>
    <xf numFmtId="1" fontId="16" fillId="0" borderId="0" xfId="1" applyNumberFormat="1" applyFont="1" applyFill="1" applyBorder="1" applyAlignment="1">
      <alignment horizontal="right" vertical="center"/>
    </xf>
    <xf numFmtId="1" fontId="7" fillId="0" borderId="0" xfId="1" applyNumberFormat="1" applyFont="1" applyFill="1" applyAlignment="1">
      <alignment horizontal="right"/>
    </xf>
    <xf numFmtId="1" fontId="6" fillId="0" borderId="0" xfId="1" applyNumberFormat="1" applyFont="1" applyFill="1" applyAlignment="1">
      <alignment vertical="center"/>
    </xf>
    <xf numFmtId="1" fontId="12" fillId="0" borderId="0" xfId="0" applyNumberFormat="1" applyFont="1" applyFill="1" applyAlignment="1">
      <alignment vertical="center"/>
    </xf>
    <xf numFmtId="1" fontId="14" fillId="0" borderId="0" xfId="0" applyNumberFormat="1" applyFont="1" applyFill="1" applyAlignment="1">
      <alignment vertical="center"/>
    </xf>
    <xf numFmtId="1" fontId="14" fillId="0" borderId="0" xfId="0" applyNumberFormat="1" applyFont="1" applyFill="1"/>
    <xf numFmtId="1" fontId="5" fillId="0" borderId="0" xfId="1" applyNumberFormat="1" applyFont="1" applyFill="1" applyAlignment="1">
      <alignment vertical="center"/>
    </xf>
    <xf numFmtId="1" fontId="5" fillId="2" borderId="0" xfId="0" applyNumberFormat="1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0" fontId="17" fillId="0" borderId="0" xfId="0" applyFont="1" applyFill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89" fontId="17" fillId="0" borderId="0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>
          <a:extLst>
            <a:ext uri="{FF2B5EF4-FFF2-40B4-BE49-F238E27FC236}">
              <a16:creationId xmlns:a16="http://schemas.microsoft.com/office/drawing/2014/main" id="{00000000-0008-0000-0100-00000154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>
          <a:extLst>
            <a:ext uri="{FF2B5EF4-FFF2-40B4-BE49-F238E27FC236}">
              <a16:creationId xmlns:a16="http://schemas.microsoft.com/office/drawing/2014/main" id="{00000000-0008-0000-0300-00000B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>
          <a:extLst>
            <a:ext uri="{FF2B5EF4-FFF2-40B4-BE49-F238E27FC236}">
              <a16:creationId xmlns:a16="http://schemas.microsoft.com/office/drawing/2014/main" id="{00000000-0008-0000-0300-00000D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>
          <a:extLst>
            <a:ext uri="{FF2B5EF4-FFF2-40B4-BE49-F238E27FC236}">
              <a16:creationId xmlns:a16="http://schemas.microsoft.com/office/drawing/2014/main" id="{00000000-0008-0000-0300-00000F300000}"/>
            </a:ext>
          </a:extLst>
        </xdr:cNvPr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600-0000010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30"/>
  <sheetViews>
    <sheetView zoomScalePageLayoutView="90" workbookViewId="0">
      <selection activeCell="K7" sqref="K7"/>
    </sheetView>
  </sheetViews>
  <sheetFormatPr defaultColWidth="9.140625" defaultRowHeight="24" customHeight="1" x14ac:dyDescent="0.3"/>
  <cols>
    <col min="1" max="1" width="32.28515625" style="3" customWidth="1"/>
    <col min="2" max="2" width="18.7109375" style="120" customWidth="1"/>
    <col min="3" max="4" width="18.7109375" style="3" customWidth="1"/>
    <col min="5" max="5" width="0.85546875" style="3" customWidth="1"/>
    <col min="6" max="6" width="9.140625" style="3"/>
    <col min="7" max="7" width="10.5703125" style="4" bestFit="1" customWidth="1"/>
    <col min="8" max="16384" width="9.140625" style="4"/>
  </cols>
  <sheetData>
    <row r="1" spans="1:10" ht="33" customHeight="1" x14ac:dyDescent="0.35">
      <c r="A1" s="73" t="s">
        <v>103</v>
      </c>
    </row>
    <row r="2" spans="1:10" ht="20.25" customHeight="1" x14ac:dyDescent="0.35">
      <c r="A2" s="73"/>
    </row>
    <row r="3" spans="1:10" ht="6" customHeight="1" x14ac:dyDescent="0.3">
      <c r="A3" s="182"/>
      <c r="B3" s="183" t="s">
        <v>33</v>
      </c>
      <c r="C3" s="182"/>
      <c r="D3" s="182"/>
      <c r="E3" s="118"/>
    </row>
    <row r="4" spans="1:10" ht="27.75" customHeight="1" x14ac:dyDescent="0.5">
      <c r="A4" s="266" t="s">
        <v>51</v>
      </c>
      <c r="B4" s="264" t="s">
        <v>85</v>
      </c>
      <c r="C4" s="265"/>
      <c r="D4" s="265"/>
      <c r="E4" s="184"/>
    </row>
    <row r="5" spans="1:10" s="5" customFormat="1" ht="27.75" customHeight="1" x14ac:dyDescent="0.3">
      <c r="A5" s="267"/>
      <c r="B5" s="185" t="s">
        <v>0</v>
      </c>
      <c r="C5" s="186" t="s">
        <v>1</v>
      </c>
      <c r="D5" s="186" t="s">
        <v>2</v>
      </c>
      <c r="E5" s="187"/>
      <c r="F5" s="105"/>
    </row>
    <row r="6" spans="1:10" s="7" customFormat="1" ht="24.95" customHeight="1" x14ac:dyDescent="0.3">
      <c r="A6" s="188" t="s">
        <v>4</v>
      </c>
      <c r="B6" s="178">
        <f>C6+D6</f>
        <v>672074.5</v>
      </c>
      <c r="C6" s="179">
        <f>SUM(C7,C12)</f>
        <v>323449</v>
      </c>
      <c r="D6" s="179">
        <f>SUM(D7,D12)</f>
        <v>348625.5</v>
      </c>
      <c r="E6" s="113"/>
      <c r="F6" s="33"/>
      <c r="G6" s="39"/>
      <c r="H6" s="242"/>
      <c r="I6" s="242"/>
    </row>
    <row r="7" spans="1:10" s="6" customFormat="1" ht="24.95" customHeight="1" x14ac:dyDescent="0.3">
      <c r="A7" s="189" t="s">
        <v>10</v>
      </c>
      <c r="B7" s="180">
        <f>SUM(C7:D7)</f>
        <v>455053</v>
      </c>
      <c r="C7" s="169">
        <f>SUM(C8,C11)</f>
        <v>247902</v>
      </c>
      <c r="D7" s="169">
        <f>SUM(D8,D11)</f>
        <v>207151</v>
      </c>
      <c r="E7" s="189"/>
      <c r="F7" s="34"/>
      <c r="G7" s="40"/>
      <c r="H7" s="262"/>
      <c r="I7" s="262"/>
    </row>
    <row r="8" spans="1:10" s="7" customFormat="1" ht="24.95" customHeight="1" x14ac:dyDescent="0.3">
      <c r="A8" s="113" t="s">
        <v>12</v>
      </c>
      <c r="B8" s="181">
        <f>C8+D8</f>
        <v>455010.25</v>
      </c>
      <c r="C8" s="242">
        <f>SUM(C9:C10)</f>
        <v>247902</v>
      </c>
      <c r="D8" s="242">
        <f>SUM(D9:D10)</f>
        <v>207108.25</v>
      </c>
      <c r="E8" s="190"/>
      <c r="F8" s="33"/>
      <c r="G8" s="39"/>
      <c r="H8" s="242"/>
      <c r="I8" s="242"/>
      <c r="J8" s="7" t="s">
        <v>33</v>
      </c>
    </row>
    <row r="9" spans="1:10" s="7" customFormat="1" ht="24.95" customHeight="1" x14ac:dyDescent="0.3">
      <c r="A9" s="113" t="s">
        <v>13</v>
      </c>
      <c r="B9" s="181">
        <f>C9+D9</f>
        <v>446762.25</v>
      </c>
      <c r="C9" s="242">
        <v>244317</v>
      </c>
      <c r="D9" s="242">
        <v>202445.25</v>
      </c>
      <c r="E9" s="190"/>
      <c r="F9" s="33"/>
      <c r="G9" s="39"/>
      <c r="H9" s="242"/>
      <c r="I9" s="242"/>
    </row>
    <row r="10" spans="1:10" s="7" customFormat="1" ht="24.95" customHeight="1" x14ac:dyDescent="0.3">
      <c r="A10" s="113" t="s">
        <v>14</v>
      </c>
      <c r="B10" s="181">
        <f t="shared" ref="B10:B11" si="0">C10+D10</f>
        <v>8248</v>
      </c>
      <c r="C10" s="242">
        <v>3585</v>
      </c>
      <c r="D10" s="242">
        <v>4663</v>
      </c>
      <c r="E10" s="190"/>
      <c r="F10" s="33"/>
      <c r="H10" s="242"/>
      <c r="I10" s="242"/>
    </row>
    <row r="11" spans="1:10" s="7" customFormat="1" ht="24.95" customHeight="1" x14ac:dyDescent="0.3">
      <c r="A11" s="113" t="s">
        <v>19</v>
      </c>
      <c r="B11" s="181">
        <f t="shared" si="0"/>
        <v>42.75</v>
      </c>
      <c r="C11" s="242"/>
      <c r="D11" s="242">
        <v>42.75</v>
      </c>
      <c r="E11" s="190"/>
      <c r="F11" s="33"/>
      <c r="G11" s="39"/>
      <c r="H11" s="242"/>
      <c r="I11" s="242"/>
    </row>
    <row r="12" spans="1:10" s="6" customFormat="1" ht="24.95" customHeight="1" x14ac:dyDescent="0.3">
      <c r="A12" s="189" t="s">
        <v>11</v>
      </c>
      <c r="B12" s="180">
        <f>SUM(B13:B16)</f>
        <v>217021.5</v>
      </c>
      <c r="C12" s="169">
        <f>SUM(C13:C16)</f>
        <v>75547</v>
      </c>
      <c r="D12" s="169">
        <f>SUM(D13:D16)</f>
        <v>141474.5</v>
      </c>
      <c r="E12" s="189"/>
      <c r="F12" s="191"/>
      <c r="G12" s="40"/>
      <c r="H12" s="39"/>
      <c r="I12" s="262"/>
    </row>
    <row r="13" spans="1:10" s="7" customFormat="1" ht="24.95" customHeight="1" x14ac:dyDescent="0.3">
      <c r="A13" s="113" t="s">
        <v>15</v>
      </c>
      <c r="B13" s="181">
        <f>SUM(C13:D13)</f>
        <v>46550.25</v>
      </c>
      <c r="C13" s="242">
        <v>3209.25</v>
      </c>
      <c r="D13" s="242">
        <v>43341</v>
      </c>
      <c r="E13" s="190"/>
      <c r="F13" s="33"/>
      <c r="G13" s="39"/>
      <c r="H13" s="242"/>
      <c r="I13" s="242"/>
    </row>
    <row r="14" spans="1:10" s="7" customFormat="1" ht="24.95" customHeight="1" x14ac:dyDescent="0.3">
      <c r="A14" s="113" t="s">
        <v>16</v>
      </c>
      <c r="B14" s="181">
        <f t="shared" ref="B14:B16" si="1">SUM(C14:D14)</f>
        <v>48213.5</v>
      </c>
      <c r="C14" s="242">
        <v>21332.25</v>
      </c>
      <c r="D14" s="242">
        <v>26881.25</v>
      </c>
      <c r="E14" s="190"/>
      <c r="F14" s="33"/>
      <c r="G14" s="39"/>
      <c r="H14" s="242"/>
      <c r="I14" s="242"/>
    </row>
    <row r="15" spans="1:10" s="7" customFormat="1" ht="24.95" customHeight="1" x14ac:dyDescent="0.3">
      <c r="A15" s="113" t="s">
        <v>101</v>
      </c>
      <c r="B15" s="181">
        <f t="shared" si="1"/>
        <v>116260.25</v>
      </c>
      <c r="C15" s="242">
        <v>48157.75</v>
      </c>
      <c r="D15" s="242">
        <v>68102.5</v>
      </c>
      <c r="E15" s="190"/>
      <c r="F15" s="33"/>
      <c r="G15" s="39"/>
      <c r="H15" s="242"/>
      <c r="I15" s="242"/>
    </row>
    <row r="16" spans="1:10" s="7" customFormat="1" ht="24.95" customHeight="1" x14ac:dyDescent="0.3">
      <c r="A16" s="113" t="s">
        <v>102</v>
      </c>
      <c r="B16" s="181">
        <f t="shared" si="1"/>
        <v>5997.5</v>
      </c>
      <c r="C16" s="242">
        <v>2847.75</v>
      </c>
      <c r="D16" s="242">
        <v>3149.75</v>
      </c>
      <c r="E16" s="190"/>
      <c r="F16" s="33"/>
      <c r="G16" s="39"/>
      <c r="H16" s="242"/>
      <c r="I16" s="242"/>
    </row>
    <row r="17" spans="1:7" s="30" customFormat="1" ht="33" customHeight="1" x14ac:dyDescent="0.3">
      <c r="A17" s="192"/>
      <c r="B17" s="263" t="s">
        <v>59</v>
      </c>
      <c r="C17" s="263"/>
      <c r="D17" s="263"/>
      <c r="E17" s="192"/>
      <c r="F17" s="35"/>
      <c r="G17" s="35"/>
    </row>
    <row r="18" spans="1:7" s="7" customFormat="1" ht="24.95" customHeight="1" x14ac:dyDescent="0.3">
      <c r="A18" s="34" t="s">
        <v>4</v>
      </c>
      <c r="B18" s="193">
        <f t="shared" ref="B18:C18" si="2">SUM(B19+B24)</f>
        <v>100</v>
      </c>
      <c r="C18" s="193">
        <f t="shared" si="2"/>
        <v>100</v>
      </c>
      <c r="D18" s="193">
        <f>SUM(D19+D24)</f>
        <v>100</v>
      </c>
      <c r="E18" s="113"/>
      <c r="F18" s="33"/>
      <c r="G18" s="33"/>
    </row>
    <row r="19" spans="1:7" s="6" customFormat="1" ht="24.95" customHeight="1" x14ac:dyDescent="0.3">
      <c r="A19" s="34" t="s">
        <v>10</v>
      </c>
      <c r="B19" s="194">
        <f>B7*100/B6</f>
        <v>67.708713840504288</v>
      </c>
      <c r="C19" s="194">
        <f t="shared" ref="C19:E19" si="3">C7*100/C6</f>
        <v>76.643303890257812</v>
      </c>
      <c r="D19" s="194">
        <f t="shared" si="3"/>
        <v>59.419348269131206</v>
      </c>
      <c r="E19" s="195" t="e">
        <f t="shared" si="3"/>
        <v>#DIV/0!</v>
      </c>
      <c r="F19" s="34"/>
      <c r="G19" s="34"/>
    </row>
    <row r="20" spans="1:7" s="7" customFormat="1" ht="24.95" customHeight="1" x14ac:dyDescent="0.3">
      <c r="A20" s="33" t="s">
        <v>12</v>
      </c>
      <c r="B20" s="196">
        <f>B8*100/B6</f>
        <v>67.702352938550717</v>
      </c>
      <c r="C20" s="196">
        <f t="shared" ref="C20:D20" si="4">C8*100/C6</f>
        <v>76.643303890257812</v>
      </c>
      <c r="D20" s="196">
        <f t="shared" si="4"/>
        <v>59.407085827055106</v>
      </c>
      <c r="E20" s="190"/>
      <c r="F20" s="33"/>
      <c r="G20" s="33"/>
    </row>
    <row r="21" spans="1:7" s="7" customFormat="1" ht="24.95" customHeight="1" x14ac:dyDescent="0.3">
      <c r="A21" s="33" t="s">
        <v>13</v>
      </c>
      <c r="B21" s="196">
        <f>B9*100/B6</f>
        <v>66.475108042337567</v>
      </c>
      <c r="C21" s="196">
        <f t="shared" ref="C21:D21" si="5">C9*100/C6</f>
        <v>75.534937501739066</v>
      </c>
      <c r="D21" s="196">
        <f t="shared" si="5"/>
        <v>58.069547408322109</v>
      </c>
      <c r="E21" s="190"/>
      <c r="F21" s="33"/>
      <c r="G21" s="33"/>
    </row>
    <row r="22" spans="1:7" s="7" customFormat="1" ht="24.95" customHeight="1" x14ac:dyDescent="0.3">
      <c r="A22" s="33" t="s">
        <v>14</v>
      </c>
      <c r="B22" s="196">
        <f>B10*100/B6</f>
        <v>1.227244896213143</v>
      </c>
      <c r="C22" s="196">
        <f t="shared" ref="C22:D22" si="6">C10*100/C6</f>
        <v>1.1083663885187465</v>
      </c>
      <c r="D22" s="196">
        <f t="shared" si="6"/>
        <v>1.3375384187329957</v>
      </c>
      <c r="E22" s="190"/>
      <c r="F22" s="33"/>
      <c r="G22" s="33"/>
    </row>
    <row r="23" spans="1:7" s="7" customFormat="1" ht="24.95" customHeight="1" x14ac:dyDescent="0.3">
      <c r="A23" s="33" t="s">
        <v>19</v>
      </c>
      <c r="B23" s="196">
        <f>B11*100/B6</f>
        <v>6.3609019535780633E-3</v>
      </c>
      <c r="C23" s="196">
        <f>C11*100/C6</f>
        <v>0</v>
      </c>
      <c r="D23" s="196" t="e">
        <f>#REF!*100/D6</f>
        <v>#REF!</v>
      </c>
      <c r="E23" s="190"/>
      <c r="F23" s="33"/>
      <c r="G23" s="33"/>
    </row>
    <row r="24" spans="1:7" s="6" customFormat="1" ht="24.95" customHeight="1" x14ac:dyDescent="0.3">
      <c r="A24" s="34" t="s">
        <v>11</v>
      </c>
      <c r="B24" s="194">
        <f>B12*100/B6</f>
        <v>32.291286159495712</v>
      </c>
      <c r="C24" s="194">
        <f t="shared" ref="C24:D24" si="7">C12*100/C6</f>
        <v>23.356696109742185</v>
      </c>
      <c r="D24" s="194">
        <f t="shared" si="7"/>
        <v>40.580651730868794</v>
      </c>
      <c r="E24" s="189"/>
      <c r="F24" s="34"/>
      <c r="G24" s="34"/>
    </row>
    <row r="25" spans="1:7" s="7" customFormat="1" ht="24.95" customHeight="1" x14ac:dyDescent="0.3">
      <c r="A25" s="33" t="s">
        <v>15</v>
      </c>
      <c r="B25" s="196">
        <f>B13*100/B6</f>
        <v>6.9263526588198188</v>
      </c>
      <c r="C25" s="196" t="e">
        <f>#REF!*100/C6</f>
        <v>#REF!</v>
      </c>
      <c r="D25" s="196" t="e">
        <f>#REF!*100/D6</f>
        <v>#REF!</v>
      </c>
      <c r="E25" s="190"/>
      <c r="F25" s="33"/>
      <c r="G25" s="33"/>
    </row>
    <row r="26" spans="1:7" s="7" customFormat="1" ht="24.95" customHeight="1" x14ac:dyDescent="0.3">
      <c r="A26" s="33" t="s">
        <v>16</v>
      </c>
      <c r="B26" s="196">
        <f>B14*100/B6</f>
        <v>7.1738326628967473</v>
      </c>
      <c r="C26" s="196" t="e">
        <f>#REF!*100/C6</f>
        <v>#REF!</v>
      </c>
      <c r="D26" s="197" t="e">
        <f>#REF!*100/D6</f>
        <v>#REF!</v>
      </c>
      <c r="E26" s="190"/>
      <c r="F26" s="33"/>
      <c r="G26" s="33"/>
    </row>
    <row r="27" spans="1:7" s="7" customFormat="1" ht="24.95" customHeight="1" x14ac:dyDescent="0.3">
      <c r="A27" s="113" t="s">
        <v>17</v>
      </c>
      <c r="B27" s="196">
        <f>B15*100/B6</f>
        <v>17.298714651426291</v>
      </c>
      <c r="C27" s="196" t="e">
        <f>#REF!*100/C6</f>
        <v>#REF!</v>
      </c>
      <c r="D27" s="197" t="e">
        <f>#REF!*100/D6</f>
        <v>#REF!</v>
      </c>
      <c r="E27" s="190"/>
      <c r="F27" s="33"/>
      <c r="G27" s="33"/>
    </row>
    <row r="28" spans="1:7" ht="4.5" customHeight="1" x14ac:dyDescent="0.3">
      <c r="A28" s="198"/>
      <c r="B28" s="199">
        <f>SUM(B19:B27)</f>
        <v>266.80996675219785</v>
      </c>
      <c r="C28" s="200"/>
      <c r="D28" s="200"/>
      <c r="E28" s="198"/>
    </row>
    <row r="29" spans="1:7" ht="6" customHeight="1" x14ac:dyDescent="0.3">
      <c r="C29" s="38"/>
      <c r="D29" s="38"/>
    </row>
    <row r="30" spans="1:7" ht="24" customHeight="1" x14ac:dyDescent="0.3">
      <c r="B30" s="140"/>
      <c r="C30" s="55"/>
      <c r="D30" s="55"/>
    </row>
  </sheetData>
  <mergeCells count="3">
    <mergeCell ref="B17:D17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40"/>
  <sheetViews>
    <sheetView workbookViewId="0"/>
  </sheetViews>
  <sheetFormatPr defaultColWidth="9.140625" defaultRowHeight="26.25" customHeight="1" x14ac:dyDescent="0.35"/>
  <cols>
    <col min="1" max="1" width="32.28515625" style="73" customWidth="1"/>
    <col min="2" max="4" width="18.7109375" style="102" customWidth="1"/>
    <col min="5" max="5" width="0.85546875" style="102" customWidth="1"/>
    <col min="6" max="6" width="9.140625" style="102"/>
    <col min="7" max="9" width="9.140625" style="244"/>
    <col min="10" max="16384" width="9.140625" style="102"/>
  </cols>
  <sheetData>
    <row r="1" spans="1:9" s="73" customFormat="1" ht="30" customHeight="1" x14ac:dyDescent="0.35">
      <c r="A1" s="73" t="s">
        <v>104</v>
      </c>
      <c r="B1" s="3"/>
      <c r="C1" s="3"/>
      <c r="D1" s="3"/>
      <c r="E1" s="103"/>
      <c r="F1" s="103"/>
      <c r="G1" s="243"/>
      <c r="H1" s="243"/>
      <c r="I1" s="243"/>
    </row>
    <row r="2" spans="1:9" s="73" customFormat="1" ht="23.25" customHeight="1" x14ac:dyDescent="0.35">
      <c r="B2" s="104"/>
      <c r="C2" s="104"/>
      <c r="D2" s="104"/>
      <c r="E2" s="103"/>
      <c r="F2" s="103"/>
      <c r="G2" s="243"/>
      <c r="H2" s="243"/>
      <c r="I2" s="243"/>
    </row>
    <row r="3" spans="1:9" ht="6" customHeight="1" x14ac:dyDescent="0.35">
      <c r="E3" s="201"/>
    </row>
    <row r="4" spans="1:9" ht="24" customHeight="1" x14ac:dyDescent="0.35">
      <c r="A4" s="266" t="s">
        <v>20</v>
      </c>
      <c r="B4" s="268" t="s">
        <v>86</v>
      </c>
      <c r="C4" s="266"/>
      <c r="D4" s="266"/>
      <c r="E4" s="127"/>
    </row>
    <row r="5" spans="1:9" s="105" customFormat="1" ht="24" customHeight="1" x14ac:dyDescent="0.3">
      <c r="A5" s="267"/>
      <c r="B5" s="106" t="s">
        <v>0</v>
      </c>
      <c r="C5" s="106" t="s">
        <v>1</v>
      </c>
      <c r="D5" s="106" t="s">
        <v>2</v>
      </c>
      <c r="E5" s="177"/>
      <c r="F5" s="108"/>
      <c r="G5" s="245"/>
      <c r="H5" s="246"/>
      <c r="I5" s="245"/>
    </row>
    <row r="6" spans="1:9" s="33" customFormat="1" ht="24.95" customHeight="1" x14ac:dyDescent="0.3">
      <c r="A6" s="110" t="s">
        <v>3</v>
      </c>
      <c r="B6" s="160">
        <f>SUM(B7:B11,B15,B20)</f>
        <v>672074.75</v>
      </c>
      <c r="C6" s="160">
        <f>SUM(C7:C11,C15,C20)</f>
        <v>323449.25</v>
      </c>
      <c r="D6" s="160">
        <f>SUM(D7:D11,D15,D20)</f>
        <v>348625.5</v>
      </c>
      <c r="E6" s="111"/>
      <c r="F6" s="111"/>
      <c r="G6" s="39"/>
      <c r="H6" s="39"/>
      <c r="I6" s="39"/>
    </row>
    <row r="7" spans="1:9" s="33" customFormat="1" ht="20.25" customHeight="1" x14ac:dyDescent="0.3">
      <c r="A7" s="112" t="s">
        <v>22</v>
      </c>
      <c r="B7" s="142">
        <f t="shared" ref="B7:B18" si="0">C7+D7</f>
        <v>41347</v>
      </c>
      <c r="C7" s="39">
        <v>15399.5</v>
      </c>
      <c r="D7" s="39">
        <v>25947.5</v>
      </c>
      <c r="E7" s="113"/>
      <c r="G7" s="39"/>
      <c r="H7" s="39"/>
      <c r="I7" s="39"/>
    </row>
    <row r="8" spans="1:9" s="33" customFormat="1" ht="20.25" customHeight="1" x14ac:dyDescent="0.3">
      <c r="A8" s="3" t="s">
        <v>21</v>
      </c>
      <c r="B8" s="142">
        <f t="shared" si="0"/>
        <v>160445.25</v>
      </c>
      <c r="C8" s="39">
        <v>64373.5</v>
      </c>
      <c r="D8" s="39">
        <v>96071.75</v>
      </c>
      <c r="E8" s="113"/>
      <c r="G8" s="39"/>
      <c r="H8" s="39"/>
      <c r="I8" s="39"/>
    </row>
    <row r="9" spans="1:9" s="33" customFormat="1" ht="20.25" customHeight="1" x14ac:dyDescent="0.3">
      <c r="A9" s="115" t="s">
        <v>23</v>
      </c>
      <c r="B9" s="142">
        <f t="shared" si="0"/>
        <v>127763.25</v>
      </c>
      <c r="C9" s="39">
        <v>73560.75</v>
      </c>
      <c r="D9" s="39">
        <v>54202.5</v>
      </c>
      <c r="E9" s="113"/>
      <c r="G9" s="39"/>
      <c r="H9" s="39"/>
      <c r="I9" s="39"/>
    </row>
    <row r="10" spans="1:9" s="33" customFormat="1" ht="20.25" customHeight="1" x14ac:dyDescent="0.3">
      <c r="A10" s="115" t="s">
        <v>24</v>
      </c>
      <c r="B10" s="142">
        <f>C10+D10</f>
        <v>121673.5</v>
      </c>
      <c r="C10" s="39">
        <v>68939.75</v>
      </c>
      <c r="D10" s="39">
        <v>52733.75</v>
      </c>
      <c r="E10" s="113"/>
      <c r="G10" s="247"/>
      <c r="H10" s="39"/>
      <c r="I10" s="39"/>
    </row>
    <row r="11" spans="1:9" s="3" customFormat="1" ht="20.25" customHeight="1" x14ac:dyDescent="0.3">
      <c r="A11" s="3" t="s">
        <v>25</v>
      </c>
      <c r="B11" s="142">
        <f>SUM(B12:B14)</f>
        <v>98829</v>
      </c>
      <c r="C11" s="142">
        <f t="shared" ref="C11" si="1">SUM(C12:C14)</f>
        <v>50107</v>
      </c>
      <c r="D11" s="142">
        <f>SUM(D12:D14)</f>
        <v>48722</v>
      </c>
      <c r="E11" s="116"/>
      <c r="G11" s="247"/>
      <c r="H11" s="247"/>
      <c r="I11" s="247"/>
    </row>
    <row r="12" spans="1:9" s="3" customFormat="1" ht="20.25" customHeight="1" x14ac:dyDescent="0.3">
      <c r="A12" s="117" t="s">
        <v>26</v>
      </c>
      <c r="B12" s="142">
        <f t="shared" si="0"/>
        <v>70657.25</v>
      </c>
      <c r="C12" s="247">
        <v>35437.5</v>
      </c>
      <c r="D12" s="247">
        <v>35219.75</v>
      </c>
      <c r="E12" s="118"/>
      <c r="G12" s="247"/>
      <c r="H12" s="247"/>
      <c r="I12" s="247"/>
    </row>
    <row r="13" spans="1:9" s="3" customFormat="1" ht="20.25" customHeight="1" x14ac:dyDescent="0.3">
      <c r="A13" s="117" t="s">
        <v>27</v>
      </c>
      <c r="B13" s="142">
        <f t="shared" si="0"/>
        <v>28171.75</v>
      </c>
      <c r="C13" s="247">
        <v>14669.5</v>
      </c>
      <c r="D13" s="247">
        <v>13502.25</v>
      </c>
      <c r="G13" s="247"/>
      <c r="H13" s="247"/>
      <c r="I13" s="247"/>
    </row>
    <row r="14" spans="1:9" s="3" customFormat="1" ht="20.25" customHeight="1" x14ac:dyDescent="0.3">
      <c r="A14" s="119" t="s">
        <v>35</v>
      </c>
      <c r="B14" s="65">
        <f>SUM(C14:D14)</f>
        <v>0</v>
      </c>
      <c r="C14" s="65"/>
      <c r="D14" s="65">
        <v>0</v>
      </c>
      <c r="E14" s="118"/>
      <c r="F14" s="118"/>
      <c r="G14" s="247"/>
      <c r="H14" s="247"/>
      <c r="I14" s="247"/>
    </row>
    <row r="15" spans="1:9" s="3" customFormat="1" ht="20.25" customHeight="1" x14ac:dyDescent="0.3">
      <c r="A15" s="3" t="s">
        <v>50</v>
      </c>
      <c r="B15" s="142">
        <f>SUM(B16:B18)</f>
        <v>120644.75</v>
      </c>
      <c r="C15" s="142">
        <f>SUM(C16:C18)</f>
        <v>50195</v>
      </c>
      <c r="D15" s="142">
        <f>SUM(D16:D18)</f>
        <v>70449.75</v>
      </c>
      <c r="E15" s="118"/>
      <c r="F15" s="118"/>
      <c r="G15" s="247"/>
      <c r="H15" s="247"/>
      <c r="I15" s="247"/>
    </row>
    <row r="16" spans="1:9" s="33" customFormat="1" ht="20.25" customHeight="1" x14ac:dyDescent="0.3">
      <c r="A16" s="119" t="s">
        <v>28</v>
      </c>
      <c r="B16" s="142">
        <f t="shared" si="0"/>
        <v>76116.75</v>
      </c>
      <c r="C16" s="39">
        <v>28594.25</v>
      </c>
      <c r="D16" s="39">
        <v>47522.5</v>
      </c>
      <c r="E16" s="111"/>
      <c r="F16" s="111"/>
      <c r="G16" s="39"/>
      <c r="H16" s="39"/>
      <c r="I16" s="39"/>
    </row>
    <row r="17" spans="1:9" s="33" customFormat="1" ht="20.25" customHeight="1" x14ac:dyDescent="0.3">
      <c r="A17" s="119" t="s">
        <v>29</v>
      </c>
      <c r="B17" s="142">
        <f t="shared" si="0"/>
        <v>33339.25</v>
      </c>
      <c r="C17" s="39">
        <v>18379.25</v>
      </c>
      <c r="D17" s="39">
        <v>14960</v>
      </c>
      <c r="E17" s="113"/>
      <c r="G17" s="39"/>
      <c r="H17" s="39"/>
      <c r="I17" s="39"/>
    </row>
    <row r="18" spans="1:9" s="33" customFormat="1" ht="20.25" customHeight="1" x14ac:dyDescent="0.3">
      <c r="A18" s="119" t="s">
        <v>30</v>
      </c>
      <c r="B18" s="142">
        <f t="shared" si="0"/>
        <v>11188.75</v>
      </c>
      <c r="C18" s="39">
        <v>3221.5</v>
      </c>
      <c r="D18" s="39">
        <v>7967.25</v>
      </c>
      <c r="E18" s="113"/>
      <c r="G18" s="39"/>
      <c r="H18" s="39"/>
      <c r="I18" s="39"/>
    </row>
    <row r="19" spans="1:9" s="33" customFormat="1" ht="20.25" customHeight="1" x14ac:dyDescent="0.3">
      <c r="A19" s="119" t="s">
        <v>36</v>
      </c>
      <c r="B19" s="164" t="s">
        <v>93</v>
      </c>
      <c r="C19" s="164" t="s">
        <v>93</v>
      </c>
      <c r="D19" s="164" t="s">
        <v>93</v>
      </c>
      <c r="E19" s="113"/>
      <c r="G19" s="39"/>
      <c r="H19" s="39"/>
      <c r="I19" s="39"/>
    </row>
    <row r="20" spans="1:9" s="33" customFormat="1" ht="20.25" customHeight="1" x14ac:dyDescent="0.3">
      <c r="A20" s="119" t="s">
        <v>37</v>
      </c>
      <c r="B20" s="164">
        <f>C20+D20</f>
        <v>1372</v>
      </c>
      <c r="C20" s="39">
        <v>873.75</v>
      </c>
      <c r="D20" s="39">
        <v>498.25</v>
      </c>
      <c r="E20" s="113"/>
      <c r="G20" s="39"/>
      <c r="H20" s="39"/>
      <c r="I20" s="39"/>
    </row>
    <row r="21" spans="1:9" s="3" customFormat="1" ht="24" customHeight="1" x14ac:dyDescent="0.3">
      <c r="B21" s="263" t="s">
        <v>60</v>
      </c>
      <c r="C21" s="263"/>
      <c r="D21" s="263"/>
      <c r="E21" s="118"/>
      <c r="G21" s="247"/>
      <c r="H21" s="247"/>
      <c r="I21" s="247"/>
    </row>
    <row r="22" spans="1:9" s="3" customFormat="1" ht="24" customHeight="1" x14ac:dyDescent="0.3">
      <c r="A22" s="108" t="s">
        <v>3</v>
      </c>
      <c r="B22" s="10">
        <v>100</v>
      </c>
      <c r="C22" s="10">
        <v>100</v>
      </c>
      <c r="D22" s="10">
        <v>100</v>
      </c>
      <c r="E22" s="118"/>
      <c r="F22" s="99"/>
      <c r="G22" s="247"/>
      <c r="H22" s="247"/>
      <c r="I22" s="247"/>
    </row>
    <row r="23" spans="1:9" s="3" customFormat="1" ht="20.25" customHeight="1" x14ac:dyDescent="0.3">
      <c r="A23" s="112" t="s">
        <v>22</v>
      </c>
      <c r="B23" s="11">
        <f>B7*100/B6</f>
        <v>6.1521430465881961</v>
      </c>
      <c r="C23" s="11">
        <f>C7*100/C6</f>
        <v>4.7610251067207603</v>
      </c>
      <c r="D23" s="11">
        <f>D7*100/D6</f>
        <v>7.4428003688772053</v>
      </c>
      <c r="F23" s="99"/>
      <c r="G23" s="247"/>
      <c r="H23" s="247"/>
      <c r="I23" s="247"/>
    </row>
    <row r="24" spans="1:9" s="3" customFormat="1" ht="20.25" customHeight="1" x14ac:dyDescent="0.3">
      <c r="A24" s="3" t="s">
        <v>21</v>
      </c>
      <c r="B24" s="11">
        <f>B8*100/B6</f>
        <v>23.873125720018496</v>
      </c>
      <c r="C24" s="11">
        <f>C8*100/C6</f>
        <v>19.902194857462185</v>
      </c>
      <c r="D24" s="11">
        <f>D8*100/D6</f>
        <v>27.557292854366647</v>
      </c>
      <c r="E24" s="118"/>
      <c r="F24" s="118"/>
      <c r="G24" s="247"/>
      <c r="H24" s="247"/>
      <c r="I24" s="247"/>
    </row>
    <row r="25" spans="1:9" s="3" customFormat="1" ht="20.25" customHeight="1" x14ac:dyDescent="0.3">
      <c r="A25" s="115" t="s">
        <v>23</v>
      </c>
      <c r="B25" s="11">
        <f>B9*100/B6</f>
        <v>19.010273782789785</v>
      </c>
      <c r="C25" s="11">
        <f>C9*100/C6</f>
        <v>22.742594085470905</v>
      </c>
      <c r="D25" s="11">
        <f>D9*100/D6</f>
        <v>15.547485769113274</v>
      </c>
      <c r="G25" s="247"/>
      <c r="H25" s="247"/>
      <c r="I25" s="247"/>
    </row>
    <row r="26" spans="1:9" s="3" customFormat="1" ht="20.25" customHeight="1" x14ac:dyDescent="0.3">
      <c r="A26" s="115" t="s">
        <v>24</v>
      </c>
      <c r="B26" s="11">
        <f>B10*100/B6</f>
        <v>18.104161776647612</v>
      </c>
      <c r="C26" s="11">
        <f>C10*100/C6</f>
        <v>21.313931010815452</v>
      </c>
      <c r="D26" s="11">
        <f>D10*100/D6</f>
        <v>15.126188417083661</v>
      </c>
      <c r="G26" s="247"/>
      <c r="H26" s="247"/>
      <c r="I26" s="247"/>
    </row>
    <row r="27" spans="1:9" s="3" customFormat="1" ht="20.25" customHeight="1" x14ac:dyDescent="0.3">
      <c r="A27" s="3" t="s">
        <v>25</v>
      </c>
      <c r="B27" s="11">
        <f>B11*100/B6</f>
        <v>14.705060709392816</v>
      </c>
      <c r="C27" s="11">
        <f>C11*100/C6</f>
        <v>15.491456542255083</v>
      </c>
      <c r="D27" s="11">
        <f>D11*100/D6</f>
        <v>13.975455036995285</v>
      </c>
      <c r="G27" s="247"/>
      <c r="H27" s="247"/>
      <c r="I27" s="247"/>
    </row>
    <row r="28" spans="1:9" s="3" customFormat="1" ht="20.25" customHeight="1" x14ac:dyDescent="0.3">
      <c r="A28" s="117" t="s">
        <v>26</v>
      </c>
      <c r="B28" s="11">
        <f>B12*100/B6</f>
        <v>10.513302277760026</v>
      </c>
      <c r="C28" s="11">
        <f>C12*100/C6</f>
        <v>10.956123719563424</v>
      </c>
      <c r="D28" s="11">
        <f>D12*100/D6</f>
        <v>10.102459516013601</v>
      </c>
      <c r="F28" s="99"/>
      <c r="G28" s="247"/>
      <c r="H28" s="247"/>
      <c r="I28" s="247"/>
    </row>
    <row r="29" spans="1:9" s="3" customFormat="1" ht="20.25" customHeight="1" x14ac:dyDescent="0.3">
      <c r="A29" s="117" t="s">
        <v>27</v>
      </c>
      <c r="B29" s="11">
        <f>B13*100/B6</f>
        <v>4.1917584316327909</v>
      </c>
      <c r="C29" s="11">
        <f>C13*100/C6</f>
        <v>4.5353328226916592</v>
      </c>
      <c r="D29" s="11">
        <f>D13*100/D6</f>
        <v>3.872995520981684</v>
      </c>
      <c r="G29" s="247"/>
      <c r="H29" s="247"/>
      <c r="I29" s="247"/>
    </row>
    <row r="30" spans="1:9" s="3" customFormat="1" ht="20.25" customHeight="1" x14ac:dyDescent="0.3">
      <c r="A30" s="119" t="s">
        <v>35</v>
      </c>
      <c r="B30" s="11">
        <f>B14*100/B6</f>
        <v>0</v>
      </c>
      <c r="C30" s="11">
        <f>C14*100/C6</f>
        <v>0</v>
      </c>
      <c r="D30" s="11">
        <f>D14*100/D6</f>
        <v>0</v>
      </c>
      <c r="F30" s="99"/>
      <c r="G30" s="247"/>
      <c r="H30" s="247"/>
      <c r="I30" s="247"/>
    </row>
    <row r="31" spans="1:9" s="3" customFormat="1" ht="20.25" customHeight="1" x14ac:dyDescent="0.3">
      <c r="A31" s="3" t="s">
        <v>50</v>
      </c>
      <c r="B31" s="11">
        <f>B15*100/B6</f>
        <v>17.951091005873973</v>
      </c>
      <c r="C31" s="11">
        <f>C15*100/C6</f>
        <v>15.518663283343523</v>
      </c>
      <c r="D31" s="11">
        <f>D15*100/D6</f>
        <v>20.207859149717965</v>
      </c>
      <c r="F31" s="99"/>
      <c r="G31" s="247"/>
      <c r="H31" s="247"/>
      <c r="I31" s="247"/>
    </row>
    <row r="32" spans="1:9" s="3" customFormat="1" ht="20.25" customHeight="1" x14ac:dyDescent="0.3">
      <c r="A32" s="119" t="s">
        <v>28</v>
      </c>
      <c r="B32" s="11">
        <f>B16*100/B6</f>
        <v>11.325637512791547</v>
      </c>
      <c r="C32" s="11">
        <f>C16*100/C6</f>
        <v>8.8404131405467776</v>
      </c>
      <c r="D32" s="11">
        <f>D16*100/D6</f>
        <v>13.631389556988804</v>
      </c>
      <c r="G32" s="247"/>
      <c r="H32" s="247"/>
      <c r="I32" s="247"/>
    </row>
    <row r="33" spans="1:9" s="3" customFormat="1" ht="20.25" customHeight="1" x14ac:dyDescent="0.3">
      <c r="A33" s="119" t="s">
        <v>29</v>
      </c>
      <c r="B33" s="11">
        <f>B17*100/B6</f>
        <v>4.9606461186051103</v>
      </c>
      <c r="C33" s="11">
        <f>C17*100/C6</f>
        <v>5.6822670017011943</v>
      </c>
      <c r="D33" s="11">
        <f>D17*100/D6</f>
        <v>4.2911376247577993</v>
      </c>
      <c r="G33" s="247"/>
      <c r="H33" s="247"/>
      <c r="I33" s="247"/>
    </row>
    <row r="34" spans="1:9" s="3" customFormat="1" ht="20.25" customHeight="1" x14ac:dyDescent="0.3">
      <c r="A34" s="119" t="s">
        <v>30</v>
      </c>
      <c r="B34" s="11">
        <f>B18*100/B6</f>
        <v>1.6648073744773182</v>
      </c>
      <c r="C34" s="11">
        <f>C18*100/C6</f>
        <v>0.99598314109555053</v>
      </c>
      <c r="D34" s="11">
        <f>D18*100/D6</f>
        <v>2.285331967971362</v>
      </c>
      <c r="G34" s="247"/>
      <c r="H34" s="247"/>
      <c r="I34" s="247"/>
    </row>
    <row r="35" spans="1:9" s="3" customFormat="1" ht="20.25" customHeight="1" x14ac:dyDescent="0.3">
      <c r="A35" s="119" t="s">
        <v>36</v>
      </c>
      <c r="B35" s="137"/>
      <c r="C35" s="11"/>
      <c r="D35" s="11"/>
      <c r="G35" s="247"/>
      <c r="H35" s="247"/>
      <c r="I35" s="247"/>
    </row>
    <row r="36" spans="1:9" s="3" customFormat="1" ht="20.25" customHeight="1" x14ac:dyDescent="0.3">
      <c r="A36" s="119" t="s">
        <v>37</v>
      </c>
      <c r="B36" s="137"/>
      <c r="C36" s="11"/>
      <c r="D36" s="11"/>
      <c r="G36" s="247"/>
      <c r="H36" s="247"/>
      <c r="I36" s="247"/>
    </row>
    <row r="37" spans="1:9" s="3" customFormat="1" ht="5.25" customHeight="1" x14ac:dyDescent="0.3">
      <c r="A37" s="202"/>
      <c r="B37" s="12"/>
      <c r="C37" s="12"/>
      <c r="D37" s="12"/>
      <c r="E37" s="198"/>
      <c r="G37" s="247"/>
      <c r="H37" s="247"/>
      <c r="I37" s="247"/>
    </row>
    <row r="38" spans="1:9" ht="3" customHeight="1" x14ac:dyDescent="0.35">
      <c r="A38" s="3"/>
      <c r="B38" s="101"/>
      <c r="C38" s="101"/>
      <c r="D38" s="101"/>
    </row>
    <row r="39" spans="1:9" ht="13.5" customHeight="1" x14ac:dyDescent="0.35">
      <c r="A39" s="203" t="s">
        <v>66</v>
      </c>
      <c r="B39" s="101"/>
      <c r="C39" s="101"/>
      <c r="D39" s="101"/>
    </row>
    <row r="40" spans="1:9" ht="26.25" customHeight="1" x14ac:dyDescent="0.35">
      <c r="B40" s="128"/>
      <c r="C40" s="128"/>
      <c r="D40" s="128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I29"/>
  <sheetViews>
    <sheetView workbookViewId="0">
      <selection activeCell="A18" sqref="A18"/>
    </sheetView>
  </sheetViews>
  <sheetFormatPr defaultColWidth="9.140625" defaultRowHeight="18" customHeight="1" x14ac:dyDescent="0.25"/>
  <cols>
    <col min="1" max="1" width="52.28515625" style="43" customWidth="1"/>
    <col min="2" max="2" width="12.28515625" style="68" customWidth="1"/>
    <col min="3" max="3" width="12.28515625" style="223" customWidth="1"/>
    <col min="4" max="4" width="11.5703125" style="224" customWidth="1"/>
    <col min="5" max="5" width="1.42578125" style="44" customWidth="1"/>
    <col min="6" max="6" width="9.42578125" style="43" bestFit="1" customWidth="1"/>
    <col min="7" max="8" width="9.28515625" style="43" bestFit="1" customWidth="1"/>
    <col min="9" max="9" width="9.42578125" style="43" bestFit="1" customWidth="1"/>
    <col min="10" max="16384" width="9.140625" style="43"/>
  </cols>
  <sheetData>
    <row r="1" spans="1:9" s="208" customFormat="1" ht="30" customHeight="1" x14ac:dyDescent="0.35">
      <c r="A1" s="204" t="s">
        <v>105</v>
      </c>
      <c r="B1" s="205"/>
      <c r="C1" s="206"/>
      <c r="D1" s="207"/>
    </row>
    <row r="2" spans="1:9" s="213" customFormat="1" ht="6" customHeight="1" x14ac:dyDescent="0.25">
      <c r="A2" s="209"/>
      <c r="B2" s="210"/>
      <c r="C2" s="211"/>
      <c r="D2" s="212"/>
      <c r="E2" s="208"/>
    </row>
    <row r="3" spans="1:9" s="213" customFormat="1" ht="25.5" customHeight="1" x14ac:dyDescent="0.25">
      <c r="A3" s="270" t="s">
        <v>7</v>
      </c>
      <c r="B3" s="268" t="s">
        <v>88</v>
      </c>
      <c r="C3" s="268"/>
      <c r="D3" s="268"/>
      <c r="E3" s="268"/>
    </row>
    <row r="4" spans="1:9" s="213" customFormat="1" ht="25.5" customHeight="1" x14ac:dyDescent="0.25">
      <c r="A4" s="271"/>
      <c r="B4" s="136" t="s">
        <v>0</v>
      </c>
      <c r="C4" s="214" t="s">
        <v>1</v>
      </c>
      <c r="D4" s="215" t="s">
        <v>2</v>
      </c>
      <c r="E4" s="216"/>
    </row>
    <row r="5" spans="1:9" s="51" customFormat="1" ht="24.95" customHeight="1" x14ac:dyDescent="0.3">
      <c r="A5" s="110" t="s">
        <v>3</v>
      </c>
      <c r="B5" s="143">
        <f>C5+D5</f>
        <v>446762.25</v>
      </c>
      <c r="C5" s="143">
        <f>SUM(C6:C14)</f>
        <v>244317</v>
      </c>
      <c r="D5" s="143">
        <f>SUM(D6:D14)</f>
        <v>202445.25</v>
      </c>
      <c r="E5" s="78"/>
      <c r="F5" s="46"/>
      <c r="G5" s="45"/>
      <c r="H5" s="45"/>
      <c r="I5" s="45"/>
    </row>
    <row r="6" spans="1:9" s="33" customFormat="1" ht="26.1" customHeight="1" x14ac:dyDescent="0.3">
      <c r="A6" s="144" t="s">
        <v>95</v>
      </c>
      <c r="B6" s="145">
        <f>SUM(C6:D6)</f>
        <v>15546.5</v>
      </c>
      <c r="C6" s="248">
        <v>10374.5</v>
      </c>
      <c r="D6" s="248">
        <v>5172</v>
      </c>
      <c r="E6" s="113"/>
      <c r="F6" s="46"/>
      <c r="G6" s="45"/>
      <c r="H6" s="45"/>
      <c r="I6" s="39"/>
    </row>
    <row r="7" spans="1:9" s="33" customFormat="1" ht="26.1" customHeight="1" x14ac:dyDescent="0.3">
      <c r="A7" s="115" t="s">
        <v>77</v>
      </c>
      <c r="B7" s="145">
        <f t="shared" ref="B7:B14" si="0">SUM(C7:D7)</f>
        <v>16326.5</v>
      </c>
      <c r="C7" s="248">
        <v>4997.75</v>
      </c>
      <c r="D7" s="248">
        <v>11328.75</v>
      </c>
      <c r="E7" s="113"/>
      <c r="F7" s="46"/>
      <c r="G7" s="45"/>
      <c r="H7" s="45"/>
      <c r="I7" s="39"/>
    </row>
    <row r="8" spans="1:9" s="33" customFormat="1" ht="26.1" customHeight="1" x14ac:dyDescent="0.3">
      <c r="A8" s="146" t="s">
        <v>94</v>
      </c>
      <c r="B8" s="145">
        <f t="shared" si="0"/>
        <v>15562.5</v>
      </c>
      <c r="C8" s="248">
        <v>6784.25</v>
      </c>
      <c r="D8" s="248">
        <v>8778.25</v>
      </c>
      <c r="E8" s="113"/>
      <c r="F8" s="46"/>
      <c r="G8" s="45"/>
      <c r="H8" s="45"/>
      <c r="I8" s="39"/>
    </row>
    <row r="9" spans="1:9" s="3" customFormat="1" ht="26.1" customHeight="1" x14ac:dyDescent="0.3">
      <c r="A9" s="115" t="s">
        <v>5</v>
      </c>
      <c r="B9" s="145">
        <f>SUM(C9:D9)</f>
        <v>18474</v>
      </c>
      <c r="C9" s="248">
        <v>5049.25</v>
      </c>
      <c r="D9" s="249">
        <v>13424.75</v>
      </c>
      <c r="E9" s="118"/>
      <c r="F9" s="46"/>
      <c r="G9" s="45"/>
      <c r="H9" s="45"/>
      <c r="I9" s="247"/>
    </row>
    <row r="10" spans="1:9" s="3" customFormat="1" ht="26.1" customHeight="1" x14ac:dyDescent="0.3">
      <c r="A10" s="146" t="s">
        <v>100</v>
      </c>
      <c r="B10" s="145">
        <f t="shared" si="0"/>
        <v>94712.75</v>
      </c>
      <c r="C10" s="248">
        <v>37936</v>
      </c>
      <c r="D10" s="249">
        <v>56776.75</v>
      </c>
      <c r="E10" s="118"/>
      <c r="F10" s="46"/>
      <c r="G10" s="45"/>
      <c r="H10" s="45"/>
      <c r="I10" s="247"/>
    </row>
    <row r="11" spans="1:9" s="3" customFormat="1" ht="26.1" customHeight="1" x14ac:dyDescent="0.3">
      <c r="A11" s="146" t="s">
        <v>96</v>
      </c>
      <c r="B11" s="145">
        <f t="shared" si="0"/>
        <v>100497.5</v>
      </c>
      <c r="C11" s="248">
        <v>60895.25</v>
      </c>
      <c r="D11" s="249">
        <v>39602.25</v>
      </c>
      <c r="E11" s="118"/>
      <c r="F11" s="46"/>
      <c r="G11" s="45"/>
      <c r="H11" s="45"/>
      <c r="I11" s="247"/>
    </row>
    <row r="12" spans="1:9" s="3" customFormat="1" ht="26.1" customHeight="1" x14ac:dyDescent="0.3">
      <c r="A12" s="146" t="s">
        <v>98</v>
      </c>
      <c r="B12" s="145">
        <f t="shared" si="0"/>
        <v>57950.5</v>
      </c>
      <c r="C12" s="248">
        <v>44245.5</v>
      </c>
      <c r="D12" s="249">
        <v>13705</v>
      </c>
      <c r="E12" s="118"/>
      <c r="F12" s="46"/>
      <c r="G12" s="45"/>
      <c r="H12" s="45"/>
      <c r="I12" s="247"/>
    </row>
    <row r="13" spans="1:9" s="3" customFormat="1" ht="26.1" customHeight="1" x14ac:dyDescent="0.3">
      <c r="A13" s="146" t="s">
        <v>97</v>
      </c>
      <c r="B13" s="145">
        <f t="shared" si="0"/>
        <v>44590.5</v>
      </c>
      <c r="C13" s="248">
        <v>32194.5</v>
      </c>
      <c r="D13" s="249">
        <v>12396</v>
      </c>
      <c r="E13" s="118"/>
      <c r="F13" s="46"/>
      <c r="G13" s="45"/>
      <c r="H13" s="45"/>
      <c r="I13" s="247"/>
    </row>
    <row r="14" spans="1:9" s="3" customFormat="1" ht="26.1" customHeight="1" x14ac:dyDescent="0.3">
      <c r="A14" s="115" t="s">
        <v>99</v>
      </c>
      <c r="B14" s="145">
        <f t="shared" si="0"/>
        <v>83101.5</v>
      </c>
      <c r="C14" s="248">
        <v>41840</v>
      </c>
      <c r="D14" s="249">
        <v>41261.5</v>
      </c>
      <c r="E14" s="118"/>
      <c r="F14" s="46"/>
      <c r="G14" s="45"/>
      <c r="H14" s="45"/>
      <c r="I14" s="247"/>
    </row>
    <row r="15" spans="1:9" s="3" customFormat="1" ht="26.1" customHeight="1" x14ac:dyDescent="0.3">
      <c r="A15" s="147" t="s">
        <v>6</v>
      </c>
      <c r="B15" s="141" t="s">
        <v>93</v>
      </c>
      <c r="C15" s="141" t="s">
        <v>93</v>
      </c>
      <c r="D15" s="141" t="s">
        <v>93</v>
      </c>
      <c r="E15" s="118"/>
      <c r="F15" s="46"/>
      <c r="G15" s="46"/>
      <c r="H15" s="46"/>
    </row>
    <row r="16" spans="1:9" s="35" customFormat="1" ht="33" customHeight="1" x14ac:dyDescent="0.3">
      <c r="B16" s="269" t="s">
        <v>61</v>
      </c>
      <c r="C16" s="269"/>
      <c r="D16" s="269"/>
      <c r="E16" s="192"/>
    </row>
    <row r="17" spans="1:8" s="34" customFormat="1" ht="24.75" customHeight="1" x14ac:dyDescent="0.5">
      <c r="A17" s="110" t="s">
        <v>3</v>
      </c>
      <c r="B17" s="148">
        <v>100</v>
      </c>
      <c r="C17" s="148">
        <v>100</v>
      </c>
      <c r="D17" s="148">
        <v>100</v>
      </c>
      <c r="E17" s="189"/>
      <c r="F17" s="88"/>
      <c r="G17" s="89"/>
      <c r="H17" s="85"/>
    </row>
    <row r="18" spans="1:8" s="33" customFormat="1" ht="26.1" customHeight="1" x14ac:dyDescent="0.5">
      <c r="A18" s="144" t="s">
        <v>95</v>
      </c>
      <c r="B18" s="91">
        <f>B6*100/B5</f>
        <v>3.4798150470412397</v>
      </c>
      <c r="C18" s="91">
        <f>C6*100/C5</f>
        <v>4.2463275171191528</v>
      </c>
      <c r="D18" s="91">
        <f>D6*100/D5</f>
        <v>2.5547648067810926</v>
      </c>
      <c r="E18" s="113"/>
      <c r="F18" s="92"/>
      <c r="G18" s="92"/>
      <c r="H18" s="92"/>
    </row>
    <row r="19" spans="1:8" s="33" customFormat="1" ht="26.1" customHeight="1" x14ac:dyDescent="0.5">
      <c r="A19" s="115" t="s">
        <v>77</v>
      </c>
      <c r="B19" s="91">
        <f>B7*100/B5</f>
        <v>3.6544045518617563</v>
      </c>
      <c r="C19" s="91">
        <f>C7*100/C5</f>
        <v>2.0456005926726344</v>
      </c>
      <c r="D19" s="91">
        <f>D7*100/D5</f>
        <v>5.5959574255261604</v>
      </c>
      <c r="E19" s="113"/>
      <c r="F19" s="92"/>
      <c r="G19" s="92"/>
      <c r="H19" s="92"/>
    </row>
    <row r="20" spans="1:8" s="33" customFormat="1" ht="26.1" customHeight="1" x14ac:dyDescent="0.5">
      <c r="A20" s="146" t="s">
        <v>94</v>
      </c>
      <c r="B20" s="91">
        <f>B8*100/B5</f>
        <v>3.483396370217045</v>
      </c>
      <c r="C20" s="91">
        <f>C8*100/C5</f>
        <v>2.7768227343983432</v>
      </c>
      <c r="D20" s="91">
        <f>D8*100/D5</f>
        <v>4.3361106274412462</v>
      </c>
      <c r="E20" s="113"/>
      <c r="F20" s="92"/>
      <c r="G20" s="92"/>
      <c r="H20" s="92"/>
    </row>
    <row r="21" spans="1:8" s="3" customFormat="1" ht="26.1" customHeight="1" x14ac:dyDescent="0.3">
      <c r="A21" s="115" t="s">
        <v>5</v>
      </c>
      <c r="B21" s="91">
        <f>B9*100/B5</f>
        <v>4.1350852718643978</v>
      </c>
      <c r="C21" s="91">
        <f>C9*100/C5</f>
        <v>2.0666797644044417</v>
      </c>
      <c r="D21" s="91">
        <f>D9*100/D5</f>
        <v>6.631299079627702</v>
      </c>
      <c r="E21" s="118"/>
      <c r="F21" s="92"/>
      <c r="G21" s="92"/>
      <c r="H21" s="99"/>
    </row>
    <row r="22" spans="1:8" s="3" customFormat="1" ht="26.1" customHeight="1" x14ac:dyDescent="0.3">
      <c r="A22" s="146" t="s">
        <v>100</v>
      </c>
      <c r="B22" s="91">
        <f>B10*100/B5</f>
        <v>21.19981041370438</v>
      </c>
      <c r="C22" s="91">
        <f>C10*100/C5</f>
        <v>15.527368132385385</v>
      </c>
      <c r="D22" s="91">
        <f>D10*100/D5</f>
        <v>28.04548390243782</v>
      </c>
      <c r="E22" s="118"/>
      <c r="F22" s="92"/>
      <c r="G22" s="92"/>
      <c r="H22" s="99"/>
    </row>
    <row r="23" spans="1:8" s="3" customFormat="1" ht="26.1" customHeight="1" x14ac:dyDescent="0.3">
      <c r="A23" s="146" t="s">
        <v>96</v>
      </c>
      <c r="B23" s="91">
        <f>B11*100/B5</f>
        <v>22.494626616281927</v>
      </c>
      <c r="C23" s="91">
        <f>C11*100/C5</f>
        <v>24.924688007793154</v>
      </c>
      <c r="D23" s="91">
        <f>D11*100/D5</f>
        <v>19.561955639858184</v>
      </c>
      <c r="E23" s="217"/>
      <c r="F23" s="92"/>
      <c r="G23" s="92"/>
      <c r="H23" s="99"/>
    </row>
    <row r="24" spans="1:8" s="3" customFormat="1" ht="26.1" customHeight="1" x14ac:dyDescent="0.3">
      <c r="A24" s="146" t="s">
        <v>98</v>
      </c>
      <c r="B24" s="91">
        <f>B12*100/B5</f>
        <v>12.971216793719702</v>
      </c>
      <c r="C24" s="91">
        <f>C12*100/C5</f>
        <v>18.109873647760899</v>
      </c>
      <c r="D24" s="91">
        <f>D12*100/D5</f>
        <v>6.7697315693996281</v>
      </c>
      <c r="E24" s="118"/>
      <c r="F24" s="92"/>
      <c r="G24" s="92"/>
      <c r="H24" s="99"/>
    </row>
    <row r="25" spans="1:8" s="3" customFormat="1" ht="26.1" customHeight="1" x14ac:dyDescent="0.3">
      <c r="A25" s="146" t="s">
        <v>97</v>
      </c>
      <c r="B25" s="91">
        <f>B13*100/B5</f>
        <v>9.9808119419221288</v>
      </c>
      <c r="C25" s="91">
        <f>C13*100/C5</f>
        <v>13.177347462517957</v>
      </c>
      <c r="D25" s="91">
        <f>D13*100/D5</f>
        <v>6.1231369962989994</v>
      </c>
      <c r="E25" s="118"/>
      <c r="F25" s="92"/>
      <c r="G25" s="92"/>
      <c r="H25" s="99"/>
    </row>
    <row r="26" spans="1:8" s="3" customFormat="1" ht="26.1" customHeight="1" x14ac:dyDescent="0.3">
      <c r="A26" s="115" t="s">
        <v>99</v>
      </c>
      <c r="B26" s="91">
        <f>B14*100/B5</f>
        <v>18.600832993387421</v>
      </c>
      <c r="C26" s="91">
        <f>C14*100/C5</f>
        <v>17.12529214094803</v>
      </c>
      <c r="D26" s="91">
        <f>D14*100/D5</f>
        <v>20.381559952629168</v>
      </c>
      <c r="E26" s="118"/>
      <c r="F26" s="92"/>
      <c r="G26" s="92"/>
      <c r="H26" s="99"/>
    </row>
    <row r="27" spans="1:8" s="3" customFormat="1" ht="26.1" customHeight="1" x14ac:dyDescent="0.3">
      <c r="A27" s="147" t="s">
        <v>6</v>
      </c>
      <c r="B27" s="66" t="s">
        <v>93</v>
      </c>
      <c r="C27" s="134" t="s">
        <v>93</v>
      </c>
      <c r="D27" s="135" t="s">
        <v>93</v>
      </c>
      <c r="E27" s="118"/>
      <c r="F27" s="88"/>
      <c r="G27" s="218"/>
    </row>
    <row r="28" spans="1:8" ht="6.75" customHeight="1" x14ac:dyDescent="0.25">
      <c r="A28" s="219"/>
      <c r="B28" s="220"/>
      <c r="C28" s="221"/>
      <c r="D28" s="222"/>
    </row>
    <row r="29" spans="1:8" ht="18" customHeight="1" x14ac:dyDescent="0.25">
      <c r="E29" s="225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H54"/>
  <sheetViews>
    <sheetView zoomScale="90" zoomScaleNormal="90" zoomScaleSheetLayoutView="130" workbookViewId="0"/>
  </sheetViews>
  <sheetFormatPr defaultColWidth="9.140625" defaultRowHeight="14.25" customHeight="1" x14ac:dyDescent="0.25"/>
  <cols>
    <col min="1" max="1" width="50.7109375" style="229" customWidth="1"/>
    <col min="2" max="3" width="16.7109375" style="229" customWidth="1"/>
    <col min="4" max="4" width="16.7109375" style="230" customWidth="1"/>
    <col min="5" max="5" width="9.85546875" style="229" bestFit="1" customWidth="1"/>
    <col min="6" max="16384" width="9.140625" style="229"/>
  </cols>
  <sheetData>
    <row r="1" spans="1:8" s="228" customFormat="1" ht="26.25" customHeight="1" x14ac:dyDescent="0.35">
      <c r="A1" s="204" t="s">
        <v>106</v>
      </c>
      <c r="B1" s="226"/>
      <c r="C1" s="226"/>
      <c r="D1" s="227"/>
    </row>
    <row r="2" spans="1:8" s="151" customFormat="1" ht="4.5" customHeight="1" x14ac:dyDescent="0.3">
      <c r="A2" s="105"/>
      <c r="B2" s="229"/>
      <c r="C2" s="229"/>
      <c r="D2" s="230"/>
    </row>
    <row r="3" spans="1:8" s="151" customFormat="1" ht="18" customHeight="1" x14ac:dyDescent="0.25">
      <c r="A3" s="266" t="s">
        <v>8</v>
      </c>
      <c r="B3" s="268" t="s">
        <v>87</v>
      </c>
      <c r="C3" s="268"/>
      <c r="D3" s="268"/>
    </row>
    <row r="4" spans="1:8" s="151" customFormat="1" ht="18" customHeight="1" x14ac:dyDescent="0.3">
      <c r="A4" s="267"/>
      <c r="B4" s="149" t="s">
        <v>0</v>
      </c>
      <c r="C4" s="149" t="s">
        <v>1</v>
      </c>
      <c r="D4" s="150" t="s">
        <v>2</v>
      </c>
    </row>
    <row r="5" spans="1:8" s="51" customFormat="1" ht="17.100000000000001" customHeight="1" x14ac:dyDescent="0.25">
      <c r="A5" s="50" t="s">
        <v>3</v>
      </c>
      <c r="B5" s="152">
        <f>C5+D5</f>
        <v>446762</v>
      </c>
      <c r="C5" s="152">
        <f>SUM(C6:C27)</f>
        <v>244317</v>
      </c>
      <c r="D5" s="153">
        <f>SUM(D6:D27)</f>
        <v>202445</v>
      </c>
      <c r="E5" s="45"/>
      <c r="F5" s="45"/>
      <c r="G5" s="45"/>
      <c r="H5" s="45"/>
    </row>
    <row r="6" spans="1:8" s="41" customFormat="1" ht="17.100000000000001" customHeight="1" x14ac:dyDescent="0.25">
      <c r="A6" s="48" t="s">
        <v>67</v>
      </c>
      <c r="B6" s="154">
        <f t="shared" ref="B6:B25" si="0">C6+D6</f>
        <v>133883.75</v>
      </c>
      <c r="C6" s="250">
        <v>78716.75</v>
      </c>
      <c r="D6" s="250">
        <v>55167</v>
      </c>
      <c r="E6" s="45"/>
      <c r="F6" s="250"/>
      <c r="G6" s="250"/>
      <c r="H6" s="250"/>
    </row>
    <row r="7" spans="1:8" s="41" customFormat="1" ht="17.100000000000001" customHeight="1" x14ac:dyDescent="0.25">
      <c r="A7" s="47" t="s">
        <v>46</v>
      </c>
      <c r="B7" s="156">
        <f t="shared" si="0"/>
        <v>1964.75</v>
      </c>
      <c r="C7" s="250">
        <v>1500.75</v>
      </c>
      <c r="D7" s="250">
        <v>464</v>
      </c>
      <c r="E7" s="45"/>
      <c r="F7" s="250"/>
      <c r="G7" s="250"/>
      <c r="H7" s="250"/>
    </row>
    <row r="8" spans="1:8" s="41" customFormat="1" ht="17.100000000000001" customHeight="1" x14ac:dyDescent="0.25">
      <c r="A8" s="47" t="s">
        <v>47</v>
      </c>
      <c r="B8" s="156">
        <f t="shared" si="0"/>
        <v>83281.75</v>
      </c>
      <c r="C8" s="250">
        <v>44651.25</v>
      </c>
      <c r="D8" s="250">
        <v>38630.5</v>
      </c>
      <c r="E8" s="45"/>
      <c r="F8" s="250"/>
      <c r="G8" s="250"/>
      <c r="H8" s="250"/>
    </row>
    <row r="9" spans="1:8" s="41" customFormat="1" ht="17.100000000000001" customHeight="1" x14ac:dyDescent="0.25">
      <c r="A9" s="48" t="s">
        <v>78</v>
      </c>
      <c r="B9" s="156">
        <f t="shared" si="0"/>
        <v>2032.75</v>
      </c>
      <c r="C9" s="250">
        <v>1335.75</v>
      </c>
      <c r="D9" s="250">
        <v>697</v>
      </c>
      <c r="E9" s="45"/>
      <c r="F9" s="250"/>
      <c r="G9" s="250"/>
      <c r="H9" s="250"/>
    </row>
    <row r="10" spans="1:8" s="41" customFormat="1" ht="17.100000000000001" customHeight="1" x14ac:dyDescent="0.25">
      <c r="A10" s="48" t="s">
        <v>68</v>
      </c>
      <c r="B10" s="156">
        <f t="shared" si="0"/>
        <v>3388.75</v>
      </c>
      <c r="C10" s="250">
        <v>2415</v>
      </c>
      <c r="D10" s="250">
        <v>973.75</v>
      </c>
      <c r="E10" s="45"/>
      <c r="F10" s="250"/>
      <c r="G10" s="250"/>
      <c r="H10" s="250"/>
    </row>
    <row r="11" spans="1:8" s="43" customFormat="1" ht="17.100000000000001" customHeight="1" x14ac:dyDescent="0.25">
      <c r="A11" s="48" t="s">
        <v>18</v>
      </c>
      <c r="B11" s="154">
        <f t="shared" si="0"/>
        <v>30451.5</v>
      </c>
      <c r="C11" s="251">
        <v>26324</v>
      </c>
      <c r="D11" s="251">
        <v>4127.5</v>
      </c>
      <c r="E11" s="253"/>
      <c r="F11" s="251"/>
      <c r="G11" s="251"/>
      <c r="H11" s="251"/>
    </row>
    <row r="12" spans="1:8" s="43" customFormat="1" ht="17.100000000000001" customHeight="1" x14ac:dyDescent="0.25">
      <c r="A12" s="47" t="s">
        <v>79</v>
      </c>
      <c r="B12" s="156">
        <f t="shared" si="0"/>
        <v>80342.75</v>
      </c>
      <c r="C12" s="251">
        <v>40592.75</v>
      </c>
      <c r="D12" s="251">
        <v>39750</v>
      </c>
      <c r="E12" s="253"/>
      <c r="F12" s="251"/>
      <c r="G12" s="251"/>
      <c r="H12" s="251"/>
    </row>
    <row r="13" spans="1:8" s="44" customFormat="1" ht="17.100000000000001" customHeight="1" x14ac:dyDescent="0.25">
      <c r="A13" s="49" t="s">
        <v>69</v>
      </c>
      <c r="B13" s="156">
        <f t="shared" si="0"/>
        <v>8039.75</v>
      </c>
      <c r="C13" s="252">
        <v>7158.5</v>
      </c>
      <c r="D13" s="252">
        <v>881.25</v>
      </c>
      <c r="E13" s="253"/>
      <c r="F13" s="252"/>
      <c r="G13" s="252"/>
      <c r="H13" s="252"/>
    </row>
    <row r="14" spans="1:8" s="43" customFormat="1" ht="17.100000000000001" customHeight="1" x14ac:dyDescent="0.25">
      <c r="A14" s="44" t="s">
        <v>80</v>
      </c>
      <c r="B14" s="156">
        <f t="shared" si="0"/>
        <v>39401</v>
      </c>
      <c r="C14" s="251">
        <v>14412.5</v>
      </c>
      <c r="D14" s="251">
        <v>24988.5</v>
      </c>
      <c r="E14" s="45"/>
      <c r="F14" s="251"/>
      <c r="G14" s="251"/>
      <c r="H14" s="251"/>
    </row>
    <row r="15" spans="1:8" s="43" customFormat="1" ht="17.100000000000001" customHeight="1" x14ac:dyDescent="0.25">
      <c r="A15" s="44" t="s">
        <v>70</v>
      </c>
      <c r="B15" s="156">
        <f t="shared" si="0"/>
        <v>810.5</v>
      </c>
      <c r="C15" s="251">
        <v>736.5</v>
      </c>
      <c r="D15" s="251">
        <v>74</v>
      </c>
      <c r="E15" s="45"/>
      <c r="F15" s="251"/>
      <c r="G15" s="251"/>
      <c r="H15" s="251"/>
    </row>
    <row r="16" spans="1:8" s="43" customFormat="1" ht="17.100000000000001" customHeight="1" x14ac:dyDescent="0.25">
      <c r="A16" s="44" t="s">
        <v>48</v>
      </c>
      <c r="B16" s="156">
        <f t="shared" si="0"/>
        <v>5543.5</v>
      </c>
      <c r="C16" s="251">
        <v>1662.5</v>
      </c>
      <c r="D16" s="251">
        <v>3881</v>
      </c>
      <c r="E16" s="45"/>
      <c r="F16" s="251"/>
      <c r="G16" s="251"/>
      <c r="H16" s="251"/>
    </row>
    <row r="17" spans="1:8" s="43" customFormat="1" ht="17.100000000000001" customHeight="1" x14ac:dyDescent="0.25">
      <c r="A17" s="44" t="s">
        <v>71</v>
      </c>
      <c r="B17" s="157">
        <f t="shared" si="0"/>
        <v>375</v>
      </c>
      <c r="C17" s="251"/>
      <c r="D17" s="251">
        <v>375</v>
      </c>
      <c r="E17" s="45"/>
      <c r="F17" s="251"/>
      <c r="G17" s="251"/>
      <c r="H17" s="251"/>
    </row>
    <row r="18" spans="1:8" s="43" customFormat="1" ht="17.100000000000001" customHeight="1" x14ac:dyDescent="0.25">
      <c r="A18" s="43" t="s">
        <v>72</v>
      </c>
      <c r="B18" s="156">
        <f t="shared" si="0"/>
        <v>3104.5</v>
      </c>
      <c r="C18" s="251">
        <v>2145.75</v>
      </c>
      <c r="D18" s="251">
        <v>958.75</v>
      </c>
      <c r="E18" s="45"/>
      <c r="F18" s="251"/>
      <c r="G18" s="251"/>
      <c r="H18" s="251"/>
    </row>
    <row r="19" spans="1:8" s="43" customFormat="1" ht="17.100000000000001" customHeight="1" x14ac:dyDescent="0.25">
      <c r="A19" s="43" t="s">
        <v>73</v>
      </c>
      <c r="B19" s="156">
        <f>C19+D19</f>
        <v>3354.25</v>
      </c>
      <c r="C19" s="251">
        <v>2327.75</v>
      </c>
      <c r="D19" s="251">
        <v>1026.5</v>
      </c>
      <c r="E19" s="45"/>
      <c r="F19" s="251"/>
      <c r="G19" s="251"/>
      <c r="H19" s="251"/>
    </row>
    <row r="20" spans="1:8" s="43" customFormat="1" ht="17.100000000000001" customHeight="1" x14ac:dyDescent="0.25">
      <c r="A20" s="43" t="s">
        <v>81</v>
      </c>
      <c r="B20" s="156">
        <f t="shared" si="0"/>
        <v>18628.25</v>
      </c>
      <c r="C20" s="251">
        <v>10031.5</v>
      </c>
      <c r="D20" s="251">
        <v>8596.75</v>
      </c>
      <c r="E20" s="45"/>
      <c r="F20" s="251"/>
      <c r="G20" s="251"/>
      <c r="H20" s="251"/>
    </row>
    <row r="21" spans="1:8" s="43" customFormat="1" ht="17.100000000000001" customHeight="1" x14ac:dyDescent="0.25">
      <c r="A21" s="43" t="s">
        <v>49</v>
      </c>
      <c r="B21" s="156">
        <f t="shared" si="0"/>
        <v>10916.25</v>
      </c>
      <c r="C21" s="251">
        <v>3224.5</v>
      </c>
      <c r="D21" s="251">
        <v>7691.75</v>
      </c>
      <c r="E21" s="45"/>
      <c r="F21" s="251"/>
      <c r="G21" s="251"/>
      <c r="H21" s="251"/>
    </row>
    <row r="22" spans="1:8" s="43" customFormat="1" ht="17.100000000000001" customHeight="1" x14ac:dyDescent="0.25">
      <c r="A22" s="43" t="s">
        <v>74</v>
      </c>
      <c r="B22" s="156">
        <f t="shared" si="0"/>
        <v>8688</v>
      </c>
      <c r="C22" s="251">
        <v>2171</v>
      </c>
      <c r="D22" s="251">
        <v>6517</v>
      </c>
      <c r="E22" s="45"/>
      <c r="F22" s="251"/>
      <c r="G22" s="251"/>
      <c r="H22" s="251"/>
    </row>
    <row r="23" spans="1:8" s="43" customFormat="1" ht="17.100000000000001" customHeight="1" x14ac:dyDescent="0.25">
      <c r="A23" s="43" t="s">
        <v>75</v>
      </c>
      <c r="B23" s="156">
        <f t="shared" si="0"/>
        <v>3115</v>
      </c>
      <c r="C23" s="251">
        <v>1918.75</v>
      </c>
      <c r="D23" s="251">
        <v>1196.25</v>
      </c>
      <c r="E23" s="45"/>
      <c r="F23" s="251"/>
      <c r="G23" s="251"/>
      <c r="H23" s="251"/>
    </row>
    <row r="24" spans="1:8" s="43" customFormat="1" ht="17.100000000000001" customHeight="1" x14ac:dyDescent="0.25">
      <c r="A24" s="43" t="s">
        <v>76</v>
      </c>
      <c r="B24" s="156">
        <f t="shared" si="0"/>
        <v>7659.5</v>
      </c>
      <c r="C24" s="251">
        <v>2543.25</v>
      </c>
      <c r="D24" s="251">
        <v>5116.25</v>
      </c>
      <c r="E24" s="45"/>
      <c r="F24" s="251"/>
      <c r="G24" s="251"/>
      <c r="H24" s="251"/>
    </row>
    <row r="25" spans="1:8" s="43" customFormat="1" ht="17.100000000000001" customHeight="1" x14ac:dyDescent="0.25">
      <c r="A25" s="43" t="s">
        <v>90</v>
      </c>
      <c r="B25" s="158">
        <f t="shared" si="0"/>
        <v>1780.5</v>
      </c>
      <c r="C25" s="251">
        <v>448.25</v>
      </c>
      <c r="D25" s="251">
        <v>1332.25</v>
      </c>
      <c r="E25" s="45"/>
      <c r="F25" s="251"/>
      <c r="G25" s="251"/>
      <c r="H25" s="251"/>
    </row>
    <row r="26" spans="1:8" s="43" customFormat="1" ht="17.100000000000001" customHeight="1" x14ac:dyDescent="0.25">
      <c r="A26" s="43" t="s">
        <v>91</v>
      </c>
      <c r="B26" s="155">
        <v>0</v>
      </c>
      <c r="C26" s="155">
        <v>0</v>
      </c>
      <c r="D26" s="159">
        <v>0</v>
      </c>
      <c r="E26" s="45"/>
    </row>
    <row r="27" spans="1:8" s="43" customFormat="1" ht="17.100000000000001" customHeight="1" x14ac:dyDescent="0.25">
      <c r="A27" s="43" t="s">
        <v>92</v>
      </c>
      <c r="B27" s="155">
        <v>0</v>
      </c>
      <c r="C27" s="155">
        <v>0</v>
      </c>
      <c r="D27" s="159">
        <v>0</v>
      </c>
      <c r="E27" s="45"/>
    </row>
    <row r="28" spans="1:8" s="43" customFormat="1" ht="17.25" customHeight="1" x14ac:dyDescent="0.3">
      <c r="B28" s="263" t="s">
        <v>89</v>
      </c>
      <c r="C28" s="263"/>
      <c r="D28" s="263"/>
      <c r="E28" s="251"/>
    </row>
    <row r="29" spans="1:8" s="51" customFormat="1" ht="17.100000000000001" customHeight="1" x14ac:dyDescent="0.5">
      <c r="A29" s="50" t="s">
        <v>3</v>
      </c>
      <c r="B29" s="231">
        <v>100</v>
      </c>
      <c r="C29" s="231">
        <v>100</v>
      </c>
      <c r="D29" s="232">
        <v>100</v>
      </c>
      <c r="E29" s="45"/>
    </row>
    <row r="30" spans="1:8" s="41" customFormat="1" ht="16.5" customHeight="1" x14ac:dyDescent="0.5">
      <c r="A30" s="48" t="s">
        <v>67</v>
      </c>
      <c r="B30" s="52">
        <f>B6*100/B5</f>
        <v>29.967577815481174</v>
      </c>
      <c r="C30" s="52">
        <f>C6*100/C5</f>
        <v>32.219104687762211</v>
      </c>
      <c r="D30" s="233">
        <f>D6*100/D5</f>
        <v>27.250364296475585</v>
      </c>
      <c r="E30" s="254"/>
    </row>
    <row r="31" spans="1:8" s="41" customFormat="1" ht="16.5" customHeight="1" x14ac:dyDescent="0.25">
      <c r="A31" s="47" t="s">
        <v>46</v>
      </c>
      <c r="B31" s="52">
        <f>B7*100/B5</f>
        <v>0.43977554044435291</v>
      </c>
      <c r="C31" s="52">
        <f>C7*100/C5</f>
        <v>0.61426343643708792</v>
      </c>
      <c r="D31" s="233">
        <f>D7*100/D5</f>
        <v>0.22919805379238806</v>
      </c>
      <c r="E31" s="255"/>
      <c r="F31" s="42"/>
    </row>
    <row r="32" spans="1:8" s="41" customFormat="1" ht="16.5" customHeight="1" x14ac:dyDescent="0.5">
      <c r="A32" s="47" t="s">
        <v>47</v>
      </c>
      <c r="B32" s="52">
        <f>B8*100/B5</f>
        <v>18.641189268559099</v>
      </c>
      <c r="C32" s="52">
        <f>C8*100/C5</f>
        <v>18.275948869706159</v>
      </c>
      <c r="D32" s="233">
        <f>D8*100/D5</f>
        <v>19.081972881523377</v>
      </c>
      <c r="E32" s="52"/>
    </row>
    <row r="33" spans="1:8" s="41" customFormat="1" ht="16.5" customHeight="1" x14ac:dyDescent="0.5">
      <c r="A33" s="48" t="s">
        <v>78</v>
      </c>
      <c r="B33" s="52">
        <f>B9*100/B5</f>
        <v>0.45499617245871404</v>
      </c>
      <c r="C33" s="52">
        <f>C9*100/C5</f>
        <v>0.54672822603420967</v>
      </c>
      <c r="D33" s="233">
        <f>D9*100/D5</f>
        <v>0.34429104201141053</v>
      </c>
      <c r="E33" s="52"/>
    </row>
    <row r="34" spans="1:8" s="41" customFormat="1" ht="16.5" customHeight="1" x14ac:dyDescent="0.25">
      <c r="A34" s="48" t="s">
        <v>68</v>
      </c>
      <c r="B34" s="52">
        <f>B10*100/B5</f>
        <v>0.75851348145097386</v>
      </c>
      <c r="C34" s="52">
        <f>C10*100/C5</f>
        <v>0.98846989771485405</v>
      </c>
      <c r="D34" s="138">
        <f>D10*100/D5</f>
        <v>0.48099483810417643</v>
      </c>
      <c r="E34" s="53"/>
    </row>
    <row r="35" spans="1:8" s="43" customFormat="1" ht="16.5" customHeight="1" x14ac:dyDescent="0.25">
      <c r="A35" s="48" t="s">
        <v>18</v>
      </c>
      <c r="B35" s="52">
        <f>B11*100/B5</f>
        <v>6.8160452321370215</v>
      </c>
      <c r="C35" s="52">
        <f>C11*100/C5</f>
        <v>10.774526537244645</v>
      </c>
      <c r="D35" s="138">
        <f>D11*100/D5</f>
        <v>2.038825359974314</v>
      </c>
      <c r="E35" s="52"/>
    </row>
    <row r="36" spans="1:8" s="43" customFormat="1" ht="16.5" customHeight="1" x14ac:dyDescent="0.25">
      <c r="A36" s="47" t="s">
        <v>79</v>
      </c>
      <c r="B36" s="52">
        <f>B12*100/B5</f>
        <v>17.983344599585461</v>
      </c>
      <c r="C36" s="52">
        <f>C12*100/C5</f>
        <v>16.614787345948091</v>
      </c>
      <c r="D36" s="138">
        <f>D12*100/D5</f>
        <v>19.634962582429797</v>
      </c>
      <c r="E36" s="52"/>
    </row>
    <row r="37" spans="1:8" s="43" customFormat="1" ht="16.5" customHeight="1" x14ac:dyDescent="0.25">
      <c r="A37" s="49" t="s">
        <v>69</v>
      </c>
      <c r="B37" s="52">
        <f>B13*100/B5</f>
        <v>1.799559944668526</v>
      </c>
      <c r="C37" s="52">
        <f>C13*100/C5</f>
        <v>2.9300048707212349</v>
      </c>
      <c r="D37" s="138">
        <f>D13*100/D5</f>
        <v>0.43530341574254738</v>
      </c>
      <c r="E37" s="52"/>
    </row>
    <row r="38" spans="1:8" s="44" customFormat="1" ht="16.5" customHeight="1" x14ac:dyDescent="0.25">
      <c r="A38" s="44" t="s">
        <v>80</v>
      </c>
      <c r="B38" s="52">
        <f>B14*100/B5</f>
        <v>8.8192370882035629</v>
      </c>
      <c r="C38" s="52">
        <f>C14*100/C5</f>
        <v>5.8990983026150454</v>
      </c>
      <c r="D38" s="138">
        <f>D14*100/D5</f>
        <v>12.343352515498037</v>
      </c>
      <c r="E38" s="52"/>
    </row>
    <row r="39" spans="1:8" s="43" customFormat="1" ht="15.75" x14ac:dyDescent="0.25">
      <c r="A39" s="44" t="s">
        <v>70</v>
      </c>
      <c r="B39" s="52">
        <f>B15*100/B5</f>
        <v>0.18141650364176004</v>
      </c>
      <c r="C39" s="52">
        <f>C15*100/C5</f>
        <v>0.3014526209801201</v>
      </c>
      <c r="D39" s="138">
        <f>D15*100/D5</f>
        <v>3.6553137889303269E-2</v>
      </c>
      <c r="E39" s="52"/>
    </row>
    <row r="40" spans="1:8" s="43" customFormat="1" ht="16.5" customHeight="1" x14ac:dyDescent="0.25">
      <c r="A40" s="44" t="s">
        <v>48</v>
      </c>
      <c r="B40" s="52">
        <f>B16*100/B5</f>
        <v>1.2408172584060417</v>
      </c>
      <c r="C40" s="52">
        <f>C16*100/C5</f>
        <v>0.6804684078471821</v>
      </c>
      <c r="D40" s="138">
        <f>D16*100/D5</f>
        <v>1.9170638938971079</v>
      </c>
      <c r="E40" s="52"/>
    </row>
    <row r="41" spans="1:8" s="43" customFormat="1" ht="16.5" customHeight="1" x14ac:dyDescent="0.25">
      <c r="A41" s="44" t="s">
        <v>71</v>
      </c>
      <c r="B41" s="52">
        <f>B17*100/B5</f>
        <v>8.3937308902726729E-2</v>
      </c>
      <c r="C41" s="52">
        <f t="shared" ref="C41" si="1">C17*100/C5</f>
        <v>0</v>
      </c>
      <c r="D41" s="138">
        <f>D17*100/D5</f>
        <v>0.18523549606065845</v>
      </c>
      <c r="E41" s="52"/>
      <c r="F41" s="68"/>
      <c r="G41" s="68"/>
      <c r="H41" s="68"/>
    </row>
    <row r="42" spans="1:8" s="43" customFormat="1" ht="16.5" customHeight="1" x14ac:dyDescent="0.25">
      <c r="A42" s="43" t="s">
        <v>72</v>
      </c>
      <c r="B42" s="52">
        <f>B18*100/B5</f>
        <v>0.69488900130270703</v>
      </c>
      <c r="C42" s="52">
        <f>C18*100/C5</f>
        <v>0.87826471346652091</v>
      </c>
      <c r="D42" s="138">
        <f>D18*100/D5</f>
        <v>0.4735854182617501</v>
      </c>
      <c r="E42" s="53"/>
    </row>
    <row r="43" spans="1:8" s="43" customFormat="1" ht="16.5" customHeight="1" x14ac:dyDescent="0.25">
      <c r="A43" s="43" t="s">
        <v>73</v>
      </c>
      <c r="B43" s="52">
        <f>B19*100/B5</f>
        <v>0.75079124903192307</v>
      </c>
      <c r="C43" s="52">
        <f>C19*100/C5</f>
        <v>0.95275809706242298</v>
      </c>
      <c r="D43" s="138">
        <f>D19*100/D5</f>
        <v>0.50705129788337577</v>
      </c>
      <c r="E43" s="52"/>
    </row>
    <row r="44" spans="1:8" s="43" customFormat="1" ht="16.5" customHeight="1" x14ac:dyDescent="0.25">
      <c r="A44" s="43" t="s">
        <v>81</v>
      </c>
      <c r="B44" s="52">
        <f>B20*100/B5</f>
        <v>4.1696137988459183</v>
      </c>
      <c r="C44" s="52">
        <f>C20*100/C5</f>
        <v>4.1059361403422603</v>
      </c>
      <c r="D44" s="138">
        <f>D20*100/D5</f>
        <v>4.2464620020252415</v>
      </c>
      <c r="E44" s="52"/>
    </row>
    <row r="45" spans="1:8" s="43" customFormat="1" ht="16.5" customHeight="1" x14ac:dyDescent="0.25">
      <c r="A45" s="43" t="s">
        <v>49</v>
      </c>
      <c r="B45" s="52">
        <f>B21*100/B5</f>
        <v>2.4434150621583752</v>
      </c>
      <c r="C45" s="52">
        <f>C21*100/C5</f>
        <v>1.3198017329944294</v>
      </c>
      <c r="D45" s="138">
        <f>D21*100/D5</f>
        <v>3.7994270048655192</v>
      </c>
      <c r="E45" s="52"/>
    </row>
    <row r="46" spans="1:8" s="43" customFormat="1" ht="16.5" customHeight="1" x14ac:dyDescent="0.25">
      <c r="A46" s="43" t="s">
        <v>74</v>
      </c>
      <c r="B46" s="52">
        <f>B22*100/B5</f>
        <v>1.9446595726583729</v>
      </c>
      <c r="C46" s="52">
        <f>C22*100/C5</f>
        <v>0.88859964717968865</v>
      </c>
      <c r="D46" s="138">
        <f>D22*100/D5</f>
        <v>3.2191459408728296</v>
      </c>
      <c r="E46" s="52"/>
    </row>
    <row r="47" spans="1:8" s="43" customFormat="1" ht="16.5" customHeight="1" x14ac:dyDescent="0.25">
      <c r="A47" s="43" t="s">
        <v>75</v>
      </c>
      <c r="B47" s="52">
        <f>B23*100/B5</f>
        <v>0.69723924595198339</v>
      </c>
      <c r="C47" s="52">
        <f>C23*100/C5</f>
        <v>0.78535263612437944</v>
      </c>
      <c r="D47" s="138">
        <f>D23*100/D5</f>
        <v>0.59090123243350046</v>
      </c>
      <c r="E47" s="52"/>
    </row>
    <row r="48" spans="1:8" s="43" customFormat="1" ht="16.5" customHeight="1" x14ac:dyDescent="0.25">
      <c r="A48" s="43" t="s">
        <v>76</v>
      </c>
      <c r="B48" s="52">
        <f>B24*100/B5</f>
        <v>1.714447513441161</v>
      </c>
      <c r="C48" s="52">
        <f>C24*100/C5</f>
        <v>1.0409631748916366</v>
      </c>
      <c r="D48" s="138">
        <f>D24*100/D5</f>
        <v>2.5272296179209168</v>
      </c>
      <c r="E48" s="52"/>
    </row>
    <row r="49" spans="1:5" s="43" customFormat="1" ht="16.5" customHeight="1" x14ac:dyDescent="0.25">
      <c r="A49" s="43" t="s">
        <v>90</v>
      </c>
      <c r="B49" s="52">
        <f>B25*100/B5</f>
        <v>0.39853434267014654</v>
      </c>
      <c r="C49" s="52">
        <f>C25*100/C5</f>
        <v>0.18347065492781919</v>
      </c>
      <c r="D49" s="138">
        <f>D25*100/D5</f>
        <v>0.65807997233816595</v>
      </c>
      <c r="E49" s="52"/>
    </row>
    <row r="50" spans="1:5" s="43" customFormat="1" ht="16.5" customHeight="1" x14ac:dyDescent="0.25">
      <c r="A50" s="43" t="s">
        <v>91</v>
      </c>
      <c r="B50" s="64">
        <v>0</v>
      </c>
      <c r="C50" s="64">
        <v>0</v>
      </c>
      <c r="D50" s="139">
        <v>0</v>
      </c>
      <c r="E50" s="53"/>
    </row>
    <row r="51" spans="1:5" s="43" customFormat="1" ht="16.5" customHeight="1" x14ac:dyDescent="0.25">
      <c r="A51" s="43" t="s">
        <v>92</v>
      </c>
      <c r="B51" s="64">
        <v>0</v>
      </c>
      <c r="C51" s="64">
        <v>0</v>
      </c>
      <c r="D51" s="234">
        <f>D27*100/D5</f>
        <v>0</v>
      </c>
      <c r="E51" s="53"/>
    </row>
    <row r="52" spans="1:5" ht="4.5" customHeight="1" x14ac:dyDescent="0.25">
      <c r="A52" s="235"/>
      <c r="B52" s="236"/>
      <c r="C52" s="236"/>
      <c r="D52" s="237"/>
    </row>
    <row r="53" spans="1:5" ht="14.25" customHeight="1" x14ac:dyDescent="0.25">
      <c r="A53" s="229" t="s">
        <v>66</v>
      </c>
      <c r="B53" s="238"/>
      <c r="C53" s="238"/>
      <c r="E53" s="239"/>
    </row>
    <row r="54" spans="1:5" ht="14.25" customHeight="1" x14ac:dyDescent="0.25">
      <c r="B54" s="238"/>
      <c r="C54" s="238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5" firstPageNumber="10" orientation="portrait" useFirstPageNumber="1" r:id="rId1"/>
  <headerFooter alignWithMargins="0">
    <oddHeader>&amp;L&amp;"TH SarabunPSK,Regular"&amp;16 26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J24"/>
  <sheetViews>
    <sheetView workbookViewId="0"/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60" customWidth="1"/>
    <col min="4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9" width="10.42578125" style="1" bestFit="1" customWidth="1"/>
    <col min="10" max="16384" width="9.140625" style="1"/>
  </cols>
  <sheetData>
    <row r="1" spans="1:10" s="2" customFormat="1" ht="33" customHeight="1" x14ac:dyDescent="0.35">
      <c r="A1" s="24" t="s">
        <v>107</v>
      </c>
      <c r="B1" s="4"/>
      <c r="C1" s="56"/>
      <c r="D1" s="4"/>
    </row>
    <row r="2" spans="1:10" s="2" customFormat="1" ht="6" customHeight="1" x14ac:dyDescent="0.35">
      <c r="A2" s="8"/>
      <c r="B2" s="8"/>
      <c r="C2" s="57"/>
      <c r="D2" s="8"/>
      <c r="E2" s="13"/>
    </row>
    <row r="3" spans="1:10" s="2" customFormat="1" ht="24" customHeight="1" x14ac:dyDescent="0.35">
      <c r="A3" s="274" t="s">
        <v>9</v>
      </c>
      <c r="B3" s="272" t="s">
        <v>64</v>
      </c>
      <c r="C3" s="272"/>
      <c r="D3" s="272"/>
      <c r="E3" s="14"/>
    </row>
    <row r="4" spans="1:10" s="2" customFormat="1" ht="24" customHeight="1" x14ac:dyDescent="0.35">
      <c r="A4" s="275"/>
      <c r="B4" s="165" t="s">
        <v>84</v>
      </c>
      <c r="C4" s="166" t="s">
        <v>82</v>
      </c>
      <c r="D4" s="165" t="s">
        <v>83</v>
      </c>
      <c r="E4" s="13"/>
    </row>
    <row r="5" spans="1:10" s="16" customFormat="1" ht="30" customHeight="1" x14ac:dyDescent="0.3">
      <c r="A5" s="167" t="s">
        <v>3</v>
      </c>
      <c r="B5" s="168">
        <f t="shared" ref="B5:B11" si="0">C5+D5</f>
        <v>446762.25</v>
      </c>
      <c r="C5" s="169">
        <f>SUM(C6,C7,C10:C12)</f>
        <v>244317</v>
      </c>
      <c r="D5" s="169">
        <f>SUM(D6,D7,D10:D12)</f>
        <v>202445.25</v>
      </c>
      <c r="E5" s="25"/>
      <c r="G5" s="242"/>
      <c r="H5" s="242"/>
      <c r="I5" s="242"/>
    </row>
    <row r="6" spans="1:10" s="17" customFormat="1" ht="30" customHeight="1" x14ac:dyDescent="0.3">
      <c r="A6" s="170" t="s">
        <v>31</v>
      </c>
      <c r="B6" s="61">
        <f t="shared" si="0"/>
        <v>11011.5</v>
      </c>
      <c r="C6" s="242">
        <v>8392.75</v>
      </c>
      <c r="D6" s="242">
        <v>2618.75</v>
      </c>
      <c r="E6" s="26"/>
      <c r="G6" s="242"/>
      <c r="H6" s="242"/>
      <c r="I6" s="242"/>
    </row>
    <row r="7" spans="1:10" s="17" customFormat="1" ht="30" customHeight="1" x14ac:dyDescent="0.3">
      <c r="A7" s="171" t="s">
        <v>58</v>
      </c>
      <c r="B7" s="61">
        <f>B8+B9</f>
        <v>211303.5</v>
      </c>
      <c r="C7" s="61">
        <f>SUM(C8:C9)</f>
        <v>119037.75</v>
      </c>
      <c r="D7" s="61">
        <f>SUM(D8:D9)</f>
        <v>92265.75</v>
      </c>
      <c r="E7" s="26"/>
      <c r="G7" s="242"/>
      <c r="H7" s="242"/>
      <c r="I7" s="242"/>
    </row>
    <row r="8" spans="1:10" s="17" customFormat="1" ht="30" customHeight="1" x14ac:dyDescent="0.3">
      <c r="A8" s="171" t="s">
        <v>53</v>
      </c>
      <c r="B8" s="61">
        <f t="shared" si="0"/>
        <v>41000.75</v>
      </c>
      <c r="C8" s="242">
        <v>19081.75</v>
      </c>
      <c r="D8" s="242">
        <v>21919</v>
      </c>
      <c r="E8" s="26"/>
      <c r="G8" s="242"/>
      <c r="H8" s="242"/>
      <c r="I8" s="242"/>
    </row>
    <row r="9" spans="1:10" s="17" customFormat="1" ht="30" customHeight="1" x14ac:dyDescent="0.3">
      <c r="A9" s="170" t="s">
        <v>54</v>
      </c>
      <c r="B9" s="61">
        <f t="shared" si="0"/>
        <v>170302.75</v>
      </c>
      <c r="C9" s="242">
        <v>99956</v>
      </c>
      <c r="D9" s="242">
        <v>70346.75</v>
      </c>
      <c r="E9" s="26"/>
      <c r="G9" s="242"/>
      <c r="H9" s="242"/>
      <c r="I9" s="242"/>
    </row>
    <row r="10" spans="1:10" s="17" customFormat="1" ht="30" customHeight="1" x14ac:dyDescent="0.3">
      <c r="A10" s="170" t="s">
        <v>55</v>
      </c>
      <c r="B10" s="61">
        <f t="shared" si="0"/>
        <v>152521</v>
      </c>
      <c r="C10" s="242">
        <v>85676.75</v>
      </c>
      <c r="D10" s="242">
        <v>66844.25</v>
      </c>
      <c r="E10" s="26"/>
      <c r="G10" s="242"/>
      <c r="H10" s="242"/>
      <c r="I10" s="242"/>
    </row>
    <row r="11" spans="1:10" ht="30" customHeight="1" x14ac:dyDescent="0.35">
      <c r="A11" s="170" t="s">
        <v>56</v>
      </c>
      <c r="B11" s="54">
        <f t="shared" si="0"/>
        <v>71926.25</v>
      </c>
      <c r="C11" s="242">
        <v>31209.75</v>
      </c>
      <c r="D11" s="242">
        <v>40716.5</v>
      </c>
      <c r="E11" s="19"/>
      <c r="G11" s="242"/>
      <c r="H11" s="242"/>
      <c r="I11" s="242"/>
    </row>
    <row r="12" spans="1:10" ht="30" customHeight="1" x14ac:dyDescent="0.35">
      <c r="A12" s="171" t="s">
        <v>57</v>
      </c>
      <c r="B12" s="63">
        <f>SUM(C12:D12)</f>
        <v>0</v>
      </c>
      <c r="C12" s="63"/>
      <c r="D12" s="63"/>
      <c r="E12" s="27"/>
      <c r="G12" s="32"/>
      <c r="H12" s="32"/>
      <c r="I12" s="32"/>
    </row>
    <row r="13" spans="1:10" ht="33" customHeight="1" x14ac:dyDescent="0.35">
      <c r="A13" s="80"/>
      <c r="B13" s="273" t="s">
        <v>62</v>
      </c>
      <c r="C13" s="273"/>
      <c r="D13" s="273"/>
      <c r="E13" s="18"/>
    </row>
    <row r="14" spans="1:10" s="16" customFormat="1" ht="27" customHeight="1" x14ac:dyDescent="0.5">
      <c r="A14" s="77" t="s">
        <v>3</v>
      </c>
      <c r="B14" s="172">
        <f>B5*100/$B$5</f>
        <v>100</v>
      </c>
      <c r="C14" s="173">
        <f>C5*100/C5</f>
        <v>100</v>
      </c>
      <c r="D14" s="172">
        <f>D5*100/D5</f>
        <v>100</v>
      </c>
      <c r="E14" s="15"/>
      <c r="G14" s="32"/>
      <c r="H14" s="31"/>
      <c r="I14" s="31"/>
    </row>
    <row r="15" spans="1:10" s="17" customFormat="1" ht="30" customHeight="1" x14ac:dyDescent="0.5">
      <c r="A15" s="174" t="s">
        <v>31</v>
      </c>
      <c r="B15" s="175">
        <f>B6*100/B5</f>
        <v>2.4647337593988747</v>
      </c>
      <c r="C15" s="175">
        <f>C6*100/C5</f>
        <v>3.435188709750038</v>
      </c>
      <c r="D15" s="175">
        <f>D6*100/D5</f>
        <v>1.2935596167358829</v>
      </c>
      <c r="E15" s="21"/>
      <c r="G15" s="32"/>
      <c r="H15" s="31"/>
      <c r="I15" s="7"/>
    </row>
    <row r="16" spans="1:10" s="17" customFormat="1" ht="30" customHeight="1" x14ac:dyDescent="0.5">
      <c r="A16" s="174" t="s">
        <v>58</v>
      </c>
      <c r="B16" s="175">
        <f>B7*100/B5</f>
        <v>47.296632604925776</v>
      </c>
      <c r="C16" s="175">
        <f>C7*100/C5</f>
        <v>48.722663588698289</v>
      </c>
      <c r="D16" s="175">
        <f>D7*100/D5</f>
        <v>45.575655640228653</v>
      </c>
      <c r="E16" s="21"/>
      <c r="G16" s="32"/>
      <c r="H16" s="31"/>
      <c r="I16" s="31"/>
      <c r="J16" s="31"/>
    </row>
    <row r="17" spans="1:9" s="17" customFormat="1" ht="30" customHeight="1" x14ac:dyDescent="0.5">
      <c r="A17" s="174" t="s">
        <v>53</v>
      </c>
      <c r="B17" s="175">
        <f>B8*100/B5</f>
        <v>9.1773085125253981</v>
      </c>
      <c r="C17" s="175">
        <f>C8*100/C5</f>
        <v>7.8102424309401313</v>
      </c>
      <c r="D17" s="175">
        <f>D8*100/D5</f>
        <v>10.827124864623892</v>
      </c>
      <c r="E17" s="21"/>
      <c r="G17" s="32"/>
      <c r="H17" s="31"/>
      <c r="I17" s="7"/>
    </row>
    <row r="18" spans="1:9" s="17" customFormat="1" ht="30" customHeight="1" x14ac:dyDescent="0.5">
      <c r="A18" s="174" t="s">
        <v>54</v>
      </c>
      <c r="B18" s="175">
        <f>B9*100/B5</f>
        <v>38.119324092400376</v>
      </c>
      <c r="C18" s="175">
        <f>C9*100/C5</f>
        <v>40.91242115775816</v>
      </c>
      <c r="D18" s="175">
        <f>D9*100/D5</f>
        <v>34.748530775604763</v>
      </c>
      <c r="E18" s="21"/>
      <c r="G18" s="32"/>
      <c r="H18" s="31"/>
      <c r="I18" s="7"/>
    </row>
    <row r="19" spans="1:9" s="17" customFormat="1" ht="30" customHeight="1" x14ac:dyDescent="0.5">
      <c r="A19" s="174" t="s">
        <v>55</v>
      </c>
      <c r="B19" s="175">
        <f>B10*100/B5</f>
        <v>34.139187006064191</v>
      </c>
      <c r="C19" s="175">
        <f>C10*100/C5</f>
        <v>35.067862653847257</v>
      </c>
      <c r="D19" s="175">
        <f>D10*100/D5</f>
        <v>33.018433378901207</v>
      </c>
      <c r="E19" s="21"/>
      <c r="G19" s="37"/>
      <c r="H19" s="31"/>
      <c r="I19" s="7"/>
    </row>
    <row r="20" spans="1:9" ht="30" customHeight="1" x14ac:dyDescent="0.35">
      <c r="A20" s="174" t="s">
        <v>56</v>
      </c>
      <c r="B20" s="175">
        <f>B11*100/B5</f>
        <v>16.099446629611162</v>
      </c>
      <c r="C20" s="175">
        <f>C11*100/C5</f>
        <v>12.774285047704417</v>
      </c>
      <c r="D20" s="175">
        <f>D11*100/D5</f>
        <v>20.112351364134252</v>
      </c>
      <c r="E20" s="18"/>
      <c r="G20" s="32"/>
      <c r="H20" s="31"/>
      <c r="I20" s="4"/>
    </row>
    <row r="21" spans="1:9" ht="30" customHeight="1" x14ac:dyDescent="0.35">
      <c r="A21" s="176" t="s">
        <v>57</v>
      </c>
      <c r="B21" s="240">
        <f>B12*100/$B$5</f>
        <v>0</v>
      </c>
      <c r="C21" s="241">
        <v>0</v>
      </c>
      <c r="D21" s="240">
        <f>D12*100/D5</f>
        <v>0</v>
      </c>
      <c r="E21" s="20"/>
      <c r="F21" s="28"/>
      <c r="G21" s="32"/>
    </row>
    <row r="22" spans="1:9" ht="6" customHeight="1" x14ac:dyDescent="0.35">
      <c r="A22" s="22"/>
      <c r="B22" s="23"/>
      <c r="C22" s="58"/>
      <c r="D22" s="23"/>
      <c r="E22" s="9"/>
    </row>
    <row r="23" spans="1:9" ht="21" x14ac:dyDescent="0.35">
      <c r="A23" s="19"/>
      <c r="B23" s="29"/>
      <c r="C23" s="59"/>
      <c r="D23" s="29"/>
    </row>
    <row r="24" spans="1:9" ht="30.75" customHeight="1" x14ac:dyDescent="0.35">
      <c r="A24" s="4"/>
      <c r="B24" s="36"/>
      <c r="D24" s="36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M27"/>
  <sheetViews>
    <sheetView tabSelected="1" zoomScale="110" zoomScaleNormal="110" zoomScaleSheetLayoutView="96" workbookViewId="0"/>
  </sheetViews>
  <sheetFormatPr defaultColWidth="9.140625" defaultRowHeight="30.75" customHeight="1" x14ac:dyDescent="0.35"/>
  <cols>
    <col min="1" max="1" width="31.7109375" style="102" customWidth="1"/>
    <col min="2" max="4" width="18.7109375" style="102" customWidth="1"/>
    <col min="5" max="5" width="0.85546875" style="102" customWidth="1"/>
    <col min="6" max="6" width="9.140625" style="102"/>
    <col min="7" max="7" width="11.5703125" style="102" bestFit="1" customWidth="1"/>
    <col min="8" max="8" width="12.140625" style="102" bestFit="1" customWidth="1"/>
    <col min="9" max="9" width="12" style="102" bestFit="1" customWidth="1"/>
    <col min="10" max="10" width="12.140625" style="102" bestFit="1" customWidth="1"/>
    <col min="11" max="16384" width="9.140625" style="102"/>
  </cols>
  <sheetData>
    <row r="1" spans="1:10" s="73" customFormat="1" ht="30.75" customHeight="1" x14ac:dyDescent="0.35">
      <c r="A1" s="72" t="s">
        <v>108</v>
      </c>
      <c r="B1" s="3"/>
      <c r="C1" s="3"/>
      <c r="D1" s="3"/>
    </row>
    <row r="2" spans="1:10" s="73" customFormat="1" ht="18.75" customHeight="1" x14ac:dyDescent="0.35">
      <c r="A2" s="72"/>
      <c r="B2" s="3"/>
      <c r="C2" s="3"/>
      <c r="D2" s="3"/>
    </row>
    <row r="3" spans="1:10" s="73" customFormat="1" ht="6" customHeight="1" x14ac:dyDescent="0.35">
      <c r="B3" s="3"/>
      <c r="C3" s="3"/>
      <c r="D3" s="3"/>
    </row>
    <row r="4" spans="1:10" s="75" customFormat="1" ht="27.95" customHeight="1" x14ac:dyDescent="0.3">
      <c r="A4" s="274" t="s">
        <v>32</v>
      </c>
      <c r="B4" s="276" t="s">
        <v>64</v>
      </c>
      <c r="C4" s="276"/>
      <c r="D4" s="276"/>
      <c r="E4" s="74"/>
    </row>
    <row r="5" spans="1:10" s="75" customFormat="1" ht="27.95" customHeight="1" x14ac:dyDescent="0.3">
      <c r="A5" s="275"/>
      <c r="B5" s="132" t="s">
        <v>0</v>
      </c>
      <c r="C5" s="132" t="s">
        <v>1</v>
      </c>
      <c r="D5" s="132" t="s">
        <v>2</v>
      </c>
      <c r="E5" s="76"/>
    </row>
    <row r="6" spans="1:10" s="79" customFormat="1" ht="30.75" customHeight="1" x14ac:dyDescent="0.3">
      <c r="A6" s="77" t="s">
        <v>3</v>
      </c>
      <c r="B6" s="160">
        <f>C6+D6</f>
        <v>446761.75</v>
      </c>
      <c r="C6" s="78">
        <f>SUM(C7:C14)</f>
        <v>244316.5</v>
      </c>
      <c r="D6" s="78">
        <f>SUM(D7:D14)</f>
        <v>202445.25</v>
      </c>
      <c r="E6" s="78">
        <f>SUM(E7:E14)</f>
        <v>0</v>
      </c>
      <c r="F6" s="257"/>
      <c r="G6" s="40"/>
      <c r="H6" s="40"/>
      <c r="I6" s="40"/>
    </row>
    <row r="7" spans="1:10" s="79" customFormat="1" ht="27.95" customHeight="1" x14ac:dyDescent="0.3">
      <c r="A7" s="80" t="s">
        <v>45</v>
      </c>
      <c r="B7" s="142">
        <f>C7+D7</f>
        <v>11261.25</v>
      </c>
      <c r="C7" s="39">
        <v>6087.25</v>
      </c>
      <c r="D7" s="39">
        <v>5174</v>
      </c>
      <c r="E7" s="81"/>
      <c r="F7" s="257"/>
      <c r="G7" s="40"/>
      <c r="H7" s="40"/>
      <c r="I7" s="40"/>
    </row>
    <row r="8" spans="1:10" s="83" customFormat="1" ht="27.95" customHeight="1" x14ac:dyDescent="0.3">
      <c r="A8" s="69" t="s">
        <v>38</v>
      </c>
      <c r="B8" s="142">
        <f>C8+D8</f>
        <v>1115</v>
      </c>
      <c r="C8" s="39">
        <v>658</v>
      </c>
      <c r="D8" s="39">
        <v>457</v>
      </c>
      <c r="E8" s="82"/>
      <c r="F8" s="258"/>
      <c r="G8" s="40"/>
      <c r="H8" s="40"/>
      <c r="I8" s="40"/>
    </row>
    <row r="9" spans="1:10" s="83" customFormat="1" ht="27.95" customHeight="1" x14ac:dyDescent="0.3">
      <c r="A9" s="70" t="s">
        <v>39</v>
      </c>
      <c r="B9" s="142">
        <f t="shared" ref="B9:B14" si="0">C9+D9</f>
        <v>8908.75</v>
      </c>
      <c r="C9" s="260">
        <v>5203.5</v>
      </c>
      <c r="D9" s="260">
        <v>3705.25</v>
      </c>
      <c r="E9" s="82"/>
      <c r="F9" s="258"/>
      <c r="G9" s="40"/>
      <c r="H9" s="256"/>
      <c r="I9" s="256"/>
      <c r="J9" s="84"/>
    </row>
    <row r="10" spans="1:10" s="83" customFormat="1" ht="27.95" customHeight="1" x14ac:dyDescent="0.3">
      <c r="A10" s="69" t="s">
        <v>40</v>
      </c>
      <c r="B10" s="142">
        <f t="shared" si="0"/>
        <v>24281.25</v>
      </c>
      <c r="C10" s="260">
        <v>12453.25</v>
      </c>
      <c r="D10" s="260">
        <v>11828</v>
      </c>
      <c r="E10" s="82"/>
      <c r="F10" s="258"/>
      <c r="G10" s="40"/>
      <c r="H10" s="256"/>
      <c r="I10" s="256"/>
      <c r="J10" s="84"/>
    </row>
    <row r="11" spans="1:10" s="83" customFormat="1" ht="27.95" customHeight="1" x14ac:dyDescent="0.3">
      <c r="A11" s="69" t="s">
        <v>41</v>
      </c>
      <c r="B11" s="142">
        <f t="shared" si="0"/>
        <v>18354.5</v>
      </c>
      <c r="C11" s="39">
        <v>10957</v>
      </c>
      <c r="D11" s="39">
        <v>7397.5</v>
      </c>
      <c r="E11" s="82"/>
      <c r="F11" s="258"/>
      <c r="G11" s="40"/>
      <c r="H11" s="40"/>
      <c r="I11" s="40"/>
    </row>
    <row r="12" spans="1:10" s="80" customFormat="1" ht="27.95" customHeight="1" x14ac:dyDescent="0.3">
      <c r="A12" s="69" t="s">
        <v>42</v>
      </c>
      <c r="B12" s="142">
        <f t="shared" si="0"/>
        <v>65900.5</v>
      </c>
      <c r="C12" s="39">
        <v>32539.75</v>
      </c>
      <c r="D12" s="39">
        <v>33360.75</v>
      </c>
      <c r="E12" s="86"/>
      <c r="F12" s="259"/>
      <c r="G12" s="40"/>
      <c r="H12" s="40"/>
      <c r="I12" s="40"/>
    </row>
    <row r="13" spans="1:10" s="80" customFormat="1" ht="27.95" customHeight="1" x14ac:dyDescent="0.3">
      <c r="A13" s="69" t="s">
        <v>43</v>
      </c>
      <c r="B13" s="142">
        <f t="shared" si="0"/>
        <v>235652.5</v>
      </c>
      <c r="C13" s="39">
        <v>132612.5</v>
      </c>
      <c r="D13" s="39">
        <v>103040</v>
      </c>
      <c r="E13" s="86"/>
      <c r="F13" s="259"/>
      <c r="G13" s="40"/>
      <c r="H13" s="40"/>
      <c r="I13" s="40"/>
    </row>
    <row r="14" spans="1:10" s="80" customFormat="1" ht="27.95" customHeight="1" x14ac:dyDescent="0.3">
      <c r="A14" s="71" t="s">
        <v>34</v>
      </c>
      <c r="B14" s="142">
        <f t="shared" si="0"/>
        <v>81288</v>
      </c>
      <c r="C14" s="39">
        <v>43805.25</v>
      </c>
      <c r="D14" s="39">
        <v>37482.75</v>
      </c>
      <c r="E14" s="86"/>
      <c r="F14" s="259"/>
      <c r="G14" s="40"/>
      <c r="H14" s="40"/>
      <c r="I14" s="40"/>
    </row>
    <row r="15" spans="1:10" s="80" customFormat="1" ht="33" customHeight="1" x14ac:dyDescent="0.3">
      <c r="A15" s="3"/>
      <c r="B15" s="273" t="s">
        <v>63</v>
      </c>
      <c r="C15" s="273"/>
      <c r="D15" s="273"/>
      <c r="E15" s="86"/>
    </row>
    <row r="16" spans="1:10" s="79" customFormat="1" ht="30.75" customHeight="1" x14ac:dyDescent="0.5">
      <c r="A16" s="77" t="s">
        <v>3</v>
      </c>
      <c r="B16" s="148">
        <v>100</v>
      </c>
      <c r="C16" s="148">
        <v>100</v>
      </c>
      <c r="D16" s="148">
        <v>100</v>
      </c>
      <c r="E16" s="81"/>
      <c r="F16" s="87"/>
      <c r="G16" s="88"/>
      <c r="H16" s="89"/>
      <c r="I16" s="90"/>
    </row>
    <row r="17" spans="1:13" s="79" customFormat="1" ht="27.95" customHeight="1" x14ac:dyDescent="0.3">
      <c r="A17" s="80" t="s">
        <v>45</v>
      </c>
      <c r="B17" s="91">
        <f>B7*100/B6</f>
        <v>2.5206387968531327</v>
      </c>
      <c r="C17" s="91">
        <f>C7*100/C6</f>
        <v>2.4915427324802049</v>
      </c>
      <c r="D17" s="91">
        <f>D7*100/D6</f>
        <v>2.555752728206762</v>
      </c>
      <c r="E17" s="81"/>
      <c r="F17" s="87"/>
      <c r="G17" s="67"/>
      <c r="H17" s="91"/>
      <c r="I17" s="91"/>
      <c r="J17" s="91"/>
    </row>
    <row r="18" spans="1:13" s="83" customFormat="1" ht="27.95" customHeight="1" x14ac:dyDescent="0.5">
      <c r="A18" s="69" t="s">
        <v>38</v>
      </c>
      <c r="B18" s="91">
        <f>B8*100/B6</f>
        <v>0.24957373812776049</v>
      </c>
      <c r="C18" s="91">
        <f>C8*100/C6</f>
        <v>0.26932278417544453</v>
      </c>
      <c r="D18" s="91">
        <f>D8*100/D6</f>
        <v>0.22574004576546006</v>
      </c>
      <c r="E18" s="82"/>
      <c r="G18" s="91"/>
      <c r="H18" s="91"/>
      <c r="I18" s="91"/>
    </row>
    <row r="19" spans="1:13" s="83" customFormat="1" ht="27.95" customHeight="1" x14ac:dyDescent="0.5">
      <c r="A19" s="70" t="s">
        <v>39</v>
      </c>
      <c r="B19" s="91">
        <f>B9*100/B6</f>
        <v>1.994071784345907</v>
      </c>
      <c r="C19" s="91">
        <f>C9*100/C6</f>
        <v>2.1298193122445679</v>
      </c>
      <c r="D19" s="91">
        <f>D9*100/D6</f>
        <v>1.8302479312307895</v>
      </c>
      <c r="E19" s="82"/>
      <c r="F19" s="94"/>
      <c r="G19" s="91"/>
      <c r="H19" s="93"/>
      <c r="I19" s="93"/>
      <c r="J19" s="91"/>
      <c r="K19" s="94"/>
      <c r="L19" s="94"/>
      <c r="M19" s="94"/>
    </row>
    <row r="20" spans="1:13" s="83" customFormat="1" ht="27.95" customHeight="1" x14ac:dyDescent="0.5">
      <c r="A20" s="69" t="s">
        <v>44</v>
      </c>
      <c r="B20" s="91">
        <f>B10*100/B6</f>
        <v>5.4349437927485962</v>
      </c>
      <c r="C20" s="91">
        <f>C10*100/C6</f>
        <v>5.0971792736061623</v>
      </c>
      <c r="D20" s="91">
        <f>D10*100/D6</f>
        <v>5.842567311408887</v>
      </c>
      <c r="E20" s="82"/>
      <c r="F20" s="94"/>
      <c r="G20" s="91"/>
      <c r="H20" s="91"/>
      <c r="I20" s="91"/>
    </row>
    <row r="21" spans="1:13" s="83" customFormat="1" ht="27.95" customHeight="1" x14ac:dyDescent="0.5">
      <c r="A21" s="69" t="s">
        <v>41</v>
      </c>
      <c r="B21" s="91">
        <f>B11*100/B6</f>
        <v>4.1083418623013275</v>
      </c>
      <c r="C21" s="91">
        <f>C11*100/C6</f>
        <v>4.4847564532072131</v>
      </c>
      <c r="D21" s="91">
        <f>D11*100/D6</f>
        <v>3.6540743731947281</v>
      </c>
      <c r="E21" s="82"/>
      <c r="G21" s="91"/>
      <c r="H21" s="91"/>
      <c r="I21" s="91"/>
      <c r="J21" s="91"/>
    </row>
    <row r="22" spans="1:13" s="80" customFormat="1" ht="27.95" customHeight="1" x14ac:dyDescent="0.3">
      <c r="A22" s="69" t="s">
        <v>42</v>
      </c>
      <c r="B22" s="91">
        <f>B12*100/B6</f>
        <v>14.750703255146618</v>
      </c>
      <c r="C22" s="91">
        <f>C12*100/C6</f>
        <v>13.318687030961888</v>
      </c>
      <c r="D22" s="91">
        <f>D12*100/D6</f>
        <v>16.478899850700376</v>
      </c>
      <c r="E22" s="86"/>
      <c r="F22" s="95"/>
      <c r="G22" s="67"/>
      <c r="H22" s="91"/>
      <c r="I22" s="91"/>
      <c r="K22" s="95"/>
      <c r="L22" s="95"/>
      <c r="M22" s="95"/>
    </row>
    <row r="23" spans="1:13" s="80" customFormat="1" ht="27.95" customHeight="1" x14ac:dyDescent="0.3">
      <c r="A23" s="69" t="s">
        <v>43</v>
      </c>
      <c r="B23" s="91">
        <f>B13*100/B6</f>
        <v>52.746794012692447</v>
      </c>
      <c r="C23" s="91">
        <f>C13*100/C6</f>
        <v>54.278978292501733</v>
      </c>
      <c r="D23" s="91">
        <f>D13*100/D6</f>
        <v>50.897711850487973</v>
      </c>
      <c r="E23" s="86"/>
      <c r="G23" s="67"/>
      <c r="H23" s="91"/>
      <c r="I23" s="91"/>
    </row>
    <row r="24" spans="1:13" s="86" customFormat="1" ht="27.95" customHeight="1" x14ac:dyDescent="0.3">
      <c r="A24" s="71" t="s">
        <v>34</v>
      </c>
      <c r="B24" s="91">
        <f>B14*100/B6</f>
        <v>18.194932757784212</v>
      </c>
      <c r="C24" s="91">
        <f>C14*100/C6</f>
        <v>17.929714120822783</v>
      </c>
      <c r="D24" s="91">
        <f>D14*100/D6</f>
        <v>18.515005909005026</v>
      </c>
      <c r="G24" s="67"/>
      <c r="H24" s="91"/>
      <c r="I24" s="91"/>
    </row>
    <row r="25" spans="1:13" s="80" customFormat="1" ht="8.25" customHeight="1" x14ac:dyDescent="0.3">
      <c r="A25" s="96"/>
      <c r="B25" s="97"/>
      <c r="C25" s="97"/>
      <c r="D25" s="97"/>
      <c r="E25" s="96"/>
      <c r="H25" s="133"/>
    </row>
    <row r="26" spans="1:13" s="3" customFormat="1" ht="20.25" customHeight="1" x14ac:dyDescent="0.3">
      <c r="A26" s="98" t="s">
        <v>52</v>
      </c>
      <c r="B26" s="99"/>
      <c r="C26" s="99"/>
      <c r="D26" s="99"/>
      <c r="F26" s="100"/>
      <c r="G26" s="100"/>
      <c r="H26" s="100"/>
      <c r="I26" s="100"/>
    </row>
    <row r="27" spans="1:13" ht="30.75" customHeight="1" x14ac:dyDescent="0.35">
      <c r="A27" s="3"/>
      <c r="B27" s="101"/>
      <c r="C27" s="101"/>
      <c r="D27" s="101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L38"/>
  <sheetViews>
    <sheetView workbookViewId="0">
      <selection activeCell="J8" sqref="J8"/>
    </sheetView>
  </sheetViews>
  <sheetFormatPr defaultColWidth="9.140625" defaultRowHeight="26.25" customHeight="1" x14ac:dyDescent="0.35"/>
  <cols>
    <col min="1" max="1" width="35.42578125" style="73" customWidth="1"/>
    <col min="2" max="2" width="18.7109375" style="102" customWidth="1"/>
    <col min="3" max="3" width="18.7109375" style="101" customWidth="1"/>
    <col min="4" max="4" width="18.7109375" style="102" customWidth="1"/>
    <col min="5" max="5" width="0.85546875" style="102" customWidth="1"/>
    <col min="6" max="6" width="9.140625" style="102"/>
    <col min="7" max="7" width="10.5703125" style="102" bestFit="1" customWidth="1"/>
    <col min="8" max="9" width="10.42578125" style="102" bestFit="1" customWidth="1"/>
    <col min="10" max="16384" width="9.140625" style="102"/>
  </cols>
  <sheetData>
    <row r="1" spans="1:11" s="73" customFormat="1" ht="30" customHeight="1" x14ac:dyDescent="0.35">
      <c r="A1" s="277" t="s">
        <v>109</v>
      </c>
      <c r="B1" s="277"/>
      <c r="C1" s="277"/>
      <c r="D1" s="277"/>
      <c r="E1" s="277"/>
      <c r="F1" s="103"/>
    </row>
    <row r="2" spans="1:11" s="73" customFormat="1" ht="6" customHeight="1" x14ac:dyDescent="0.35">
      <c r="B2" s="104"/>
      <c r="C2" s="99"/>
      <c r="D2" s="104"/>
      <c r="E2" s="103"/>
      <c r="F2" s="103"/>
    </row>
    <row r="3" spans="1:11" s="105" customFormat="1" ht="27.95" customHeight="1" x14ac:dyDescent="0.3">
      <c r="A3" s="266" t="s">
        <v>20</v>
      </c>
      <c r="B3" s="268" t="s">
        <v>86</v>
      </c>
      <c r="C3" s="268"/>
      <c r="D3" s="268"/>
      <c r="E3" s="74"/>
    </row>
    <row r="4" spans="1:11" s="105" customFormat="1" ht="27.95" customHeight="1" x14ac:dyDescent="0.3">
      <c r="A4" s="267"/>
      <c r="B4" s="106" t="s">
        <v>0</v>
      </c>
      <c r="C4" s="136" t="s">
        <v>1</v>
      </c>
      <c r="D4" s="106" t="s">
        <v>2</v>
      </c>
      <c r="E4" s="107"/>
      <c r="F4" s="108"/>
      <c r="K4" s="109"/>
    </row>
    <row r="5" spans="1:11" s="33" customFormat="1" ht="24.95" customHeight="1" x14ac:dyDescent="0.3">
      <c r="A5" s="110" t="s">
        <v>3</v>
      </c>
      <c r="B5" s="160">
        <f>C5+D5</f>
        <v>446762.25</v>
      </c>
      <c r="C5" s="161">
        <f>SUM(C6:C10,C14,C19)</f>
        <v>244317</v>
      </c>
      <c r="D5" s="160">
        <f>SUM(D6:D10,D14,D19)</f>
        <v>202445.25</v>
      </c>
      <c r="E5" s="111"/>
      <c r="F5" s="111"/>
      <c r="G5" s="39"/>
      <c r="H5" s="39"/>
      <c r="I5" s="39"/>
    </row>
    <row r="6" spans="1:11" s="33" customFormat="1" ht="20.25" customHeight="1" x14ac:dyDescent="0.3">
      <c r="A6" s="112" t="s">
        <v>22</v>
      </c>
      <c r="B6" s="142">
        <f t="shared" ref="B6:B12" si="0">C6+D6</f>
        <v>24156.25</v>
      </c>
      <c r="C6" s="39">
        <v>12462.5</v>
      </c>
      <c r="D6" s="39">
        <v>11693.75</v>
      </c>
      <c r="E6" s="113"/>
      <c r="F6" s="114"/>
      <c r="G6" s="39"/>
      <c r="H6" s="39"/>
      <c r="I6" s="39"/>
    </row>
    <row r="7" spans="1:11" s="33" customFormat="1" ht="20.25" customHeight="1" x14ac:dyDescent="0.3">
      <c r="A7" s="3" t="s">
        <v>21</v>
      </c>
      <c r="B7" s="142">
        <f t="shared" si="0"/>
        <v>82851.25</v>
      </c>
      <c r="C7" s="39">
        <v>40858.5</v>
      </c>
      <c r="D7" s="39">
        <v>41992.75</v>
      </c>
      <c r="E7" s="113"/>
      <c r="G7" s="39"/>
      <c r="H7" s="39"/>
      <c r="I7" s="39"/>
    </row>
    <row r="8" spans="1:11" s="33" customFormat="1" ht="20.25" customHeight="1" x14ac:dyDescent="0.3">
      <c r="A8" s="115" t="s">
        <v>23</v>
      </c>
      <c r="B8" s="142">
        <f t="shared" si="0"/>
        <v>98625</v>
      </c>
      <c r="C8" s="39">
        <v>60585.75</v>
      </c>
      <c r="D8" s="39">
        <v>38039.25</v>
      </c>
      <c r="E8" s="113"/>
      <c r="G8" s="39"/>
      <c r="H8" s="39"/>
      <c r="I8" s="39"/>
    </row>
    <row r="9" spans="1:11" s="33" customFormat="1" ht="20.25" customHeight="1" x14ac:dyDescent="0.3">
      <c r="A9" s="115" t="s">
        <v>24</v>
      </c>
      <c r="B9" s="142">
        <f t="shared" si="0"/>
        <v>76211.25</v>
      </c>
      <c r="C9" s="39">
        <v>48156.5</v>
      </c>
      <c r="D9" s="39">
        <v>28054.75</v>
      </c>
      <c r="E9" s="113"/>
      <c r="G9" s="39"/>
      <c r="H9" s="39"/>
      <c r="I9" s="39"/>
      <c r="J9" s="3"/>
    </row>
    <row r="10" spans="1:11" s="3" customFormat="1" ht="20.25" customHeight="1" x14ac:dyDescent="0.3">
      <c r="A10" s="3" t="s">
        <v>25</v>
      </c>
      <c r="B10" s="142">
        <f>SUM(B11:B13)</f>
        <v>67576.5</v>
      </c>
      <c r="C10" s="63">
        <f>SUM(C11:C13)</f>
        <v>39184.5</v>
      </c>
      <c r="D10" s="142">
        <f>SUM(D11:D13)</f>
        <v>28392</v>
      </c>
      <c r="E10" s="116"/>
      <c r="G10" s="39"/>
      <c r="H10" s="39"/>
      <c r="I10" s="39"/>
    </row>
    <row r="11" spans="1:11" s="3" customFormat="1" ht="20.25" customHeight="1" x14ac:dyDescent="0.3">
      <c r="A11" s="117" t="s">
        <v>26</v>
      </c>
      <c r="B11" s="142">
        <f t="shared" si="0"/>
        <v>46969</v>
      </c>
      <c r="C11" s="39">
        <v>27273.75</v>
      </c>
      <c r="D11" s="39">
        <v>19695.25</v>
      </c>
      <c r="E11" s="118"/>
      <c r="G11" s="39"/>
      <c r="H11" s="39"/>
      <c r="I11" s="39"/>
    </row>
    <row r="12" spans="1:11" s="3" customFormat="1" ht="20.25" customHeight="1" x14ac:dyDescent="0.3">
      <c r="A12" s="117" t="s">
        <v>27</v>
      </c>
      <c r="B12" s="142">
        <f t="shared" si="0"/>
        <v>20607.5</v>
      </c>
      <c r="C12" s="39">
        <v>11910.75</v>
      </c>
      <c r="D12" s="39">
        <v>8696.75</v>
      </c>
      <c r="G12" s="39"/>
      <c r="H12" s="39"/>
      <c r="I12" s="39"/>
    </row>
    <row r="13" spans="1:11" s="3" customFormat="1" ht="20.25" customHeight="1" x14ac:dyDescent="0.3">
      <c r="A13" s="119" t="s">
        <v>35</v>
      </c>
      <c r="B13" s="162" t="s">
        <v>93</v>
      </c>
      <c r="C13" s="163" t="s">
        <v>93</v>
      </c>
      <c r="D13" s="162" t="s">
        <v>93</v>
      </c>
      <c r="E13" s="118"/>
      <c r="F13" s="118"/>
      <c r="G13" s="39"/>
      <c r="H13" s="39"/>
      <c r="I13" s="39"/>
    </row>
    <row r="14" spans="1:11" s="3" customFormat="1" ht="20.25" customHeight="1" x14ac:dyDescent="0.3">
      <c r="A14" s="3" t="s">
        <v>50</v>
      </c>
      <c r="B14" s="142">
        <f>SUM(B15:B17)</f>
        <v>96308</v>
      </c>
      <c r="C14" s="63">
        <f>SUM(C15:C17)</f>
        <v>42426</v>
      </c>
      <c r="D14" s="142">
        <f>SUM(D15:D17)</f>
        <v>53882</v>
      </c>
      <c r="E14" s="118"/>
      <c r="F14" s="118"/>
      <c r="G14" s="39"/>
      <c r="H14" s="39"/>
      <c r="I14" s="39"/>
    </row>
    <row r="15" spans="1:11" s="33" customFormat="1" ht="20.25" customHeight="1" x14ac:dyDescent="0.3">
      <c r="A15" s="119" t="s">
        <v>28</v>
      </c>
      <c r="B15" s="142">
        <f>C15+D15</f>
        <v>61306.75</v>
      </c>
      <c r="C15" s="39">
        <v>24205.5</v>
      </c>
      <c r="D15" s="39">
        <v>37101.25</v>
      </c>
      <c r="E15" s="111"/>
      <c r="F15" s="111"/>
      <c r="G15" s="39"/>
      <c r="H15" s="39"/>
      <c r="I15" s="39"/>
    </row>
    <row r="16" spans="1:11" s="33" customFormat="1" ht="20.25" customHeight="1" x14ac:dyDescent="0.3">
      <c r="A16" s="119" t="s">
        <v>29</v>
      </c>
      <c r="B16" s="142">
        <f>C16+D16</f>
        <v>28034.5</v>
      </c>
      <c r="C16" s="39">
        <v>15859.75</v>
      </c>
      <c r="D16" s="39">
        <v>12174.75</v>
      </c>
      <c r="E16" s="113"/>
      <c r="G16" s="39"/>
      <c r="H16" s="39"/>
      <c r="I16" s="39"/>
    </row>
    <row r="17" spans="1:12" s="33" customFormat="1" ht="20.25" customHeight="1" x14ac:dyDescent="0.3">
      <c r="A17" s="119" t="s">
        <v>30</v>
      </c>
      <c r="B17" s="142">
        <f>C17+D17</f>
        <v>6966.75</v>
      </c>
      <c r="C17" s="39">
        <v>2360.75</v>
      </c>
      <c r="D17" s="39">
        <v>4606</v>
      </c>
      <c r="E17" s="113"/>
      <c r="G17" s="39"/>
      <c r="H17" s="39"/>
      <c r="I17" s="39"/>
    </row>
    <row r="18" spans="1:12" s="33" customFormat="1" ht="20.25" customHeight="1" x14ac:dyDescent="0.3">
      <c r="A18" s="119" t="s">
        <v>36</v>
      </c>
      <c r="B18" s="142"/>
      <c r="C18" s="88"/>
      <c r="D18" s="88"/>
      <c r="E18" s="113"/>
      <c r="G18" s="88"/>
      <c r="H18" s="88"/>
      <c r="I18" s="88"/>
    </row>
    <row r="19" spans="1:12" s="33" customFormat="1" ht="20.25" customHeight="1" x14ac:dyDescent="0.3">
      <c r="A19" s="119" t="s">
        <v>37</v>
      </c>
      <c r="B19" s="142">
        <f t="shared" ref="B19" si="1">C19+D19</f>
        <v>1034</v>
      </c>
      <c r="C19" s="261">
        <v>643.25</v>
      </c>
      <c r="D19" s="261">
        <v>390.75</v>
      </c>
      <c r="E19" s="113"/>
      <c r="G19" s="261"/>
      <c r="H19" s="261"/>
      <c r="I19" s="261"/>
      <c r="J19" s="130"/>
      <c r="K19" s="130"/>
    </row>
    <row r="20" spans="1:12" s="3" customFormat="1" ht="33" customHeight="1" x14ac:dyDescent="0.3">
      <c r="B20" s="263" t="s">
        <v>65</v>
      </c>
      <c r="C20" s="263"/>
      <c r="D20" s="263"/>
      <c r="E20" s="118"/>
      <c r="F20" s="120"/>
      <c r="G20" s="129"/>
      <c r="H20" s="129"/>
      <c r="I20" s="129"/>
      <c r="J20" s="129"/>
      <c r="K20" s="129"/>
    </row>
    <row r="21" spans="1:12" s="3" customFormat="1" ht="24.95" customHeight="1" x14ac:dyDescent="0.3">
      <c r="A21" s="108" t="s">
        <v>3</v>
      </c>
      <c r="B21" s="10">
        <v>100</v>
      </c>
      <c r="C21" s="10">
        <v>100</v>
      </c>
      <c r="D21" s="10">
        <v>100</v>
      </c>
      <c r="E21" s="118"/>
      <c r="F21" s="99"/>
      <c r="G21" s="131"/>
      <c r="H21" s="131"/>
      <c r="I21" s="131"/>
      <c r="J21" s="129"/>
      <c r="K21" s="131"/>
    </row>
    <row r="22" spans="1:12" s="3" customFormat="1" ht="20.25" customHeight="1" x14ac:dyDescent="0.3">
      <c r="A22" s="112" t="s">
        <v>22</v>
      </c>
      <c r="B22" s="11">
        <f>B6*100/B5</f>
        <v>5.4069586228469388</v>
      </c>
      <c r="C22" s="11">
        <f>C6*100/C5</f>
        <v>5.1009549069446658</v>
      </c>
      <c r="D22" s="11">
        <f>D6*100/D5</f>
        <v>5.7762530857108283</v>
      </c>
      <c r="F22" s="99"/>
      <c r="G22" s="131"/>
      <c r="H22" s="131"/>
      <c r="I22" s="131"/>
      <c r="J22" s="129"/>
      <c r="K22" s="131"/>
      <c r="L22" s="100"/>
    </row>
    <row r="23" spans="1:12" s="3" customFormat="1" ht="20.25" customHeight="1" x14ac:dyDescent="0.3">
      <c r="A23" s="3" t="s">
        <v>21</v>
      </c>
      <c r="B23" s="11">
        <f>B7*100/B5</f>
        <v>18.544818860590841</v>
      </c>
      <c r="C23" s="11">
        <f>C7*100/C5</f>
        <v>16.723559965127272</v>
      </c>
      <c r="D23" s="11">
        <f>D7*100/D5</f>
        <v>20.742768723889544</v>
      </c>
      <c r="E23" s="118"/>
      <c r="F23" s="122"/>
      <c r="G23" s="131"/>
      <c r="H23" s="131"/>
      <c r="I23" s="131"/>
      <c r="J23" s="131"/>
      <c r="K23" s="129"/>
    </row>
    <row r="24" spans="1:12" s="3" customFormat="1" ht="20.25" customHeight="1" x14ac:dyDescent="0.3">
      <c r="A24" s="115" t="s">
        <v>23</v>
      </c>
      <c r="B24" s="11">
        <f>B8*100/B5</f>
        <v>22.075499888363442</v>
      </c>
      <c r="C24" s="11">
        <f>C8*100/C5</f>
        <v>24.798008325249572</v>
      </c>
      <c r="D24" s="11">
        <f>D8*100/D5</f>
        <v>18.789895045697541</v>
      </c>
      <c r="F24" s="99"/>
      <c r="G24" s="131"/>
      <c r="H24" s="131"/>
      <c r="I24" s="131"/>
      <c r="J24" s="129"/>
      <c r="K24" s="129"/>
    </row>
    <row r="25" spans="1:12" s="3" customFormat="1" ht="20.25" customHeight="1" x14ac:dyDescent="0.3">
      <c r="A25" s="115" t="s">
        <v>24</v>
      </c>
      <c r="B25" s="11">
        <f>B9*100/B5</f>
        <v>17.058569742631569</v>
      </c>
      <c r="C25" s="11">
        <f>C9*100/C5</f>
        <v>19.71066278646185</v>
      </c>
      <c r="D25" s="11">
        <f>D9*100/D5</f>
        <v>13.857944308399432</v>
      </c>
      <c r="F25" s="99"/>
      <c r="G25" s="131"/>
      <c r="H25" s="131"/>
      <c r="I25" s="131"/>
      <c r="J25" s="129"/>
      <c r="K25" s="129"/>
    </row>
    <row r="26" spans="1:12" s="3" customFormat="1" ht="20.25" customHeight="1" x14ac:dyDescent="0.3">
      <c r="A26" s="3" t="s">
        <v>25</v>
      </c>
      <c r="B26" s="11">
        <f>B10*100/B5</f>
        <v>15.125830349363671</v>
      </c>
      <c r="C26" s="11">
        <f>C10*100/C5</f>
        <v>16.038384557767163</v>
      </c>
      <c r="D26" s="11">
        <f>D10*100/D5</f>
        <v>14.024532558802935</v>
      </c>
      <c r="F26" s="99"/>
      <c r="G26" s="131"/>
      <c r="H26" s="131"/>
      <c r="I26" s="131"/>
      <c r="J26" s="129"/>
      <c r="K26" s="129"/>
      <c r="L26" s="99"/>
    </row>
    <row r="27" spans="1:12" s="3" customFormat="1" ht="20.25" customHeight="1" x14ac:dyDescent="0.3">
      <c r="A27" s="117" t="s">
        <v>26</v>
      </c>
      <c r="B27" s="11">
        <f>B11*100/B5</f>
        <v>10.513198015275462</v>
      </c>
      <c r="C27" s="11">
        <f>C11*100/C5</f>
        <v>11.163263301366667</v>
      </c>
      <c r="D27" s="11">
        <f>D11*100/D5</f>
        <v>9.728679729457717</v>
      </c>
      <c r="F27" s="99"/>
      <c r="G27" s="131"/>
      <c r="H27" s="131"/>
      <c r="I27" s="131"/>
      <c r="J27" s="129"/>
      <c r="K27" s="131"/>
    </row>
    <row r="28" spans="1:12" s="3" customFormat="1" ht="20.25" customHeight="1" x14ac:dyDescent="0.3">
      <c r="A28" s="117" t="s">
        <v>27</v>
      </c>
      <c r="B28" s="11">
        <f>B12*100/B5</f>
        <v>4.6126323340882092</v>
      </c>
      <c r="C28" s="11">
        <f>C12*100/C5</f>
        <v>4.8751212564004964</v>
      </c>
      <c r="D28" s="11">
        <f>D12*100/D5</f>
        <v>4.2958528293452183</v>
      </c>
      <c r="F28" s="99"/>
      <c r="G28" s="131"/>
      <c r="H28" s="131"/>
      <c r="I28" s="131"/>
      <c r="J28" s="129"/>
      <c r="K28" s="129"/>
    </row>
    <row r="29" spans="1:12" s="3" customFormat="1" ht="20.25" customHeight="1" x14ac:dyDescent="0.3">
      <c r="A29" s="119" t="s">
        <v>35</v>
      </c>
      <c r="B29" s="62" t="s">
        <v>93</v>
      </c>
      <c r="C29" s="62" t="s">
        <v>93</v>
      </c>
      <c r="D29" s="62" t="s">
        <v>93</v>
      </c>
      <c r="F29" s="99"/>
      <c r="G29" s="131"/>
      <c r="H29" s="131"/>
      <c r="I29" s="131"/>
      <c r="J29" s="129"/>
      <c r="K29" s="129"/>
    </row>
    <row r="30" spans="1:12" s="3" customFormat="1" ht="20.25" customHeight="1" x14ac:dyDescent="0.3">
      <c r="A30" s="3" t="s">
        <v>50</v>
      </c>
      <c r="B30" s="11">
        <f>B14*100/B5</f>
        <v>21.556879525967112</v>
      </c>
      <c r="C30" s="11">
        <f>C14*100/C5</f>
        <v>17.365144463954618</v>
      </c>
      <c r="D30" s="11">
        <f>D14*100/D5</f>
        <v>26.615591128959558</v>
      </c>
      <c r="F30" s="99"/>
      <c r="G30" s="131"/>
      <c r="H30" s="131"/>
      <c r="I30" s="131"/>
      <c r="J30" s="129"/>
      <c r="K30" s="129"/>
    </row>
    <row r="31" spans="1:12" s="3" customFormat="1" ht="20.25" customHeight="1" x14ac:dyDescent="0.3">
      <c r="A31" s="119" t="s">
        <v>28</v>
      </c>
      <c r="B31" s="11">
        <f>B15*100/B5</f>
        <v>13.722455288019523</v>
      </c>
      <c r="C31" s="11">
        <f>C15*100/C5</f>
        <v>9.9074153661022368</v>
      </c>
      <c r="D31" s="11">
        <f>D15*100/D5</f>
        <v>18.326559897058587</v>
      </c>
      <c r="G31" s="131"/>
      <c r="H31" s="131"/>
      <c r="I31" s="131"/>
      <c r="J31" s="129"/>
      <c r="K31" s="129"/>
    </row>
    <row r="32" spans="1:12" s="3" customFormat="1" ht="20.25" customHeight="1" x14ac:dyDescent="0.3">
      <c r="A32" s="119" t="s">
        <v>29</v>
      </c>
      <c r="B32" s="11">
        <f>B16*100/B5</f>
        <v>6.2750377857574131</v>
      </c>
      <c r="C32" s="11">
        <f>C16*100/C5</f>
        <v>6.4914639587093816</v>
      </c>
      <c r="D32" s="11">
        <f>D16*100/D5</f>
        <v>6.0138481885843209</v>
      </c>
      <c r="G32" s="131"/>
      <c r="H32" s="131"/>
      <c r="I32" s="131"/>
      <c r="J32" s="129"/>
      <c r="K32" s="129"/>
    </row>
    <row r="33" spans="1:11" s="3" customFormat="1" ht="20.25" customHeight="1" x14ac:dyDescent="0.3">
      <c r="A33" s="119" t="s">
        <v>30</v>
      </c>
      <c r="B33" s="11">
        <f>B17*100/B5</f>
        <v>1.559386452190175</v>
      </c>
      <c r="C33" s="11">
        <f>C17*100/C5</f>
        <v>0.96626513914299861</v>
      </c>
      <c r="D33" s="11">
        <f>D17*100/D5</f>
        <v>2.27518304331665</v>
      </c>
      <c r="F33" s="99"/>
      <c r="G33" s="131"/>
      <c r="H33" s="131"/>
      <c r="I33" s="131"/>
      <c r="J33" s="129"/>
      <c r="K33" s="129"/>
    </row>
    <row r="34" spans="1:11" s="3" customFormat="1" ht="20.25" customHeight="1" x14ac:dyDescent="0.3">
      <c r="A34" s="119" t="s">
        <v>36</v>
      </c>
      <c r="B34" s="11"/>
      <c r="C34" s="62" t="s">
        <v>93</v>
      </c>
      <c r="D34" s="62" t="s">
        <v>93</v>
      </c>
      <c r="G34" s="121"/>
      <c r="H34" s="38"/>
    </row>
    <row r="35" spans="1:11" s="3" customFormat="1" ht="20.25" customHeight="1" x14ac:dyDescent="0.3">
      <c r="A35" s="119" t="s">
        <v>37</v>
      </c>
      <c r="B35" s="11">
        <f>B19*100/B5</f>
        <v>0.23144301023642888</v>
      </c>
      <c r="C35" s="11">
        <f t="shared" ref="C35:D35" si="2">C19*100/C5</f>
        <v>0.26328499449485709</v>
      </c>
      <c r="D35" s="11">
        <f t="shared" si="2"/>
        <v>0.19301514854016086</v>
      </c>
      <c r="G35" s="121"/>
      <c r="H35" s="99"/>
    </row>
    <row r="36" spans="1:11" ht="6.75" customHeight="1" x14ac:dyDescent="0.35">
      <c r="A36" s="3"/>
      <c r="B36" s="123"/>
      <c r="D36" s="123"/>
    </row>
    <row r="37" spans="1:11" ht="14.25" customHeight="1" x14ac:dyDescent="0.35">
      <c r="A37" s="124" t="s">
        <v>66</v>
      </c>
      <c r="B37" s="125"/>
      <c r="C37" s="125"/>
      <c r="D37" s="126"/>
      <c r="E37" s="127"/>
      <c r="G37" s="128"/>
    </row>
    <row r="38" spans="1:11" ht="26.25" customHeight="1" x14ac:dyDescent="0.35">
      <c r="B38" s="128"/>
      <c r="D38" s="123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ตารางที่2!Print_Area</vt:lpstr>
      <vt:lpstr>ตารางที่3!Print_Area</vt:lpstr>
      <vt:lpstr>ตารางที่4!Print_Area</vt:lpstr>
      <vt:lpstr>ตารางที่5!Print_Area</vt:lpstr>
      <vt:lpstr>ตารางที่6!Print_Area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2021-12-22T07:10:24Z</cp:lastPrinted>
  <dcterms:created xsi:type="dcterms:W3CDTF">2000-11-20T04:06:35Z</dcterms:created>
  <dcterms:modified xsi:type="dcterms:W3CDTF">2022-06-02T06:49:01Z</dcterms:modified>
</cp:coreProperties>
</file>