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/>
  <bookViews>
    <workbookView xWindow="396" yWindow="-132" windowWidth="7500" windowHeight="7872" activeTab="1"/>
  </bookViews>
  <sheets>
    <sheet name="T-11. 9พ.ศ. 2562" sheetId="114" r:id="rId1"/>
    <sheet name="T-11. 9พ.ศ. 2561" sheetId="116" r:id="rId2"/>
    <sheet name="T-11. 9พ.ศ. 2560" sheetId="39" r:id="rId3"/>
    <sheet name="ปี 2562" sheetId="113" r:id="rId4"/>
    <sheet name="ปี 2561" sheetId="117" r:id="rId5"/>
  </sheets>
  <definedNames>
    <definedName name="\a" localSheetId="1">#REF!</definedName>
    <definedName name="\a" localSheetId="0">#REF!</definedName>
    <definedName name="\a">#REF!</definedName>
    <definedName name="_xlnm.Print_Titles" localSheetId="4">'ปี 2561'!$A$2:$IO$2</definedName>
  </definedNames>
  <calcPr calcId="125725"/>
</workbook>
</file>

<file path=xl/calcChain.xml><?xml version="1.0" encoding="utf-8"?>
<calcChain xmlns="http://schemas.openxmlformats.org/spreadsheetml/2006/main">
  <c r="M7" i="114"/>
  <c r="B1" i="117"/>
  <c r="C1"/>
  <c r="D1"/>
  <c r="E1"/>
  <c r="F1"/>
  <c r="G1"/>
  <c r="H1"/>
  <c r="I1"/>
  <c r="J1"/>
  <c r="F7" i="39" l="1"/>
  <c r="G7"/>
  <c r="H7"/>
  <c r="I7"/>
  <c r="J7"/>
  <c r="K7"/>
  <c r="L7"/>
  <c r="E34" l="1"/>
  <c r="E36"/>
  <c r="E37"/>
  <c r="E38"/>
  <c r="E39"/>
  <c r="E40"/>
  <c r="E41"/>
  <c r="E42"/>
  <c r="E43"/>
  <c r="E44"/>
  <c r="E45"/>
  <c r="E46"/>
  <c r="E35"/>
  <c r="E9"/>
  <c r="E10"/>
  <c r="E12"/>
  <c r="E13"/>
  <c r="E15"/>
  <c r="E16"/>
  <c r="E17"/>
  <c r="E18"/>
  <c r="E19"/>
  <c r="E21"/>
  <c r="E24"/>
  <c r="E25"/>
  <c r="E26"/>
  <c r="E7" l="1"/>
</calcChain>
</file>

<file path=xl/sharedStrings.xml><?xml version="1.0" encoding="utf-8"?>
<sst xmlns="http://schemas.openxmlformats.org/spreadsheetml/2006/main" count="526" uniqueCount="156">
  <si>
    <t>ตาราง</t>
  </si>
  <si>
    <t>Total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</si>
  <si>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</si>
  <si>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</si>
  <si>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</si>
  <si>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</si>
  <si>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</si>
  <si>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</si>
  <si>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</si>
  <si>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</si>
  <si>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</si>
  <si>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</si>
  <si>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</si>
  <si>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</si>
  <si>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</si>
  <si>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</si>
  <si>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อำเภอ</t>
  </si>
  <si>
    <t>District</t>
  </si>
  <si>
    <t>Table</t>
  </si>
  <si>
    <t>Goose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</si>
  <si>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</si>
  <si>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</si>
  <si>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</si>
  <si>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</si>
  <si>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</si>
  <si>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</si>
  <si>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</si>
  <si>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</si>
  <si>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</si>
  <si>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</si>
  <si>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</si>
  <si>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</si>
  <si>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</si>
  <si>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</si>
  <si>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</si>
  <si>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</si>
  <si>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</si>
  <si>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</si>
  <si>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</si>
  <si>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 xml:space="preserve"> Mueang Nakhon Ratchasima District</t>
  </si>
  <si>
    <t xml:space="preserve"> Khon Buri District</t>
  </si>
  <si>
    <t xml:space="preserve"> Soeng Sang District</t>
  </si>
  <si>
    <t xml:space="preserve"> Khong District</t>
  </si>
  <si>
    <t xml:space="preserve"> Ban Lueam District</t>
  </si>
  <si>
    <t xml:space="preserve"> Chakkarat District</t>
  </si>
  <si>
    <t xml:space="preserve"> Chok Chai District</t>
  </si>
  <si>
    <t xml:space="preserve"> Dan Khun Thot District</t>
  </si>
  <si>
    <t xml:space="preserve"> Non Thai District</t>
  </si>
  <si>
    <t xml:space="preserve"> Non Sung District</t>
  </si>
  <si>
    <t xml:space="preserve"> Kham Sakaesaeng District</t>
  </si>
  <si>
    <t xml:space="preserve"> Bua Yai District</t>
  </si>
  <si>
    <t xml:space="preserve"> Prathai District</t>
  </si>
  <si>
    <t xml:space="preserve"> Pak Thong Chai District</t>
  </si>
  <si>
    <t xml:space="preserve"> Phimai District</t>
  </si>
  <si>
    <t xml:space="preserve"> Huai Thalaeng District</t>
  </si>
  <si>
    <t xml:space="preserve"> Chum Phuang District</t>
  </si>
  <si>
    <t xml:space="preserve"> Sung Noen District</t>
  </si>
  <si>
    <t xml:space="preserve"> Kham Thale So District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</si>
  <si>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</si>
  <si>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</si>
  <si>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</si>
  <si>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</si>
  <si>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</si>
  <si>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</si>
  <si>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</si>
  <si>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</si>
  <si>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</si>
  <si>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</si>
  <si>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</si>
  <si>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</si>
  <si>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</si>
  <si>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Sikhio District</t>
  </si>
  <si>
    <t xml:space="preserve"> Pak Chong District</t>
  </si>
  <si>
    <t xml:space="preserve"> Nong Bunnak District</t>
  </si>
  <si>
    <t xml:space="preserve"> Kaeng Sanam Nang District</t>
  </si>
  <si>
    <t xml:space="preserve"> Non Daeng District</t>
  </si>
  <si>
    <t xml:space="preserve"> Wang Nam Khiao District</t>
  </si>
  <si>
    <t xml:space="preserve"> Thepharak District</t>
  </si>
  <si>
    <t xml:space="preserve"> Mueang Yang District</t>
  </si>
  <si>
    <t xml:space="preserve"> Phra Thong Kham District</t>
  </si>
  <si>
    <t xml:space="preserve"> Lam Thamenchai District</t>
  </si>
  <si>
    <t xml:space="preserve"> Bua Lai District</t>
  </si>
  <si>
    <t xml:space="preserve"> Sida District</t>
  </si>
  <si>
    <t xml:space="preserve"> Chaloem Phra Kiat District</t>
  </si>
  <si>
    <t xml:space="preserve">    ที่มา:   สำนักงานปศุสัตว์จังหวัดนครราชสีมา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</si>
  <si>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</si>
  <si>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>Sheep</t>
  </si>
  <si>
    <t>แกะ</t>
  </si>
  <si>
    <t>Table 11.9</t>
  </si>
  <si>
    <t>ตาราง 11.9</t>
  </si>
  <si>
    <t>Livestock by District: 2017  (Cont.)</t>
  </si>
  <si>
    <t>ปศุสัตว์ จำแนกเป็นรายอำเภอ พ.ศ. 2560 (ต่อ)</t>
  </si>
  <si>
    <t>ปศุสัตว์ จำแนกเป็นรายอำเภอ พ.ศ. 2560</t>
  </si>
  <si>
    <t>Livestock by District: 2017</t>
  </si>
  <si>
    <t>นครราชสีมา</t>
  </si>
  <si>
    <t>สีคิ้ว</t>
  </si>
  <si>
    <t>ประทาย</t>
  </si>
  <si>
    <t>ปากช่อง</t>
  </si>
  <si>
    <t>เมืองนครราชสีมา</t>
  </si>
  <si>
    <t>โนนสูง</t>
  </si>
  <si>
    <t>ขามทะเลสอ</t>
  </si>
  <si>
    <t>โนนแดง</t>
  </si>
  <si>
    <t>โชคชัย</t>
  </si>
  <si>
    <t>วังน้ำเขียว</t>
  </si>
  <si>
    <t>เสิงสาง</t>
  </si>
  <si>
    <t>พิมาย</t>
  </si>
  <si>
    <t>สูงเนิน</t>
  </si>
  <si>
    <t>เฉลิมพระเกียรติ</t>
  </si>
  <si>
    <t>เมืองยาง</t>
  </si>
  <si>
    <t>จักราช</t>
  </si>
  <si>
    <t>เทพารักษ์</t>
  </si>
  <si>
    <t>สีดา</t>
  </si>
  <si>
    <t>บัวลาย</t>
  </si>
  <si>
    <t>ลำทะเมนชัย</t>
  </si>
  <si>
    <t>พระทองคำ</t>
  </si>
  <si>
    <t>แก้งสนามนาง</t>
  </si>
  <si>
    <t>หนองบุญมาก</t>
  </si>
  <si>
    <t>ชุมพวง</t>
  </si>
  <si>
    <t>ห้วยแถลง</t>
  </si>
  <si>
    <t>ปักธงชัย</t>
  </si>
  <si>
    <t>บัวใหญ่</t>
  </si>
  <si>
    <t>ขามสะแกแสง</t>
  </si>
  <si>
    <t>โนนไทย</t>
  </si>
  <si>
    <t>ด่านขุนทด</t>
  </si>
  <si>
    <t>บ้านเหลื่อม</t>
  </si>
  <si>
    <t>คง</t>
  </si>
  <si>
    <t>ครบุรี</t>
  </si>
  <si>
    <t>ปศุสัตว์เขต 3</t>
  </si>
  <si>
    <t>จำนวนรวมนกกระทา (ตัว)</t>
  </si>
  <si>
    <t>จำนวนรวมแกะ (ตัว)</t>
  </si>
  <si>
    <t>จำนวนรวมแพะ (ตัว)</t>
  </si>
  <si>
    <t>จำนวนรวมเป็ด (ตัว)</t>
  </si>
  <si>
    <t>รวมไก่ (ตัว)</t>
  </si>
  <si>
    <t>จำนวนรวมสุกร (ตัว)</t>
  </si>
  <si>
    <t>จำนวนรวมกระบือ (ตัว)</t>
  </si>
  <si>
    <t>สถานที่เลี้ยงสัตว์ อำเภอ</t>
  </si>
  <si>
    <t>สถานที่เลี้ยงสัตว์ จังหวัด</t>
  </si>
  <si>
    <t>สถานที่เลี้ยงสัตว์ เขตปศุสัตว์</t>
  </si>
  <si>
    <t>ปศุสัตว์ จำแนกเป็นรายอำเภอ พ.ศ. 2562</t>
  </si>
  <si>
    <t>Livestock by District: 2018</t>
  </si>
  <si>
    <t>ปศุสัตว์ จำแนกเป็นรายอำเภอ พ.ศ. 2562 (ต่อ)</t>
  </si>
  <si>
    <t>Livestock by District: 2018  (Cont.)</t>
  </si>
  <si>
    <t>จำนวนรวมโค(ตัว)</t>
  </si>
  <si>
    <t>Livestock by District: 2019  (Cont.)</t>
  </si>
  <si>
    <t>นกกระทา</t>
  </si>
  <si>
    <t>Quail</t>
  </si>
  <si>
    <t>Livestock by District: 2019</t>
  </si>
  <si>
    <t>ปศุสัตว์ จำแนกเป็นรายอำเภอ พ.ศ. 2561</t>
  </si>
  <si>
    <t>ปศุสัตว์ จำแนกเป็นรายอำเภอ พ.ศ. 2561(ต่อ)</t>
  </si>
  <si>
    <t>รวมนกกระทา (ตัว)</t>
  </si>
  <si>
    <t>รวมแกะ (ตัว)</t>
  </si>
  <si>
    <t>รวมเป็ด (ตัว)</t>
  </si>
  <si>
    <t>รวมแพะ (ตัว)</t>
  </si>
  <si>
    <t>รวมสุกร (ตัว)</t>
  </si>
  <si>
    <t>รวมกระบือ (ตัว)</t>
  </si>
  <si>
    <t>รวมโค (ตัว)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</si>
</sst>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t&quot;$&quot;#,##0.00_);[Red]\(t&quot;$&quot;#,##0.00\)"/>
    <numFmt numFmtId="188" formatCode="0.0"/>
    <numFmt numFmtId="189" formatCode="_-* #,##0_-;\-* #,##0_-;_-* &quot;-&quot;??_-;_-@_-"/>
    <numFmt numFmtId="190" formatCode="#,##0_ ;[Red]\-#,##0\ "/>
  </numFmts>
  <fonts count="2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0"/>
      <name val="Arial "/>
    </font>
    <font>
      <sz val="14"/>
      <name val="CordiaUPC"/>
      <family val="2"/>
    </font>
    <font>
      <sz val="12"/>
      <name val="Helv"/>
      <charset val="222"/>
    </font>
    <font>
      <sz val="11"/>
      <color theme="1"/>
      <name val="Calibri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9" fillId="0" borderId="0"/>
    <xf numFmtId="187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6" fillId="0" borderId="0"/>
    <xf numFmtId="0" fontId="9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8" fillId="0" borderId="0"/>
    <xf numFmtId="0" fontId="7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18" fillId="0" borderId="0"/>
    <xf numFmtId="43" fontId="6" fillId="0" borderId="0" applyFont="0" applyFill="0" applyBorder="0" applyAlignment="0" applyProtection="0"/>
    <xf numFmtId="190" fontId="19" fillId="0" borderId="0" applyFont="0" applyFill="0" applyBorder="0" applyAlignment="0" applyProtection="0"/>
    <xf numFmtId="37" fontId="20" fillId="0" borderId="0"/>
    <xf numFmtId="187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2" fillId="0" borderId="0"/>
  </cellStyleXfs>
  <cellXfs count="68">
    <xf numFmtId="0" fontId="0" fillId="0" borderId="0" xfId="0"/>
    <xf numFmtId="0" fontId="10" fillId="0" borderId="0" xfId="0" applyFont="1"/>
    <xf numFmtId="0" fontId="10" fillId="0" borderId="0" xfId="0" applyFont="1" applyBorder="1"/>
    <xf numFmtId="0" fontId="11" fillId="0" borderId="0" xfId="0" applyFont="1"/>
    <xf numFmtId="0" fontId="11" fillId="0" borderId="0" xfId="0" applyFont="1" applyBorder="1"/>
    <xf numFmtId="0" fontId="13" fillId="0" borderId="0" xfId="0" applyFont="1" applyBorder="1"/>
    <xf numFmtId="0" fontId="12" fillId="0" borderId="0" xfId="0" applyFont="1"/>
    <xf numFmtId="0" fontId="14" fillId="0" borderId="0" xfId="0" applyFont="1" applyBorder="1"/>
    <xf numFmtId="0" fontId="13" fillId="0" borderId="0" xfId="0" applyFont="1"/>
    <xf numFmtId="0" fontId="15" fillId="0" borderId="0" xfId="0" applyFont="1"/>
    <xf numFmtId="0" fontId="15" fillId="0" borderId="0" xfId="0" applyFont="1" applyBorder="1"/>
    <xf numFmtId="0" fontId="14" fillId="0" borderId="0" xfId="0" applyFont="1" applyBorder="1" applyAlignment="1"/>
    <xf numFmtId="0" fontId="13" fillId="0" borderId="0" xfId="0" applyFont="1" applyBorder="1" applyAlignment="1"/>
    <xf numFmtId="188" fontId="10" fillId="0" borderId="0" xfId="0" applyNumberFormat="1" applyFont="1" applyAlignment="1">
      <alignment horizontal="center"/>
    </xf>
    <xf numFmtId="0" fontId="15" fillId="0" borderId="5" xfId="0" applyFont="1" applyBorder="1"/>
    <xf numFmtId="0" fontId="15" fillId="0" borderId="8" xfId="0" applyFont="1" applyBorder="1"/>
    <xf numFmtId="0" fontId="15" fillId="0" borderId="7" xfId="0" applyFont="1" applyBorder="1"/>
    <xf numFmtId="0" fontId="15" fillId="0" borderId="1" xfId="0" applyFont="1" applyBorder="1"/>
    <xf numFmtId="0" fontId="15" fillId="0" borderId="4" xfId="0" applyFont="1" applyBorder="1"/>
    <xf numFmtId="0" fontId="15" fillId="0" borderId="2" xfId="0" applyFont="1" applyBorder="1"/>
    <xf numFmtId="0" fontId="15" fillId="0" borderId="0" xfId="0" applyFont="1" applyBorder="1" applyAlignment="1">
      <alignment horizontal="left"/>
    </xf>
    <xf numFmtId="0" fontId="15" fillId="0" borderId="6" xfId="0" applyFont="1" applyBorder="1"/>
    <xf numFmtId="0" fontId="15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1" fontId="15" fillId="0" borderId="2" xfId="7" applyNumberFormat="1" applyFont="1" applyBorder="1"/>
    <xf numFmtId="189" fontId="15" fillId="0" borderId="0" xfId="9" applyNumberFormat="1" applyFont="1" applyBorder="1" applyAlignment="1"/>
    <xf numFmtId="189" fontId="15" fillId="0" borderId="2" xfId="9" applyNumberFormat="1" applyFont="1" applyBorder="1" applyAlignment="1"/>
    <xf numFmtId="189" fontId="15" fillId="0" borderId="4" xfId="9" applyNumberFormat="1" applyFont="1" applyBorder="1" applyAlignment="1"/>
    <xf numFmtId="189" fontId="15" fillId="0" borderId="0" xfId="9" applyNumberFormat="1" applyFont="1" applyBorder="1"/>
    <xf numFmtId="41" fontId="11" fillId="0" borderId="2" xfId="9" applyNumberFormat="1" applyFont="1" applyBorder="1" applyAlignment="1"/>
    <xf numFmtId="41" fontId="15" fillId="0" borderId="2" xfId="9" applyNumberFormat="1" applyFont="1" applyBorder="1" applyAlignment="1"/>
    <xf numFmtId="0" fontId="11" fillId="0" borderId="0" xfId="0" applyFont="1" applyBorder="1" applyAlignment="1">
      <alignment horizontal="center"/>
    </xf>
    <xf numFmtId="0" fontId="0" fillId="0" borderId="0" xfId="0"/>
    <xf numFmtId="0" fontId="11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" fillId="0" borderId="0" xfId="45"/>
    <xf numFmtId="0" fontId="22" fillId="0" borderId="0" xfId="46"/>
    <xf numFmtId="0" fontId="22" fillId="0" borderId="0" xfId="46" applyFill="1"/>
    <xf numFmtId="0" fontId="10" fillId="0" borderId="0" xfId="0" applyFont="1" applyBorder="1" applyAlignment="1"/>
    <xf numFmtId="0" fontId="11" fillId="0" borderId="0" xfId="0" applyFont="1" applyBorder="1" applyAlignment="1"/>
    <xf numFmtId="0" fontId="12" fillId="0" borderId="0" xfId="0" applyFont="1" applyAlignment="1"/>
    <xf numFmtId="3" fontId="23" fillId="0" borderId="0" xfId="45" applyNumberFormat="1" applyFont="1" applyAlignment="1">
      <alignment horizontal="center" vertical="center"/>
    </xf>
    <xf numFmtId="0" fontId="23" fillId="0" borderId="0" xfId="45" applyFont="1" applyAlignment="1">
      <alignment horizontal="center" vertical="center"/>
    </xf>
    <xf numFmtId="3" fontId="0" fillId="0" borderId="0" xfId="0" applyNumberFormat="1"/>
    <xf numFmtId="0" fontId="23" fillId="0" borderId="0" xfId="45" applyFont="1" applyAlignment="1">
      <alignment horizontal="left" vertical="center"/>
    </xf>
    <xf numFmtId="0" fontId="1" fillId="0" borderId="0" xfId="45" applyAlignment="1">
      <alignment horizontal="left"/>
    </xf>
    <xf numFmtId="0" fontId="1" fillId="0" borderId="0" xfId="45" applyBorder="1"/>
    <xf numFmtId="3" fontId="1" fillId="0" borderId="0" xfId="45" applyNumberFormat="1"/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1" fontId="11" fillId="0" borderId="2" xfId="18" applyNumberFormat="1" applyFont="1" applyBorder="1" applyAlignment="1"/>
  </cellXfs>
  <cellStyles count="47">
    <cellStyle name="Comma 86" xfId="25"/>
    <cellStyle name="Normal 2" xfId="1"/>
    <cellStyle name="Normal 2 2" xfId="8"/>
    <cellStyle name="Normal 2 2 2" xfId="15"/>
    <cellStyle name="Normal 3" xfId="42"/>
    <cellStyle name="Normal 86" xfId="26"/>
    <cellStyle name="เครื่องหมายจุลภาค 10" xfId="28"/>
    <cellStyle name="เครื่องหมายจุลภาค 2" xfId="2"/>
    <cellStyle name="เครื่องหมายจุลภาค 2 2" xfId="7"/>
    <cellStyle name="เครื่องหมายจุลภาค 3" xfId="3"/>
    <cellStyle name="เครื่องหมายจุลภาค 3 2" xfId="9"/>
    <cellStyle name="เครื่องหมายจุลภาค 3 2 2" xfId="18"/>
    <cellStyle name="เครื่องหมายจุลภาค 4" xfId="6"/>
    <cellStyle name="เครื่องหมายจุลภาค 4 2" xfId="22"/>
    <cellStyle name="เครื่องหมายจุลภาค 5" xfId="13"/>
    <cellStyle name="เครื่องหมายจุลภาค 6" xfId="24"/>
    <cellStyle name="เครื่องหมายจุลภาค 7" xfId="27"/>
    <cellStyle name="ปกติ" xfId="0" builtinId="0"/>
    <cellStyle name="ปกติ 10" xfId="31"/>
    <cellStyle name="ปกติ 11" xfId="32"/>
    <cellStyle name="ปกติ 12" xfId="33"/>
    <cellStyle name="ปกติ 13" xfId="34"/>
    <cellStyle name="ปกติ 14" xfId="35"/>
    <cellStyle name="ปกติ 15" xfId="36"/>
    <cellStyle name="ปกติ 16" xfId="37"/>
    <cellStyle name="ปกติ 17" xfId="38"/>
    <cellStyle name="ปกติ 18" xfId="39"/>
    <cellStyle name="ปกติ 19" xfId="40"/>
    <cellStyle name="ปกติ 2" xfId="4"/>
    <cellStyle name="ปกติ 2 2" xfId="5"/>
    <cellStyle name="ปกติ 2 2 2" xfId="21"/>
    <cellStyle name="ปกติ 2 3" xfId="19"/>
    <cellStyle name="ปกติ 2 4" xfId="46"/>
    <cellStyle name="ปกติ 20" xfId="41"/>
    <cellStyle name="ปกติ 21" xfId="43"/>
    <cellStyle name="ปกติ 22" xfId="44"/>
    <cellStyle name="ปกติ 23" xfId="45"/>
    <cellStyle name="ปกติ 3" xfId="12"/>
    <cellStyle name="ปกติ 3 2" xfId="16"/>
    <cellStyle name="ปกติ 4" xfId="14"/>
    <cellStyle name="ปกติ 5" xfId="23"/>
    <cellStyle name="ปกติ 6" xfId="29"/>
    <cellStyle name="ปกติ 7" xfId="30"/>
    <cellStyle name="ปกติ 8" xfId="10"/>
    <cellStyle name="ปกติ 8 2" xfId="17"/>
    <cellStyle name="ปกติ 9" xfId="11"/>
    <cellStyle name="ปกติ 9 2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40</xdr:row>
      <xdr:rowOff>26194</xdr:rowOff>
    </xdr:from>
    <xdr:to>
      <xdr:col>19</xdr:col>
      <xdr:colOff>255270</xdr:colOff>
      <xdr:row>53</xdr:row>
      <xdr:rowOff>2858</xdr:rowOff>
    </xdr:to>
    <xdr:grpSp>
      <xdr:nvGrpSpPr>
        <xdr:cNvPr id="2" name="Group 8"/>
        <xdr:cNvGrpSpPr/>
      </xdr:nvGrpSpPr>
      <xdr:grpSpPr>
        <a:xfrm>
          <a:off x="9953625" y="9646444"/>
          <a:ext cx="379095" cy="2700814"/>
          <a:chOff x="9458325" y="3590925"/>
          <a:chExt cx="409575" cy="3000375"/>
        </a:xfrm>
      </xdr:grpSpPr>
      <xdr:grpSp>
        <xdr:nvGrpSpPr>
          <xdr:cNvPr id="3" name="Group 5"/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19</xdr:col>
      <xdr:colOff>157162</xdr:colOff>
      <xdr:row>0</xdr:row>
      <xdr:rowOff>119062</xdr:rowOff>
    </xdr:from>
    <xdr:to>
      <xdr:col>19</xdr:col>
      <xdr:colOff>553920</xdr:colOff>
      <xdr:row>12</xdr:row>
      <xdr:rowOff>81438</xdr:rowOff>
    </xdr:to>
    <xdr:grpSp>
      <xdr:nvGrpSpPr>
        <xdr:cNvPr id="7" name="Group 8"/>
        <xdr:cNvGrpSpPr/>
      </xdr:nvGrpSpPr>
      <xdr:grpSpPr>
        <a:xfrm>
          <a:off x="10234612" y="119062"/>
          <a:ext cx="396758" cy="2572226"/>
          <a:chOff x="9410700" y="76200"/>
          <a:chExt cx="364849" cy="2686050"/>
        </a:xfrm>
      </xdr:grpSpPr>
      <xdr:grpSp>
        <xdr:nvGrpSpPr>
          <xdr:cNvPr id="8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14</xdr:col>
      <xdr:colOff>1571625</xdr:colOff>
      <xdr:row>1</xdr:row>
      <xdr:rowOff>104775</xdr:rowOff>
    </xdr:from>
    <xdr:to>
      <xdr:col>16</xdr:col>
      <xdr:colOff>216353</xdr:colOff>
      <xdr:row>4</xdr:row>
      <xdr:rowOff>145595</xdr:rowOff>
    </xdr:to>
    <xdr:grpSp>
      <xdr:nvGrpSpPr>
        <xdr:cNvPr id="12" name="Group 12"/>
        <xdr:cNvGrpSpPr/>
      </xdr:nvGrpSpPr>
      <xdr:grpSpPr>
        <a:xfrm>
          <a:off x="8467725" y="333375"/>
          <a:ext cx="473528" cy="688520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1609724</xdr:colOff>
      <xdr:row>1</xdr:row>
      <xdr:rowOff>123826</xdr:rowOff>
    </xdr:from>
    <xdr:to>
      <xdr:col>16</xdr:col>
      <xdr:colOff>122532</xdr:colOff>
      <xdr:row>4</xdr:row>
      <xdr:rowOff>0</xdr:rowOff>
    </xdr:to>
    <xdr:sp macro="" textlink="">
      <xdr:nvSpPr>
        <xdr:cNvPr id="15" name="TextBox 14"/>
        <xdr:cNvSpPr txBox="1"/>
      </xdr:nvSpPr>
      <xdr:spPr>
        <a:xfrm rot="5400000">
          <a:off x="8414691" y="443559"/>
          <a:ext cx="523874" cy="3416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14</xdr:col>
      <xdr:colOff>1381125</xdr:colOff>
      <xdr:row>51</xdr:row>
      <xdr:rowOff>219075</xdr:rowOff>
    </xdr:from>
    <xdr:to>
      <xdr:col>16</xdr:col>
      <xdr:colOff>25853</xdr:colOff>
      <xdr:row>54</xdr:row>
      <xdr:rowOff>182426</xdr:rowOff>
    </xdr:to>
    <xdr:grpSp>
      <xdr:nvGrpSpPr>
        <xdr:cNvPr id="16" name="Group 12"/>
        <xdr:cNvGrpSpPr/>
      </xdr:nvGrpSpPr>
      <xdr:grpSpPr>
        <a:xfrm>
          <a:off x="8277225" y="12106275"/>
          <a:ext cx="473528" cy="649151"/>
          <a:chOff x="7877175" y="6896099"/>
          <a:chExt cx="400050" cy="457200"/>
        </a:xfrm>
      </xdr:grpSpPr>
      <xdr:pic>
        <xdr:nvPicPr>
          <xdr:cNvPr id="1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1465715</xdr:colOff>
      <xdr:row>52</xdr:row>
      <xdr:rowOff>51798</xdr:rowOff>
    </xdr:from>
    <xdr:to>
      <xdr:col>15</xdr:col>
      <xdr:colOff>75141</xdr:colOff>
      <xdr:row>55</xdr:row>
      <xdr:rowOff>73568</xdr:rowOff>
    </xdr:to>
    <xdr:sp macro="" textlink="">
      <xdr:nvSpPr>
        <xdr:cNvPr id="19" name="TextBox 18"/>
        <xdr:cNvSpPr txBox="1"/>
      </xdr:nvSpPr>
      <xdr:spPr>
        <a:xfrm rot="5400000">
          <a:off x="8160468" y="12368945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428614</xdr:colOff>
      <xdr:row>40</xdr:row>
      <xdr:rowOff>26194</xdr:rowOff>
    </xdr:from>
    <xdr:to>
      <xdr:col>19</xdr:col>
      <xdr:colOff>276222</xdr:colOff>
      <xdr:row>53</xdr:row>
      <xdr:rowOff>85725</xdr:rowOff>
    </xdr:to>
    <xdr:grpSp>
      <xdr:nvGrpSpPr>
        <xdr:cNvPr id="2" name="Group 8"/>
        <xdr:cNvGrpSpPr/>
      </xdr:nvGrpSpPr>
      <xdr:grpSpPr>
        <a:xfrm>
          <a:off x="9982189" y="9417844"/>
          <a:ext cx="400058" cy="2783681"/>
          <a:chOff x="9458325" y="3590925"/>
          <a:chExt cx="432224" cy="3092433"/>
        </a:xfrm>
      </xdr:grpSpPr>
      <xdr:grpSp>
        <xdr:nvGrpSpPr>
          <xdr:cNvPr id="3" name="Group 5"/>
          <xdr:cNvGrpSpPr/>
        </xdr:nvGrpSpPr>
        <xdr:grpSpPr>
          <a:xfrm>
            <a:off x="9514718" y="6106787"/>
            <a:ext cx="375831" cy="576571"/>
            <a:chOff x="9533768" y="5982962"/>
            <a:chExt cx="375831" cy="576571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3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33398" y="6083332"/>
              <a:ext cx="576571" cy="37583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19</xdr:col>
      <xdr:colOff>157162</xdr:colOff>
      <xdr:row>0</xdr:row>
      <xdr:rowOff>119062</xdr:rowOff>
    </xdr:from>
    <xdr:to>
      <xdr:col>19</xdr:col>
      <xdr:colOff>553920</xdr:colOff>
      <xdr:row>12</xdr:row>
      <xdr:rowOff>81438</xdr:rowOff>
    </xdr:to>
    <xdr:grpSp>
      <xdr:nvGrpSpPr>
        <xdr:cNvPr id="7" name="Group 8"/>
        <xdr:cNvGrpSpPr/>
      </xdr:nvGrpSpPr>
      <xdr:grpSpPr>
        <a:xfrm>
          <a:off x="10263187" y="119062"/>
          <a:ext cx="396758" cy="2572226"/>
          <a:chOff x="9410700" y="76200"/>
          <a:chExt cx="364849" cy="2686050"/>
        </a:xfrm>
      </xdr:grpSpPr>
      <xdr:grpSp>
        <xdr:nvGrpSpPr>
          <xdr:cNvPr id="8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14</xdr:col>
      <xdr:colOff>1590675</xdr:colOff>
      <xdr:row>0</xdr:row>
      <xdr:rowOff>85725</xdr:rowOff>
    </xdr:from>
    <xdr:to>
      <xdr:col>16</xdr:col>
      <xdr:colOff>235403</xdr:colOff>
      <xdr:row>3</xdr:row>
      <xdr:rowOff>202745</xdr:rowOff>
    </xdr:to>
    <xdr:grpSp>
      <xdr:nvGrpSpPr>
        <xdr:cNvPr id="22" name="Group 12"/>
        <xdr:cNvGrpSpPr/>
      </xdr:nvGrpSpPr>
      <xdr:grpSpPr>
        <a:xfrm>
          <a:off x="8515350" y="85725"/>
          <a:ext cx="473528" cy="688520"/>
          <a:chOff x="7877175" y="6896099"/>
          <a:chExt cx="400050" cy="457200"/>
        </a:xfrm>
      </xdr:grpSpPr>
      <xdr:pic>
        <xdr:nvPicPr>
          <xdr:cNvPr id="2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1628774</xdr:colOff>
      <xdr:row>0</xdr:row>
      <xdr:rowOff>104776</xdr:rowOff>
    </xdr:from>
    <xdr:to>
      <xdr:col>16</xdr:col>
      <xdr:colOff>141582</xdr:colOff>
      <xdr:row>3</xdr:row>
      <xdr:rowOff>57150</xdr:rowOff>
    </xdr:to>
    <xdr:sp macro="" textlink="">
      <xdr:nvSpPr>
        <xdr:cNvPr id="25" name="TextBox 24"/>
        <xdr:cNvSpPr txBox="1"/>
      </xdr:nvSpPr>
      <xdr:spPr>
        <a:xfrm rot="5400000">
          <a:off x="8462316" y="195909"/>
          <a:ext cx="523874" cy="3416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14</xdr:col>
      <xdr:colOff>1400175</xdr:colOff>
      <xdr:row>50</xdr:row>
      <xdr:rowOff>161925</xdr:rowOff>
    </xdr:from>
    <xdr:to>
      <xdr:col>16</xdr:col>
      <xdr:colOff>44903</xdr:colOff>
      <xdr:row>53</xdr:row>
      <xdr:rowOff>125276</xdr:rowOff>
    </xdr:to>
    <xdr:grpSp>
      <xdr:nvGrpSpPr>
        <xdr:cNvPr id="36" name="Group 12"/>
        <xdr:cNvGrpSpPr/>
      </xdr:nvGrpSpPr>
      <xdr:grpSpPr>
        <a:xfrm>
          <a:off x="8324850" y="11591925"/>
          <a:ext cx="473528" cy="649151"/>
          <a:chOff x="7877175" y="6896099"/>
          <a:chExt cx="400050" cy="457200"/>
        </a:xfrm>
      </xdr:grpSpPr>
      <xdr:pic>
        <xdr:nvPicPr>
          <xdr:cNvPr id="3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14</xdr:col>
      <xdr:colOff>1484765</xdr:colOff>
      <xdr:row>50</xdr:row>
      <xdr:rowOff>223248</xdr:rowOff>
    </xdr:from>
    <xdr:to>
      <xdr:col>15</xdr:col>
      <xdr:colOff>94191</xdr:colOff>
      <xdr:row>54</xdr:row>
      <xdr:rowOff>16418</xdr:rowOff>
    </xdr:to>
    <xdr:sp macro="" textlink="">
      <xdr:nvSpPr>
        <xdr:cNvPr id="39" name="TextBox 38"/>
        <xdr:cNvSpPr txBox="1"/>
      </xdr:nvSpPr>
      <xdr:spPr>
        <a:xfrm rot="5400000">
          <a:off x="8208093" y="11854595"/>
          <a:ext cx="707570" cy="3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428625</xdr:colOff>
      <xdr:row>40</xdr:row>
      <xdr:rowOff>26194</xdr:rowOff>
    </xdr:from>
    <xdr:to>
      <xdr:col>18</xdr:col>
      <xdr:colOff>255270</xdr:colOff>
      <xdr:row>52</xdr:row>
      <xdr:rowOff>231458</xdr:rowOff>
    </xdr:to>
    <xdr:grpSp>
      <xdr:nvGrpSpPr>
        <xdr:cNvPr id="10" name="Group 8"/>
        <xdr:cNvGrpSpPr/>
      </xdr:nvGrpSpPr>
      <xdr:grpSpPr>
        <a:xfrm>
          <a:off x="9572625" y="9484519"/>
          <a:ext cx="379095" cy="2700814"/>
          <a:chOff x="9458325" y="3590925"/>
          <a:chExt cx="409575" cy="3000375"/>
        </a:xfrm>
      </xdr:grpSpPr>
      <xdr:grpSp>
        <xdr:nvGrpSpPr>
          <xdr:cNvPr id="11" name="Group 5"/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13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18</xdr:col>
      <xdr:colOff>157162</xdr:colOff>
      <xdr:row>0</xdr:row>
      <xdr:rowOff>119062</xdr:rowOff>
    </xdr:from>
    <xdr:to>
      <xdr:col>18</xdr:col>
      <xdr:colOff>553920</xdr:colOff>
      <xdr:row>12</xdr:row>
      <xdr:rowOff>81438</xdr:rowOff>
    </xdr:to>
    <xdr:grpSp>
      <xdr:nvGrpSpPr>
        <xdr:cNvPr id="15" name="Group 8"/>
        <xdr:cNvGrpSpPr/>
      </xdr:nvGrpSpPr>
      <xdr:grpSpPr>
        <a:xfrm>
          <a:off x="9853612" y="119062"/>
          <a:ext cx="396758" cy="2572226"/>
          <a:chOff x="9410700" y="76200"/>
          <a:chExt cx="364849" cy="2686050"/>
        </a:xfrm>
      </xdr:grpSpPr>
      <xdr:grpSp>
        <xdr:nvGrpSpPr>
          <xdr:cNvPr id="16" name="Group 5"/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8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6"/>
  <sheetViews>
    <sheetView showGridLines="0" topLeftCell="F1" zoomScale="80" zoomScaleNormal="80" workbookViewId="0">
      <selection activeCell="M7" sqref="M7"/>
    </sheetView>
  </sheetViews>
  <sheetFormatPr defaultColWidth="9.125" defaultRowHeight="18"/>
  <cols>
    <col min="1" max="1" width="1.875" style="8" customWidth="1"/>
    <col min="2" max="2" width="6.125" style="8" customWidth="1"/>
    <col min="3" max="3" width="4.625" style="8" customWidth="1"/>
    <col min="4" max="4" width="5.75" style="8" customWidth="1"/>
    <col min="5" max="8" width="10.375" style="8" customWidth="1"/>
    <col min="9" max="9" width="8.25" style="8" customWidth="1"/>
    <col min="10" max="10" width="12.75" style="8" customWidth="1"/>
    <col min="11" max="13" width="10.375" style="8" customWidth="1"/>
    <col min="14" max="14" width="1.375" style="8" customWidth="1"/>
    <col min="15" max="15" width="27.75" style="8" customWidth="1"/>
    <col min="16" max="16" width="2.25" style="5" customWidth="1"/>
    <col min="17" max="17" width="4.125" style="5" customWidth="1"/>
    <col min="18" max="16384" width="9.125" style="5"/>
  </cols>
  <sheetData>
    <row r="1" spans="1:15" s="2" customFormat="1">
      <c r="A1" s="1"/>
      <c r="B1" s="1" t="s">
        <v>0</v>
      </c>
      <c r="C1" s="13">
        <v>11.9</v>
      </c>
      <c r="D1" s="1" t="s">
        <v>138</v>
      </c>
      <c r="E1" s="1"/>
      <c r="F1" s="1"/>
      <c r="G1" s="1"/>
      <c r="H1" s="1"/>
      <c r="I1" s="1"/>
      <c r="J1" s="1"/>
      <c r="K1" s="1"/>
      <c r="L1" s="1"/>
      <c r="M1" s="1"/>
      <c r="N1" s="8"/>
      <c r="O1" s="8"/>
    </row>
    <row r="2" spans="1:15" s="4" customFormat="1">
      <c r="A2" s="3"/>
      <c r="B2" s="1" t="s">
        <v>18</v>
      </c>
      <c r="C2" s="13">
        <v>11.9</v>
      </c>
      <c r="D2" s="1" t="s">
        <v>146</v>
      </c>
      <c r="E2" s="3"/>
      <c r="F2" s="3"/>
      <c r="G2" s="3"/>
      <c r="H2" s="3"/>
      <c r="I2" s="3"/>
      <c r="J2" s="3"/>
      <c r="K2" s="3"/>
      <c r="L2" s="3"/>
      <c r="M2" s="3"/>
      <c r="N2" s="9"/>
      <c r="O2" s="9"/>
    </row>
    <row r="3" spans="1:15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5" s="6" customFormat="1" ht="24" customHeight="1">
      <c r="A4" s="59" t="s">
        <v>16</v>
      </c>
      <c r="B4" s="59"/>
      <c r="C4" s="59"/>
      <c r="D4" s="60"/>
      <c r="E4" s="44" t="s">
        <v>2</v>
      </c>
      <c r="F4" s="41" t="s">
        <v>3</v>
      </c>
      <c r="G4" s="44" t="s">
        <v>4</v>
      </c>
      <c r="H4" s="41" t="s">
        <v>5</v>
      </c>
      <c r="I4" s="44" t="s">
        <v>13</v>
      </c>
      <c r="J4" s="44" t="s">
        <v>6</v>
      </c>
      <c r="K4" s="41" t="s">
        <v>7</v>
      </c>
      <c r="L4" s="44" t="s">
        <v>87</v>
      </c>
      <c r="M4" s="44" t="s">
        <v>144</v>
      </c>
      <c r="N4" s="63" t="s">
        <v>17</v>
      </c>
      <c r="O4" s="59"/>
    </row>
    <row r="5" spans="1:15" s="6" customFormat="1" ht="24" customHeight="1">
      <c r="A5" s="61"/>
      <c r="B5" s="61"/>
      <c r="C5" s="61"/>
      <c r="D5" s="62"/>
      <c r="E5" s="45" t="s">
        <v>8</v>
      </c>
      <c r="F5" s="43" t="s">
        <v>15</v>
      </c>
      <c r="G5" s="45" t="s">
        <v>9</v>
      </c>
      <c r="H5" s="43" t="s">
        <v>10</v>
      </c>
      <c r="I5" s="45" t="s">
        <v>19</v>
      </c>
      <c r="J5" s="45" t="s">
        <v>11</v>
      </c>
      <c r="K5" s="42" t="s">
        <v>12</v>
      </c>
      <c r="L5" s="45" t="s">
        <v>86</v>
      </c>
      <c r="M5" s="45" t="s">
        <v>145</v>
      </c>
      <c r="N5" s="64"/>
      <c r="O5" s="61"/>
    </row>
    <row r="6" spans="1:15" s="7" customFormat="1" ht="3" customHeight="1">
      <c r="A6" s="39"/>
      <c r="B6" s="39"/>
      <c r="C6" s="39"/>
      <c r="D6" s="39"/>
      <c r="E6" s="19"/>
      <c r="F6" s="18"/>
      <c r="G6" s="19"/>
      <c r="H6" s="18"/>
      <c r="I6" s="19"/>
      <c r="J6" s="19"/>
      <c r="K6" s="10"/>
      <c r="L6" s="19"/>
      <c r="M6" s="19"/>
      <c r="N6" s="40"/>
      <c r="O6" s="39"/>
    </row>
    <row r="7" spans="1:15" s="11" customFormat="1" ht="20.25" customHeight="1">
      <c r="A7" s="39"/>
      <c r="B7" s="65" t="s">
        <v>14</v>
      </c>
      <c r="C7" s="65"/>
      <c r="D7" s="66"/>
      <c r="E7" s="35">
        <v>480402</v>
      </c>
      <c r="F7" s="35">
        <v>55634</v>
      </c>
      <c r="G7" s="35">
        <v>320800</v>
      </c>
      <c r="H7" s="35">
        <v>50219</v>
      </c>
      <c r="I7" s="35">
        <v>0</v>
      </c>
      <c r="J7" s="35">
        <v>38143657</v>
      </c>
      <c r="K7" s="35">
        <v>1033048</v>
      </c>
      <c r="L7" s="35">
        <v>1543</v>
      </c>
      <c r="M7" s="67">
        <f>SUM(M8:M26)+SUM(M34:M46)</f>
        <v>105791</v>
      </c>
      <c r="N7" s="40">
        <v>105791</v>
      </c>
      <c r="O7" s="39" t="s">
        <v>1</v>
      </c>
    </row>
    <row r="8" spans="1:15" s="11" customFormat="1" ht="18" customHeight="1">
      <c r="A8" s="20" t="s">
        <v>20</v>
      </c>
      <c r="B8" s="22"/>
      <c r="C8" s="39"/>
      <c r="D8" s="39"/>
      <c r="E8" s="36">
        <v>19658</v>
      </c>
      <c r="F8" s="36">
        <v>1888</v>
      </c>
      <c r="G8" s="36">
        <v>11580</v>
      </c>
      <c r="H8" s="36">
        <v>2588</v>
      </c>
      <c r="I8" s="36">
        <v>0</v>
      </c>
      <c r="J8" s="36">
        <v>481683</v>
      </c>
      <c r="K8" s="36">
        <v>79771</v>
      </c>
      <c r="L8" s="36">
        <v>126</v>
      </c>
      <c r="M8" s="36">
        <v>492</v>
      </c>
      <c r="O8" s="20" t="s">
        <v>39</v>
      </c>
    </row>
    <row r="9" spans="1:15" s="11" customFormat="1" ht="18" customHeight="1">
      <c r="A9" s="20" t="s">
        <v>21</v>
      </c>
      <c r="B9" s="22"/>
      <c r="C9" s="39"/>
      <c r="D9" s="39"/>
      <c r="E9" s="36">
        <v>6778</v>
      </c>
      <c r="F9" s="36">
        <v>2384</v>
      </c>
      <c r="G9" s="36">
        <v>9174</v>
      </c>
      <c r="H9" s="36">
        <v>2177</v>
      </c>
      <c r="I9" s="36">
        <v>0</v>
      </c>
      <c r="J9" s="36">
        <v>1435408</v>
      </c>
      <c r="K9" s="36">
        <v>93551</v>
      </c>
      <c r="L9" s="36">
        <v>60</v>
      </c>
      <c r="M9" s="36">
        <v>1402</v>
      </c>
      <c r="O9" s="20" t="s">
        <v>40</v>
      </c>
    </row>
    <row r="10" spans="1:15" s="11" customFormat="1" ht="18" customHeight="1">
      <c r="A10" s="20" t="s">
        <v>22</v>
      </c>
      <c r="B10" s="22"/>
      <c r="C10" s="39"/>
      <c r="D10" s="39"/>
      <c r="E10" s="36">
        <v>4341</v>
      </c>
      <c r="F10" s="36">
        <v>323</v>
      </c>
      <c r="G10" s="36">
        <v>1657</v>
      </c>
      <c r="H10" s="36">
        <v>453</v>
      </c>
      <c r="I10" s="36">
        <v>0</v>
      </c>
      <c r="J10" s="36">
        <v>139750</v>
      </c>
      <c r="K10" s="36">
        <v>9970</v>
      </c>
      <c r="L10" s="36">
        <v>0</v>
      </c>
      <c r="M10" s="36">
        <v>70</v>
      </c>
      <c r="O10" s="20" t="s">
        <v>41</v>
      </c>
    </row>
    <row r="11" spans="1:15" s="11" customFormat="1" ht="18" customHeight="1">
      <c r="A11" s="20" t="s">
        <v>23</v>
      </c>
      <c r="B11" s="22"/>
      <c r="C11" s="39"/>
      <c r="D11" s="39"/>
      <c r="E11" s="36">
        <v>19739</v>
      </c>
      <c r="F11" s="36">
        <v>7727</v>
      </c>
      <c r="G11" s="36">
        <v>8725</v>
      </c>
      <c r="H11" s="36">
        <v>502</v>
      </c>
      <c r="I11" s="36">
        <v>0</v>
      </c>
      <c r="J11" s="36">
        <v>327706</v>
      </c>
      <c r="K11" s="36">
        <v>12548</v>
      </c>
      <c r="L11" s="36">
        <v>0</v>
      </c>
      <c r="M11" s="36">
        <v>7515</v>
      </c>
      <c r="O11" s="20" t="s">
        <v>42</v>
      </c>
    </row>
    <row r="12" spans="1:15" s="11" customFormat="1" ht="18" customHeight="1">
      <c r="A12" s="20" t="s">
        <v>24</v>
      </c>
      <c r="B12" s="22"/>
      <c r="C12" s="39"/>
      <c r="D12" s="39"/>
      <c r="E12" s="36">
        <v>5288</v>
      </c>
      <c r="F12" s="36">
        <v>2252</v>
      </c>
      <c r="G12" s="36">
        <v>3658</v>
      </c>
      <c r="H12" s="36">
        <v>2</v>
      </c>
      <c r="I12" s="36">
        <v>0</v>
      </c>
      <c r="J12" s="36">
        <v>67609</v>
      </c>
      <c r="K12" s="36">
        <v>3784</v>
      </c>
      <c r="L12" s="36">
        <v>3</v>
      </c>
      <c r="M12" s="36">
        <v>0</v>
      </c>
      <c r="O12" s="20" t="s">
        <v>43</v>
      </c>
    </row>
    <row r="13" spans="1:15" s="11" customFormat="1" ht="18" customHeight="1">
      <c r="A13" s="20" t="s">
        <v>25</v>
      </c>
      <c r="B13" s="22"/>
      <c r="C13" s="39"/>
      <c r="D13" s="39"/>
      <c r="E13" s="36">
        <v>12569</v>
      </c>
      <c r="F13" s="36">
        <v>414</v>
      </c>
      <c r="G13" s="36">
        <v>10535</v>
      </c>
      <c r="H13" s="36">
        <v>118</v>
      </c>
      <c r="I13" s="36">
        <v>0</v>
      </c>
      <c r="J13" s="36">
        <v>239115</v>
      </c>
      <c r="K13" s="36">
        <v>3692</v>
      </c>
      <c r="L13" s="36">
        <v>0</v>
      </c>
      <c r="M13" s="36">
        <v>199</v>
      </c>
      <c r="O13" s="20" t="s">
        <v>44</v>
      </c>
    </row>
    <row r="14" spans="1:15" s="11" customFormat="1" ht="18" customHeight="1">
      <c r="A14" s="20" t="s">
        <v>26</v>
      </c>
      <c r="B14" s="22"/>
      <c r="C14" s="39"/>
      <c r="D14" s="39"/>
      <c r="E14" s="36">
        <v>2650</v>
      </c>
      <c r="F14" s="36">
        <v>1153</v>
      </c>
      <c r="G14" s="36">
        <v>11220</v>
      </c>
      <c r="H14" s="36">
        <v>803</v>
      </c>
      <c r="I14" s="36">
        <v>0</v>
      </c>
      <c r="J14" s="36">
        <v>4234376</v>
      </c>
      <c r="K14" s="36">
        <v>59033</v>
      </c>
      <c r="L14" s="36">
        <v>0</v>
      </c>
      <c r="M14" s="36">
        <v>0</v>
      </c>
      <c r="O14" s="20" t="s">
        <v>45</v>
      </c>
    </row>
    <row r="15" spans="1:15" s="11" customFormat="1" ht="18" customHeight="1">
      <c r="A15" s="20" t="s">
        <v>27</v>
      </c>
      <c r="B15" s="22"/>
      <c r="C15" s="39"/>
      <c r="D15" s="39"/>
      <c r="E15" s="36">
        <v>41975</v>
      </c>
      <c r="F15" s="36">
        <v>1699</v>
      </c>
      <c r="G15" s="36">
        <v>17816</v>
      </c>
      <c r="H15" s="36">
        <v>8959</v>
      </c>
      <c r="I15" s="36">
        <v>0</v>
      </c>
      <c r="J15" s="36">
        <v>1058922</v>
      </c>
      <c r="K15" s="36">
        <v>44703</v>
      </c>
      <c r="L15" s="36">
        <v>23</v>
      </c>
      <c r="M15" s="36">
        <v>71055</v>
      </c>
      <c r="O15" s="20" t="s">
        <v>46</v>
      </c>
    </row>
    <row r="16" spans="1:15" s="11" customFormat="1" ht="18" customHeight="1">
      <c r="A16" s="20" t="s">
        <v>28</v>
      </c>
      <c r="B16" s="22"/>
      <c r="C16" s="39"/>
      <c r="D16" s="39"/>
      <c r="E16" s="36">
        <v>8151</v>
      </c>
      <c r="F16" s="36">
        <v>1075</v>
      </c>
      <c r="G16" s="36">
        <v>14568</v>
      </c>
      <c r="H16" s="36">
        <v>1566</v>
      </c>
      <c r="I16" s="36">
        <v>0</v>
      </c>
      <c r="J16" s="36">
        <v>599960</v>
      </c>
      <c r="K16" s="36">
        <v>126395</v>
      </c>
      <c r="L16" s="36">
        <v>162</v>
      </c>
      <c r="M16" s="36">
        <v>30</v>
      </c>
      <c r="O16" s="20" t="s">
        <v>47</v>
      </c>
    </row>
    <row r="17" spans="1:26" s="11" customFormat="1" ht="18" customHeight="1">
      <c r="A17" s="20" t="s">
        <v>29</v>
      </c>
      <c r="B17" s="22"/>
      <c r="C17" s="39"/>
      <c r="D17" s="39"/>
      <c r="E17" s="36">
        <v>12035</v>
      </c>
      <c r="F17" s="36">
        <v>1284</v>
      </c>
      <c r="G17" s="36">
        <v>4198</v>
      </c>
      <c r="H17" s="36">
        <v>650</v>
      </c>
      <c r="I17" s="36">
        <v>0</v>
      </c>
      <c r="J17" s="36">
        <v>120505</v>
      </c>
      <c r="K17" s="36">
        <v>9637</v>
      </c>
      <c r="L17" s="36">
        <v>9</v>
      </c>
      <c r="M17" s="36">
        <v>1</v>
      </c>
      <c r="O17" s="20" t="s">
        <v>48</v>
      </c>
    </row>
    <row r="18" spans="1:26" s="11" customFormat="1" ht="18" customHeight="1">
      <c r="A18" s="20" t="s">
        <v>30</v>
      </c>
      <c r="B18" s="22"/>
      <c r="C18" s="39"/>
      <c r="D18" s="39"/>
      <c r="E18" s="36">
        <v>17662</v>
      </c>
      <c r="F18" s="36">
        <v>268</v>
      </c>
      <c r="G18" s="36">
        <v>2871</v>
      </c>
      <c r="H18" s="36">
        <v>458</v>
      </c>
      <c r="I18" s="36">
        <v>0</v>
      </c>
      <c r="J18" s="36">
        <v>317556</v>
      </c>
      <c r="K18" s="36">
        <v>2898</v>
      </c>
      <c r="L18" s="36">
        <v>0</v>
      </c>
      <c r="M18" s="36">
        <v>0</v>
      </c>
      <c r="O18" s="20" t="s">
        <v>49</v>
      </c>
    </row>
    <row r="19" spans="1:26" s="11" customFormat="1" ht="18" customHeight="1">
      <c r="A19" s="20" t="s">
        <v>31</v>
      </c>
      <c r="B19" s="22"/>
      <c r="C19" s="39"/>
      <c r="D19" s="39"/>
      <c r="E19" s="36">
        <v>16023</v>
      </c>
      <c r="F19" s="36">
        <v>6532</v>
      </c>
      <c r="G19" s="36">
        <v>9677</v>
      </c>
      <c r="H19" s="36">
        <v>162</v>
      </c>
      <c r="I19" s="36">
        <v>0</v>
      </c>
      <c r="J19" s="36">
        <v>186961</v>
      </c>
      <c r="K19" s="36">
        <v>22745</v>
      </c>
      <c r="L19" s="36">
        <v>5</v>
      </c>
      <c r="M19" s="36">
        <v>0</v>
      </c>
      <c r="O19" s="20" t="s">
        <v>50</v>
      </c>
    </row>
    <row r="20" spans="1:26" s="11" customFormat="1" ht="18" customHeight="1">
      <c r="A20" s="20" t="s">
        <v>32</v>
      </c>
      <c r="B20" s="22"/>
      <c r="C20" s="39"/>
      <c r="D20" s="39"/>
      <c r="E20" s="36">
        <v>23926</v>
      </c>
      <c r="F20" s="36">
        <v>4636</v>
      </c>
      <c r="G20" s="36">
        <v>6668</v>
      </c>
      <c r="H20" s="36">
        <v>720</v>
      </c>
      <c r="I20" s="36">
        <v>0</v>
      </c>
      <c r="J20" s="36">
        <v>190348</v>
      </c>
      <c r="K20" s="36">
        <v>19495</v>
      </c>
      <c r="L20" s="36">
        <v>0</v>
      </c>
      <c r="M20" s="36">
        <v>7740</v>
      </c>
      <c r="O20" s="20" t="s">
        <v>51</v>
      </c>
    </row>
    <row r="21" spans="1:26" s="11" customFormat="1" ht="18" customHeight="1">
      <c r="A21" s="20" t="s">
        <v>33</v>
      </c>
      <c r="B21" s="22"/>
      <c r="C21" s="39"/>
      <c r="D21" s="39"/>
      <c r="E21" s="36">
        <v>19761</v>
      </c>
      <c r="F21" s="36">
        <v>2666</v>
      </c>
      <c r="G21" s="36">
        <v>24726</v>
      </c>
      <c r="H21" s="36">
        <v>4158</v>
      </c>
      <c r="I21" s="36">
        <v>0</v>
      </c>
      <c r="J21" s="36">
        <v>4046736</v>
      </c>
      <c r="K21" s="36">
        <v>308315</v>
      </c>
      <c r="L21" s="36">
        <v>87</v>
      </c>
      <c r="M21" s="36">
        <v>0</v>
      </c>
      <c r="O21" s="20" t="s">
        <v>52</v>
      </c>
    </row>
    <row r="22" spans="1:26" s="11" customFormat="1" ht="18" customHeight="1">
      <c r="A22" s="20" t="s">
        <v>34</v>
      </c>
      <c r="B22" s="22"/>
      <c r="C22" s="39"/>
      <c r="D22" s="39"/>
      <c r="E22" s="36">
        <v>17992</v>
      </c>
      <c r="F22" s="36">
        <v>418</v>
      </c>
      <c r="G22" s="36">
        <v>7059</v>
      </c>
      <c r="H22" s="36">
        <v>597</v>
      </c>
      <c r="I22" s="36">
        <v>0</v>
      </c>
      <c r="J22" s="36">
        <v>144468</v>
      </c>
      <c r="K22" s="36">
        <v>50593</v>
      </c>
      <c r="L22" s="36">
        <v>11</v>
      </c>
      <c r="M22" s="36">
        <v>0</v>
      </c>
      <c r="O22" s="20" t="s">
        <v>53</v>
      </c>
    </row>
    <row r="23" spans="1:26" s="11" customFormat="1" ht="18" customHeight="1">
      <c r="A23" s="20" t="s">
        <v>35</v>
      </c>
      <c r="B23" s="22"/>
      <c r="C23" s="39"/>
      <c r="D23" s="39"/>
      <c r="E23" s="36">
        <v>14902</v>
      </c>
      <c r="F23" s="36">
        <v>1236</v>
      </c>
      <c r="G23" s="36">
        <v>13243</v>
      </c>
      <c r="H23" s="36">
        <v>355</v>
      </c>
      <c r="I23" s="36">
        <v>0</v>
      </c>
      <c r="J23" s="36">
        <v>472587</v>
      </c>
      <c r="K23" s="36">
        <v>7196</v>
      </c>
      <c r="L23" s="36">
        <v>0</v>
      </c>
      <c r="M23" s="36">
        <v>0</v>
      </c>
      <c r="O23" s="20" t="s">
        <v>54</v>
      </c>
    </row>
    <row r="24" spans="1:26" s="11" customFormat="1" ht="18" customHeight="1">
      <c r="A24" s="20" t="s">
        <v>36</v>
      </c>
      <c r="B24" s="22"/>
      <c r="C24" s="39"/>
      <c r="D24" s="39"/>
      <c r="E24" s="36">
        <v>13723</v>
      </c>
      <c r="F24" s="36">
        <v>1495</v>
      </c>
      <c r="G24" s="36">
        <v>5574</v>
      </c>
      <c r="H24" s="36">
        <v>224</v>
      </c>
      <c r="I24" s="36">
        <v>0</v>
      </c>
      <c r="J24" s="36">
        <v>772997</v>
      </c>
      <c r="K24" s="36">
        <v>21755</v>
      </c>
      <c r="L24" s="36">
        <v>0</v>
      </c>
      <c r="M24" s="36">
        <v>549</v>
      </c>
      <c r="O24" s="20" t="s">
        <v>55</v>
      </c>
    </row>
    <row r="25" spans="1:26" s="11" customFormat="1" ht="18" customHeight="1">
      <c r="A25" s="20" t="s">
        <v>37</v>
      </c>
      <c r="B25" s="22"/>
      <c r="C25" s="39"/>
      <c r="D25" s="39"/>
      <c r="E25" s="36">
        <v>15663</v>
      </c>
      <c r="F25" s="36">
        <v>1118</v>
      </c>
      <c r="G25" s="36">
        <v>3162</v>
      </c>
      <c r="H25" s="36">
        <v>1541</v>
      </c>
      <c r="I25" s="36">
        <v>0</v>
      </c>
      <c r="J25" s="36">
        <v>6346404</v>
      </c>
      <c r="K25" s="36">
        <v>11811</v>
      </c>
      <c r="L25" s="36">
        <v>185</v>
      </c>
      <c r="M25" s="36">
        <v>2100</v>
      </c>
      <c r="O25" s="20" t="s">
        <v>56</v>
      </c>
    </row>
    <row r="26" spans="1:26" s="11" customFormat="1" ht="18" customHeight="1">
      <c r="A26" s="20" t="s">
        <v>38</v>
      </c>
      <c r="B26" s="22"/>
      <c r="C26" s="39"/>
      <c r="D26" s="39"/>
      <c r="E26" s="36">
        <v>6846</v>
      </c>
      <c r="F26" s="36">
        <v>116</v>
      </c>
      <c r="G26" s="36">
        <v>906</v>
      </c>
      <c r="H26" s="36">
        <v>109</v>
      </c>
      <c r="I26" s="36">
        <v>0</v>
      </c>
      <c r="J26" s="36">
        <v>77589</v>
      </c>
      <c r="K26" s="36">
        <v>36971</v>
      </c>
      <c r="L26" s="36">
        <v>2</v>
      </c>
      <c r="M26" s="36">
        <v>0</v>
      </c>
      <c r="O26" s="20" t="s">
        <v>57</v>
      </c>
    </row>
    <row r="27" spans="1:26" s="7" customFormat="1" ht="40.5" customHeight="1">
      <c r="A27" s="20"/>
      <c r="B27" s="22"/>
      <c r="C27" s="39"/>
      <c r="D27" s="39"/>
      <c r="E27" s="34"/>
      <c r="F27" s="34"/>
      <c r="G27" s="34"/>
      <c r="H27" s="34"/>
      <c r="I27" s="34"/>
      <c r="J27" s="34"/>
      <c r="K27" s="34"/>
      <c r="L27" s="34"/>
      <c r="M27" s="34"/>
      <c r="O27" s="20"/>
      <c r="V27" s="11"/>
      <c r="W27" s="11"/>
      <c r="X27" s="11"/>
      <c r="Y27" s="11"/>
      <c r="Z27" s="11"/>
    </row>
    <row r="28" spans="1:26" s="2" customFormat="1" ht="33.75" customHeight="1">
      <c r="A28" s="1"/>
      <c r="B28" s="1" t="s">
        <v>89</v>
      </c>
      <c r="C28" s="13"/>
      <c r="D28" s="1" t="s">
        <v>140</v>
      </c>
      <c r="E28" s="1"/>
      <c r="F28" s="1"/>
      <c r="G28" s="1"/>
      <c r="H28" s="1"/>
      <c r="I28" s="1"/>
      <c r="J28" s="1"/>
      <c r="K28" s="1"/>
      <c r="L28" s="1"/>
      <c r="M28" s="1"/>
      <c r="N28" s="8"/>
      <c r="O28" s="8"/>
      <c r="V28" s="11"/>
      <c r="W28" s="11"/>
      <c r="X28" s="11"/>
      <c r="Y28" s="11"/>
      <c r="Z28" s="11"/>
    </row>
    <row r="29" spans="1:26" s="4" customFormat="1">
      <c r="A29" s="3"/>
      <c r="B29" s="1" t="s">
        <v>88</v>
      </c>
      <c r="C29" s="13"/>
      <c r="D29" s="1" t="s">
        <v>143</v>
      </c>
      <c r="E29" s="3"/>
      <c r="F29" s="3"/>
      <c r="G29" s="3"/>
      <c r="H29" s="3"/>
      <c r="I29" s="3"/>
      <c r="J29" s="3"/>
      <c r="K29" s="3"/>
      <c r="L29" s="3"/>
      <c r="M29" s="3"/>
      <c r="N29" s="9"/>
      <c r="O29" s="9"/>
      <c r="V29" s="11"/>
      <c r="W29" s="11"/>
      <c r="X29" s="11"/>
      <c r="Y29" s="11"/>
      <c r="Z29" s="11"/>
    </row>
    <row r="30" spans="1:26" ht="20.399999999999999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V30" s="11"/>
      <c r="W30" s="11"/>
      <c r="X30" s="11"/>
      <c r="Y30" s="11"/>
      <c r="Z30" s="11"/>
    </row>
    <row r="31" spans="1:26" s="6" customFormat="1" ht="24" customHeight="1">
      <c r="A31" s="59" t="s">
        <v>16</v>
      </c>
      <c r="B31" s="59"/>
      <c r="C31" s="59"/>
      <c r="D31" s="60"/>
      <c r="E31" s="44" t="s">
        <v>2</v>
      </c>
      <c r="F31" s="41" t="s">
        <v>3</v>
      </c>
      <c r="G31" s="44" t="s">
        <v>4</v>
      </c>
      <c r="H31" s="41" t="s">
        <v>5</v>
      </c>
      <c r="I31" s="44" t="s">
        <v>13</v>
      </c>
      <c r="J31" s="44" t="s">
        <v>6</v>
      </c>
      <c r="K31" s="41" t="s">
        <v>7</v>
      </c>
      <c r="L31" s="44" t="s">
        <v>87</v>
      </c>
      <c r="M31" s="44" t="s">
        <v>144</v>
      </c>
      <c r="N31" s="63" t="s">
        <v>17</v>
      </c>
      <c r="O31" s="59"/>
      <c r="V31" s="11"/>
      <c r="W31" s="11"/>
      <c r="X31" s="11"/>
      <c r="Y31" s="11"/>
      <c r="Z31" s="11"/>
    </row>
    <row r="32" spans="1:26" s="6" customFormat="1" ht="24" customHeight="1">
      <c r="A32" s="61"/>
      <c r="B32" s="61"/>
      <c r="C32" s="61"/>
      <c r="D32" s="62"/>
      <c r="E32" s="45" t="s">
        <v>8</v>
      </c>
      <c r="F32" s="43" t="s">
        <v>15</v>
      </c>
      <c r="G32" s="45" t="s">
        <v>9</v>
      </c>
      <c r="H32" s="43" t="s">
        <v>10</v>
      </c>
      <c r="I32" s="45" t="s">
        <v>19</v>
      </c>
      <c r="J32" s="45" t="s">
        <v>11</v>
      </c>
      <c r="K32" s="42" t="s">
        <v>12</v>
      </c>
      <c r="L32" s="45" t="s">
        <v>86</v>
      </c>
      <c r="M32" s="45" t="s">
        <v>145</v>
      </c>
      <c r="N32" s="64"/>
      <c r="O32" s="61"/>
      <c r="V32" s="11"/>
      <c r="W32" s="11"/>
      <c r="X32" s="11"/>
      <c r="Y32" s="11"/>
      <c r="Z32" s="11"/>
    </row>
    <row r="33" spans="1:26" s="11" customFormat="1" ht="13.8" customHeight="1">
      <c r="A33" s="20"/>
      <c r="B33" s="22"/>
      <c r="C33" s="39"/>
      <c r="D33" s="39"/>
      <c r="E33" s="32"/>
      <c r="F33" s="33"/>
      <c r="G33" s="32"/>
      <c r="H33" s="33"/>
      <c r="I33" s="32"/>
      <c r="J33" s="32"/>
      <c r="K33" s="31"/>
      <c r="L33" s="32"/>
      <c r="M33" s="32"/>
      <c r="N33" s="40"/>
      <c r="O33" s="20"/>
    </row>
    <row r="34" spans="1:26" s="11" customFormat="1" ht="18" customHeight="1">
      <c r="A34" s="20" t="s">
        <v>58</v>
      </c>
      <c r="B34" s="22"/>
      <c r="C34" s="39"/>
      <c r="D34" s="39"/>
      <c r="E34" s="36">
        <v>19081</v>
      </c>
      <c r="F34" s="36">
        <v>648</v>
      </c>
      <c r="G34" s="36">
        <v>9655</v>
      </c>
      <c r="H34" s="36">
        <v>8758</v>
      </c>
      <c r="I34" s="36">
        <v>0</v>
      </c>
      <c r="J34" s="36">
        <v>1081875</v>
      </c>
      <c r="K34" s="36">
        <v>44859</v>
      </c>
      <c r="L34" s="36">
        <v>49</v>
      </c>
      <c r="M34" s="36">
        <v>10</v>
      </c>
      <c r="N34" s="40"/>
      <c r="O34" s="20" t="s">
        <v>71</v>
      </c>
    </row>
    <row r="35" spans="1:26" s="11" customFormat="1" ht="18" customHeight="1">
      <c r="A35" s="20" t="s">
        <v>59</v>
      </c>
      <c r="B35" s="22"/>
      <c r="C35" s="39"/>
      <c r="D35" s="39"/>
      <c r="E35" s="36">
        <v>90065</v>
      </c>
      <c r="F35" s="36">
        <v>344</v>
      </c>
      <c r="G35" s="36">
        <v>94707</v>
      </c>
      <c r="H35" s="36">
        <v>3005</v>
      </c>
      <c r="I35" s="36">
        <v>0</v>
      </c>
      <c r="J35" s="36">
        <v>1757401</v>
      </c>
      <c r="K35" s="36">
        <v>2170</v>
      </c>
      <c r="L35" s="36">
        <v>619</v>
      </c>
      <c r="M35" s="36">
        <v>11755</v>
      </c>
      <c r="N35" s="40"/>
      <c r="O35" s="20" t="s">
        <v>72</v>
      </c>
      <c r="U35" s="49"/>
    </row>
    <row r="36" spans="1:26" s="11" customFormat="1" ht="18" customHeight="1">
      <c r="A36" s="20" t="s">
        <v>60</v>
      </c>
      <c r="B36" s="22"/>
      <c r="C36" s="39"/>
      <c r="D36" s="39"/>
      <c r="E36" s="36">
        <v>4133</v>
      </c>
      <c r="F36" s="36">
        <v>1062</v>
      </c>
      <c r="G36" s="36">
        <v>23856</v>
      </c>
      <c r="H36" s="36">
        <v>837</v>
      </c>
      <c r="I36" s="36">
        <v>0</v>
      </c>
      <c r="J36" s="36">
        <v>12132440</v>
      </c>
      <c r="K36" s="36">
        <v>2250</v>
      </c>
      <c r="L36" s="36">
        <v>1</v>
      </c>
      <c r="M36" s="36">
        <v>1300</v>
      </c>
      <c r="N36" s="40"/>
      <c r="O36" s="20" t="s">
        <v>73</v>
      </c>
      <c r="U36" s="50"/>
    </row>
    <row r="37" spans="1:26" s="11" customFormat="1" ht="18" customHeight="1">
      <c r="A37" s="20" t="s">
        <v>61</v>
      </c>
      <c r="B37" s="22"/>
      <c r="C37" s="39"/>
      <c r="D37" s="39"/>
      <c r="E37" s="36">
        <v>6935</v>
      </c>
      <c r="F37" s="36">
        <v>1499</v>
      </c>
      <c r="G37" s="36">
        <v>1996</v>
      </c>
      <c r="H37" s="36">
        <v>44</v>
      </c>
      <c r="I37" s="36">
        <v>0</v>
      </c>
      <c r="J37" s="36">
        <v>64397</v>
      </c>
      <c r="K37" s="36">
        <v>2954</v>
      </c>
      <c r="L37" s="36">
        <v>0</v>
      </c>
      <c r="M37" s="36">
        <v>4</v>
      </c>
      <c r="N37" s="40"/>
      <c r="O37" s="20" t="s">
        <v>74</v>
      </c>
      <c r="U37" s="12"/>
    </row>
    <row r="38" spans="1:26" s="11" customFormat="1" ht="18" customHeight="1">
      <c r="A38" s="20" t="s">
        <v>62</v>
      </c>
      <c r="B38" s="22"/>
      <c r="C38" s="39"/>
      <c r="D38" s="39"/>
      <c r="E38" s="36">
        <v>8470</v>
      </c>
      <c r="F38" s="36">
        <v>2635</v>
      </c>
      <c r="G38" s="36">
        <v>1291</v>
      </c>
      <c r="H38" s="36">
        <v>0</v>
      </c>
      <c r="I38" s="36">
        <v>0</v>
      </c>
      <c r="J38" s="36">
        <v>89473</v>
      </c>
      <c r="K38" s="36">
        <v>6172</v>
      </c>
      <c r="L38" s="36">
        <v>19</v>
      </c>
      <c r="M38" s="36">
        <v>500</v>
      </c>
      <c r="N38" s="40"/>
      <c r="O38" s="20" t="s">
        <v>75</v>
      </c>
      <c r="U38" s="51"/>
    </row>
    <row r="39" spans="1:26" s="11" customFormat="1" ht="18" customHeight="1">
      <c r="A39" s="20" t="s">
        <v>63</v>
      </c>
      <c r="B39" s="22"/>
      <c r="C39" s="39"/>
      <c r="D39" s="39"/>
      <c r="E39" s="36">
        <v>9403</v>
      </c>
      <c r="F39" s="36">
        <v>912</v>
      </c>
      <c r="G39" s="36">
        <v>1297</v>
      </c>
      <c r="H39" s="36">
        <v>574</v>
      </c>
      <c r="I39" s="36">
        <v>0</v>
      </c>
      <c r="J39" s="36">
        <v>112017</v>
      </c>
      <c r="K39" s="36">
        <v>3079</v>
      </c>
      <c r="L39" s="36">
        <v>59</v>
      </c>
      <c r="M39" s="36">
        <v>0</v>
      </c>
      <c r="N39" s="40"/>
      <c r="O39" s="20" t="s">
        <v>76</v>
      </c>
      <c r="U39" s="51"/>
    </row>
    <row r="40" spans="1:26" s="11" customFormat="1" ht="18" customHeight="1">
      <c r="A40" s="20" t="s">
        <v>64</v>
      </c>
      <c r="B40" s="22"/>
      <c r="C40" s="39"/>
      <c r="D40" s="39"/>
      <c r="E40" s="36">
        <v>16714</v>
      </c>
      <c r="F40" s="36">
        <v>628</v>
      </c>
      <c r="G40" s="36">
        <v>685</v>
      </c>
      <c r="H40" s="36">
        <v>8064</v>
      </c>
      <c r="I40" s="36">
        <v>0</v>
      </c>
      <c r="J40" s="36">
        <v>126809</v>
      </c>
      <c r="K40" s="36">
        <v>11235</v>
      </c>
      <c r="L40" s="36">
        <v>83</v>
      </c>
      <c r="M40" s="36">
        <v>1</v>
      </c>
      <c r="N40" s="40"/>
      <c r="O40" s="20" t="s">
        <v>77</v>
      </c>
      <c r="V40" s="12"/>
      <c r="W40" s="12"/>
      <c r="X40" s="12"/>
      <c r="Y40" s="12"/>
      <c r="Z40" s="12"/>
    </row>
    <row r="41" spans="1:26" s="11" customFormat="1" ht="18" customHeight="1">
      <c r="A41" s="20" t="s">
        <v>65</v>
      </c>
      <c r="B41" s="22"/>
      <c r="C41" s="39"/>
      <c r="D41" s="39"/>
      <c r="E41" s="36">
        <v>10036</v>
      </c>
      <c r="F41" s="36">
        <v>1889</v>
      </c>
      <c r="G41" s="36">
        <v>4256</v>
      </c>
      <c r="H41" s="36">
        <v>0</v>
      </c>
      <c r="I41" s="36">
        <v>0</v>
      </c>
      <c r="J41" s="36">
        <v>95813</v>
      </c>
      <c r="K41" s="36">
        <v>9756</v>
      </c>
      <c r="L41" s="36">
        <v>0</v>
      </c>
      <c r="M41" s="36">
        <v>40</v>
      </c>
      <c r="N41" s="40"/>
      <c r="O41" s="20" t="s">
        <v>78</v>
      </c>
      <c r="V41" s="12"/>
      <c r="W41" s="12"/>
      <c r="X41" s="12"/>
      <c r="Y41" s="12"/>
      <c r="Z41" s="12"/>
    </row>
    <row r="42" spans="1:26" s="11" customFormat="1" ht="18" customHeight="1">
      <c r="A42" s="20" t="s">
        <v>66</v>
      </c>
      <c r="B42" s="22"/>
      <c r="C42" s="39"/>
      <c r="D42" s="39"/>
      <c r="E42" s="36">
        <v>7008</v>
      </c>
      <c r="F42" s="36">
        <v>702</v>
      </c>
      <c r="G42" s="36">
        <v>3062</v>
      </c>
      <c r="H42" s="36">
        <v>2672</v>
      </c>
      <c r="I42" s="36">
        <v>0</v>
      </c>
      <c r="J42" s="36">
        <v>442648</v>
      </c>
      <c r="K42" s="36">
        <v>3833</v>
      </c>
      <c r="L42" s="36">
        <v>40</v>
      </c>
      <c r="M42" s="36">
        <v>1</v>
      </c>
      <c r="N42" s="40"/>
      <c r="O42" s="20" t="s">
        <v>79</v>
      </c>
      <c r="V42" s="22"/>
      <c r="W42" s="22"/>
      <c r="X42" s="22"/>
      <c r="Y42" s="22"/>
      <c r="Z42" s="22"/>
    </row>
    <row r="43" spans="1:26" s="11" customFormat="1" ht="18" customHeight="1">
      <c r="A43" s="20" t="s">
        <v>67</v>
      </c>
      <c r="B43" s="22"/>
      <c r="C43" s="39"/>
      <c r="D43" s="39"/>
      <c r="E43" s="36">
        <v>5500</v>
      </c>
      <c r="F43" s="36">
        <v>986</v>
      </c>
      <c r="G43" s="36">
        <v>5834</v>
      </c>
      <c r="H43" s="36">
        <v>81</v>
      </c>
      <c r="I43" s="36">
        <v>0</v>
      </c>
      <c r="J43" s="36">
        <v>135185</v>
      </c>
      <c r="K43" s="36">
        <v>10095</v>
      </c>
      <c r="L43" s="36">
        <v>0</v>
      </c>
      <c r="M43" s="36">
        <v>22</v>
      </c>
      <c r="N43" s="40"/>
      <c r="O43" s="20" t="s">
        <v>80</v>
      </c>
      <c r="V43" s="12"/>
      <c r="W43" s="12"/>
      <c r="X43" s="12"/>
      <c r="Y43" s="12"/>
      <c r="Z43" s="12"/>
    </row>
    <row r="44" spans="1:26" s="11" customFormat="1" ht="18" customHeight="1">
      <c r="A44" s="20" t="s">
        <v>68</v>
      </c>
      <c r="B44" s="22"/>
      <c r="C44" s="39"/>
      <c r="D44" s="39"/>
      <c r="E44" s="36">
        <v>10128</v>
      </c>
      <c r="F44" s="36">
        <v>2893</v>
      </c>
      <c r="G44" s="36">
        <v>1586</v>
      </c>
      <c r="H44" s="36">
        <v>0</v>
      </c>
      <c r="I44" s="36">
        <v>0</v>
      </c>
      <c r="J44" s="36">
        <v>165425</v>
      </c>
      <c r="K44" s="36">
        <v>7063</v>
      </c>
      <c r="L44" s="36">
        <v>0</v>
      </c>
      <c r="M44" s="36">
        <v>0</v>
      </c>
      <c r="N44" s="40"/>
      <c r="O44" s="20" t="s">
        <v>81</v>
      </c>
      <c r="V44" s="12"/>
      <c r="W44" s="12"/>
      <c r="X44" s="12"/>
      <c r="Y44" s="12"/>
      <c r="Z44" s="12"/>
    </row>
    <row r="45" spans="1:26" s="11" customFormat="1" ht="18" customHeight="1">
      <c r="A45" s="20" t="s">
        <v>69</v>
      </c>
      <c r="B45" s="22"/>
      <c r="C45" s="39"/>
      <c r="D45" s="39"/>
      <c r="E45" s="36">
        <v>7467</v>
      </c>
      <c r="F45" s="36">
        <v>2611</v>
      </c>
      <c r="G45" s="36">
        <v>2103</v>
      </c>
      <c r="H45" s="36">
        <v>16</v>
      </c>
      <c r="I45" s="36">
        <v>0</v>
      </c>
      <c r="J45" s="36">
        <v>64282</v>
      </c>
      <c r="K45" s="36">
        <v>1625</v>
      </c>
      <c r="L45" s="36">
        <v>0</v>
      </c>
      <c r="M45" s="36">
        <v>5</v>
      </c>
      <c r="N45" s="40"/>
      <c r="O45" s="20" t="s">
        <v>82</v>
      </c>
      <c r="V45" s="12"/>
      <c r="W45" s="12"/>
      <c r="X45" s="12"/>
      <c r="Y45" s="12"/>
      <c r="Z45" s="12"/>
    </row>
    <row r="46" spans="1:26" s="11" customFormat="1" ht="18" customHeight="1">
      <c r="A46" s="20" t="s">
        <v>70</v>
      </c>
      <c r="B46" s="22"/>
      <c r="C46" s="39"/>
      <c r="D46" s="39"/>
      <c r="E46" s="36">
        <v>5780</v>
      </c>
      <c r="F46" s="36">
        <v>141</v>
      </c>
      <c r="G46" s="36">
        <v>3455</v>
      </c>
      <c r="H46" s="36">
        <v>26</v>
      </c>
      <c r="I46" s="36">
        <v>0</v>
      </c>
      <c r="J46" s="36">
        <v>615212</v>
      </c>
      <c r="K46" s="36">
        <v>3094</v>
      </c>
      <c r="L46" s="36">
        <v>0</v>
      </c>
      <c r="M46" s="36">
        <v>1000</v>
      </c>
      <c r="N46" s="40"/>
      <c r="O46" s="20" t="s">
        <v>83</v>
      </c>
      <c r="V46" s="12"/>
      <c r="W46" s="12"/>
      <c r="X46" s="12"/>
      <c r="Y46" s="12"/>
      <c r="Z46" s="12"/>
    </row>
    <row r="47" spans="1:26" ht="7.5" customHeight="1">
      <c r="A47" s="10"/>
      <c r="B47" s="10"/>
      <c r="C47" s="10"/>
      <c r="D47" s="10"/>
      <c r="E47" s="19"/>
      <c r="F47" s="19"/>
      <c r="G47" s="19"/>
      <c r="H47" s="18"/>
      <c r="I47" s="19"/>
      <c r="J47" s="19"/>
      <c r="K47" s="10"/>
      <c r="L47" s="30"/>
      <c r="M47" s="30"/>
      <c r="N47" s="17"/>
      <c r="O47" s="9"/>
      <c r="U47" s="11"/>
    </row>
    <row r="48" spans="1:26" ht="3" customHeight="1">
      <c r="A48" s="14"/>
      <c r="B48" s="14"/>
      <c r="C48" s="14"/>
      <c r="D48" s="21"/>
      <c r="E48" s="15"/>
      <c r="F48" s="21"/>
      <c r="G48" s="15"/>
      <c r="H48" s="21"/>
      <c r="I48" s="15"/>
      <c r="J48" s="15"/>
      <c r="K48" s="14"/>
      <c r="L48" s="15"/>
      <c r="M48" s="15"/>
      <c r="N48" s="16"/>
      <c r="O48" s="14"/>
      <c r="U48" s="11"/>
    </row>
    <row r="49" spans="1:26" s="10" customFormat="1" ht="24" customHeight="1">
      <c r="A49" s="9"/>
      <c r="B49" s="9" t="s">
        <v>84</v>
      </c>
      <c r="C49" s="9"/>
      <c r="D49" s="9"/>
      <c r="E49" s="9"/>
      <c r="F49" s="9"/>
      <c r="I49" s="9" t="s">
        <v>85</v>
      </c>
      <c r="J49" s="9"/>
      <c r="K49" s="9"/>
      <c r="L49" s="9"/>
      <c r="M49" s="9"/>
      <c r="N49" s="9"/>
      <c r="O49" s="9"/>
      <c r="U49" s="11"/>
      <c r="V49" s="5"/>
      <c r="W49" s="5"/>
      <c r="X49" s="5"/>
      <c r="Y49" s="5"/>
      <c r="Z49" s="5"/>
    </row>
    <row r="50" spans="1:26">
      <c r="U50" s="11"/>
    </row>
    <row r="51" spans="1:26">
      <c r="U51" s="11"/>
    </row>
    <row r="52" spans="1:26">
      <c r="U52" s="11"/>
    </row>
    <row r="53" spans="1:26">
      <c r="U53" s="11"/>
    </row>
    <row r="56" spans="1:26">
      <c r="U56" s="10"/>
    </row>
  </sheetData>
  <mergeCells count="5">
    <mergeCell ref="A4:D5"/>
    <mergeCell ref="N4:O5"/>
    <mergeCell ref="B7:D7"/>
    <mergeCell ref="A31:D32"/>
    <mergeCell ref="N31:O32"/>
  </mergeCells>
  <pageMargins left="0.56000000000000005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56"/>
  <sheetViews>
    <sheetView showGridLines="0" tabSelected="1" topLeftCell="L33" zoomScale="80" zoomScaleNormal="80" workbookViewId="0">
      <selection activeCell="U10" sqref="U10"/>
    </sheetView>
  </sheetViews>
  <sheetFormatPr defaultColWidth="9.125" defaultRowHeight="18"/>
  <cols>
    <col min="1" max="1" width="1.875" style="8" customWidth="1"/>
    <col min="2" max="2" width="6.125" style="8" customWidth="1"/>
    <col min="3" max="3" width="4.625" style="8" customWidth="1"/>
    <col min="4" max="4" width="6.25" style="8" customWidth="1"/>
    <col min="5" max="8" width="10.375" style="8" customWidth="1"/>
    <col min="9" max="9" width="8.25" style="8" customWidth="1"/>
    <col min="10" max="10" width="12.75" style="8" customWidth="1"/>
    <col min="11" max="13" width="10.375" style="8" customWidth="1"/>
    <col min="14" max="14" width="1.375" style="8" customWidth="1"/>
    <col min="15" max="15" width="27.75" style="8" customWidth="1"/>
    <col min="16" max="16" width="2.25" style="5" customWidth="1"/>
    <col min="17" max="17" width="4.125" style="5" customWidth="1"/>
    <col min="18" max="16384" width="9.125" style="5"/>
  </cols>
  <sheetData>
    <row r="1" spans="1:15" s="2" customFormat="1">
      <c r="A1" s="1"/>
      <c r="B1" s="1" t="s">
        <v>0</v>
      </c>
      <c r="C1" s="13">
        <v>11.9</v>
      </c>
      <c r="D1" s="1" t="s">
        <v>147</v>
      </c>
      <c r="E1" s="1"/>
      <c r="F1" s="1"/>
      <c r="G1" s="1"/>
      <c r="H1" s="1"/>
      <c r="I1" s="1"/>
      <c r="J1" s="1"/>
      <c r="K1" s="1"/>
      <c r="L1" s="1"/>
      <c r="M1" s="1"/>
      <c r="N1" s="8"/>
      <c r="O1" s="8"/>
    </row>
    <row r="2" spans="1:15" s="4" customFormat="1">
      <c r="A2" s="3"/>
      <c r="B2" s="1" t="s">
        <v>18</v>
      </c>
      <c r="C2" s="13">
        <v>11.9</v>
      </c>
      <c r="D2" s="1" t="s">
        <v>139</v>
      </c>
      <c r="E2" s="3"/>
      <c r="F2" s="3"/>
      <c r="G2" s="3"/>
      <c r="H2" s="3"/>
      <c r="I2" s="3"/>
      <c r="J2" s="3"/>
      <c r="K2" s="3"/>
      <c r="L2" s="3"/>
      <c r="M2" s="3"/>
      <c r="N2" s="9"/>
      <c r="O2" s="9"/>
    </row>
    <row r="3" spans="1:15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5" s="6" customFormat="1" ht="24" customHeight="1">
      <c r="A4" s="59" t="s">
        <v>16</v>
      </c>
      <c r="B4" s="59"/>
      <c r="C4" s="59"/>
      <c r="D4" s="60"/>
      <c r="E4" s="44" t="s">
        <v>2</v>
      </c>
      <c r="F4" s="41" t="s">
        <v>3</v>
      </c>
      <c r="G4" s="44" t="s">
        <v>4</v>
      </c>
      <c r="H4" s="41" t="s">
        <v>5</v>
      </c>
      <c r="I4" s="44" t="s">
        <v>13</v>
      </c>
      <c r="J4" s="44" t="s">
        <v>6</v>
      </c>
      <c r="K4" s="41" t="s">
        <v>7</v>
      </c>
      <c r="L4" s="44" t="s">
        <v>87</v>
      </c>
      <c r="M4" s="44" t="s">
        <v>144</v>
      </c>
      <c r="N4" s="63" t="s">
        <v>17</v>
      </c>
      <c r="O4" s="59"/>
    </row>
    <row r="5" spans="1:15" s="6" customFormat="1" ht="24" customHeight="1">
      <c r="A5" s="61"/>
      <c r="B5" s="61"/>
      <c r="C5" s="61"/>
      <c r="D5" s="62"/>
      <c r="E5" s="45" t="s">
        <v>8</v>
      </c>
      <c r="F5" s="43" t="s">
        <v>15</v>
      </c>
      <c r="G5" s="45" t="s">
        <v>9</v>
      </c>
      <c r="H5" s="43" t="s">
        <v>10</v>
      </c>
      <c r="I5" s="45" t="s">
        <v>19</v>
      </c>
      <c r="J5" s="45" t="s">
        <v>11</v>
      </c>
      <c r="K5" s="42" t="s">
        <v>12</v>
      </c>
      <c r="L5" s="45" t="s">
        <v>86</v>
      </c>
      <c r="M5" s="45" t="s">
        <v>145</v>
      </c>
      <c r="N5" s="64"/>
      <c r="O5" s="61"/>
    </row>
    <row r="6" spans="1:15" s="7" customFormat="1" ht="3" customHeight="1">
      <c r="A6" s="39"/>
      <c r="B6" s="39"/>
      <c r="C6" s="39"/>
      <c r="D6" s="39"/>
      <c r="E6" s="19"/>
      <c r="F6" s="18"/>
      <c r="G6" s="19"/>
      <c r="H6" s="18"/>
      <c r="I6" s="19"/>
      <c r="J6" s="19"/>
      <c r="K6" s="10"/>
      <c r="L6" s="19"/>
      <c r="M6" s="19"/>
      <c r="N6" s="40"/>
      <c r="O6" s="39"/>
    </row>
    <row r="7" spans="1:15" s="11" customFormat="1" ht="20.25" customHeight="1">
      <c r="A7" s="39"/>
      <c r="B7" s="65" t="s">
        <v>14</v>
      </c>
      <c r="C7" s="65"/>
      <c r="D7" s="66"/>
      <c r="E7" s="35">
        <v>419367</v>
      </c>
      <c r="F7" s="35">
        <v>48685</v>
      </c>
      <c r="G7" s="35">
        <v>293894</v>
      </c>
      <c r="H7" s="35">
        <v>37207</v>
      </c>
      <c r="I7" s="35">
        <v>0</v>
      </c>
      <c r="J7" s="35">
        <v>36503372</v>
      </c>
      <c r="K7" s="35">
        <v>1142635</v>
      </c>
      <c r="L7" s="35">
        <v>970</v>
      </c>
      <c r="M7" s="35">
        <v>75917</v>
      </c>
      <c r="N7" s="40">
        <v>105791</v>
      </c>
      <c r="O7" s="39" t="s">
        <v>1</v>
      </c>
    </row>
    <row r="8" spans="1:15" s="11" customFormat="1" ht="18" customHeight="1">
      <c r="A8" s="20" t="s">
        <v>20</v>
      </c>
      <c r="B8" s="22"/>
      <c r="C8" s="39"/>
      <c r="D8" s="39"/>
      <c r="E8" s="36">
        <v>20785</v>
      </c>
      <c r="F8" s="36">
        <v>2061</v>
      </c>
      <c r="G8" s="36">
        <v>11952</v>
      </c>
      <c r="H8" s="36">
        <v>1019</v>
      </c>
      <c r="I8" s="36">
        <v>0</v>
      </c>
      <c r="J8" s="36">
        <v>486538</v>
      </c>
      <c r="K8" s="36">
        <v>75628</v>
      </c>
      <c r="L8" s="36">
        <v>123</v>
      </c>
      <c r="M8" s="36">
        <v>592</v>
      </c>
      <c r="O8" s="20" t="s">
        <v>39</v>
      </c>
    </row>
    <row r="9" spans="1:15" s="11" customFormat="1" ht="18" customHeight="1">
      <c r="A9" s="20" t="s">
        <v>21</v>
      </c>
      <c r="B9" s="22"/>
      <c r="C9" s="39"/>
      <c r="D9" s="39"/>
      <c r="E9" s="36">
        <v>5443</v>
      </c>
      <c r="F9" s="36">
        <v>1731</v>
      </c>
      <c r="G9" s="36">
        <v>3638</v>
      </c>
      <c r="H9" s="36">
        <v>1129</v>
      </c>
      <c r="I9" s="36">
        <v>0</v>
      </c>
      <c r="J9" s="36">
        <v>1318577</v>
      </c>
      <c r="K9" s="36">
        <v>108773</v>
      </c>
      <c r="L9" s="36">
        <v>2</v>
      </c>
      <c r="M9" s="36">
        <v>1202</v>
      </c>
      <c r="O9" s="20" t="s">
        <v>40</v>
      </c>
    </row>
    <row r="10" spans="1:15" s="11" customFormat="1" ht="18" customHeight="1">
      <c r="A10" s="20" t="s">
        <v>22</v>
      </c>
      <c r="B10" s="22"/>
      <c r="C10" s="39"/>
      <c r="D10" s="39"/>
      <c r="E10" s="36">
        <v>3990</v>
      </c>
      <c r="F10" s="36">
        <v>308</v>
      </c>
      <c r="G10" s="36">
        <v>1525</v>
      </c>
      <c r="H10" s="36">
        <v>330</v>
      </c>
      <c r="I10" s="36">
        <v>0</v>
      </c>
      <c r="J10" s="36">
        <v>142256</v>
      </c>
      <c r="K10" s="36">
        <v>10220</v>
      </c>
      <c r="L10" s="36">
        <v>0</v>
      </c>
      <c r="M10" s="36">
        <v>70</v>
      </c>
      <c r="O10" s="20" t="s">
        <v>41</v>
      </c>
    </row>
    <row r="11" spans="1:15" s="11" customFormat="1" ht="18" customHeight="1">
      <c r="A11" s="20" t="s">
        <v>23</v>
      </c>
      <c r="B11" s="22"/>
      <c r="C11" s="39"/>
      <c r="D11" s="39"/>
      <c r="E11" s="36">
        <v>18827</v>
      </c>
      <c r="F11" s="36">
        <v>7126</v>
      </c>
      <c r="G11" s="36">
        <v>4557</v>
      </c>
      <c r="H11" s="36">
        <v>474</v>
      </c>
      <c r="I11" s="36">
        <v>0</v>
      </c>
      <c r="J11" s="36">
        <v>310675</v>
      </c>
      <c r="K11" s="36">
        <v>12452</v>
      </c>
      <c r="L11" s="36">
        <v>0</v>
      </c>
      <c r="M11" s="36">
        <v>5</v>
      </c>
      <c r="O11" s="20" t="s">
        <v>42</v>
      </c>
    </row>
    <row r="12" spans="1:15" s="11" customFormat="1" ht="18" customHeight="1">
      <c r="A12" s="20" t="s">
        <v>24</v>
      </c>
      <c r="B12" s="22"/>
      <c r="C12" s="39"/>
      <c r="D12" s="39"/>
      <c r="E12" s="36">
        <v>5221</v>
      </c>
      <c r="F12" s="36">
        <v>2262</v>
      </c>
      <c r="G12" s="36">
        <v>635</v>
      </c>
      <c r="H12" s="36">
        <v>2</v>
      </c>
      <c r="I12" s="36">
        <v>0</v>
      </c>
      <c r="J12" s="36">
        <v>60587</v>
      </c>
      <c r="K12" s="36">
        <v>4644</v>
      </c>
      <c r="L12" s="36">
        <v>3</v>
      </c>
      <c r="M12" s="36">
        <v>0</v>
      </c>
      <c r="O12" s="20" t="s">
        <v>43</v>
      </c>
    </row>
    <row r="13" spans="1:15" s="11" customFormat="1" ht="18" customHeight="1">
      <c r="A13" s="20" t="s">
        <v>25</v>
      </c>
      <c r="B13" s="22"/>
      <c r="C13" s="39"/>
      <c r="D13" s="39"/>
      <c r="E13" s="36">
        <v>10403</v>
      </c>
      <c r="F13" s="36">
        <v>388</v>
      </c>
      <c r="G13" s="36">
        <v>10222</v>
      </c>
      <c r="H13" s="36">
        <v>107</v>
      </c>
      <c r="I13" s="36">
        <v>0</v>
      </c>
      <c r="J13" s="36">
        <v>239918</v>
      </c>
      <c r="K13" s="36">
        <v>3759</v>
      </c>
      <c r="L13" s="36">
        <v>0</v>
      </c>
      <c r="M13" s="36">
        <v>188</v>
      </c>
      <c r="O13" s="20" t="s">
        <v>44</v>
      </c>
    </row>
    <row r="14" spans="1:15" s="11" customFormat="1" ht="18" customHeight="1">
      <c r="A14" s="20" t="s">
        <v>26</v>
      </c>
      <c r="B14" s="22"/>
      <c r="C14" s="39"/>
      <c r="D14" s="39"/>
      <c r="E14" s="36">
        <v>2608</v>
      </c>
      <c r="F14" s="36">
        <v>922</v>
      </c>
      <c r="G14" s="36">
        <v>10754</v>
      </c>
      <c r="H14" s="36">
        <v>786</v>
      </c>
      <c r="I14" s="36">
        <v>0</v>
      </c>
      <c r="J14" s="36">
        <v>4221025</v>
      </c>
      <c r="K14" s="36">
        <v>58986</v>
      </c>
      <c r="L14" s="36">
        <v>0</v>
      </c>
      <c r="M14" s="36">
        <v>0</v>
      </c>
      <c r="O14" s="20" t="s">
        <v>45</v>
      </c>
    </row>
    <row r="15" spans="1:15" s="11" customFormat="1" ht="18" customHeight="1">
      <c r="A15" s="20" t="s">
        <v>27</v>
      </c>
      <c r="B15" s="22"/>
      <c r="C15" s="39"/>
      <c r="D15" s="39"/>
      <c r="E15" s="36">
        <v>14362</v>
      </c>
      <c r="F15" s="36">
        <v>642</v>
      </c>
      <c r="G15" s="36">
        <v>9764</v>
      </c>
      <c r="H15" s="36">
        <v>2416</v>
      </c>
      <c r="I15" s="36">
        <v>0</v>
      </c>
      <c r="J15" s="36">
        <v>182845</v>
      </c>
      <c r="K15" s="36">
        <v>27045</v>
      </c>
      <c r="L15" s="36">
        <v>0</v>
      </c>
      <c r="M15" s="36">
        <v>55000</v>
      </c>
      <c r="O15" s="20" t="s">
        <v>46</v>
      </c>
    </row>
    <row r="16" spans="1:15" s="11" customFormat="1" ht="18" customHeight="1">
      <c r="A16" s="20" t="s">
        <v>28</v>
      </c>
      <c r="B16" s="22"/>
      <c r="C16" s="39"/>
      <c r="D16" s="39"/>
      <c r="E16" s="36">
        <v>7855</v>
      </c>
      <c r="F16" s="36">
        <v>1092</v>
      </c>
      <c r="G16" s="36">
        <v>17975</v>
      </c>
      <c r="H16" s="36">
        <v>573</v>
      </c>
      <c r="I16" s="36">
        <v>0</v>
      </c>
      <c r="J16" s="36">
        <v>1083408</v>
      </c>
      <c r="K16" s="36">
        <v>184464</v>
      </c>
      <c r="L16" s="36">
        <v>1</v>
      </c>
      <c r="M16" s="36">
        <v>20</v>
      </c>
      <c r="O16" s="20" t="s">
        <v>47</v>
      </c>
    </row>
    <row r="17" spans="1:26" s="11" customFormat="1" ht="18" customHeight="1">
      <c r="A17" s="20" t="s">
        <v>29</v>
      </c>
      <c r="B17" s="22"/>
      <c r="C17" s="39"/>
      <c r="D17" s="39"/>
      <c r="E17" s="36">
        <v>11396</v>
      </c>
      <c r="F17" s="36">
        <v>1213</v>
      </c>
      <c r="G17" s="36">
        <v>4441</v>
      </c>
      <c r="H17" s="36">
        <v>411</v>
      </c>
      <c r="I17" s="36">
        <v>0</v>
      </c>
      <c r="J17" s="36">
        <v>149208</v>
      </c>
      <c r="K17" s="36">
        <v>14261</v>
      </c>
      <c r="L17" s="36">
        <v>0</v>
      </c>
      <c r="M17" s="36">
        <v>602</v>
      </c>
      <c r="O17" s="20" t="s">
        <v>48</v>
      </c>
    </row>
    <row r="18" spans="1:26" s="11" customFormat="1" ht="18" customHeight="1">
      <c r="A18" s="20" t="s">
        <v>30</v>
      </c>
      <c r="B18" s="22"/>
      <c r="C18" s="39"/>
      <c r="D18" s="39"/>
      <c r="E18" s="36">
        <v>14468</v>
      </c>
      <c r="F18" s="36">
        <v>234</v>
      </c>
      <c r="G18" s="36">
        <v>2016</v>
      </c>
      <c r="H18" s="36">
        <v>471</v>
      </c>
      <c r="I18" s="36">
        <v>0</v>
      </c>
      <c r="J18" s="36">
        <v>298172</v>
      </c>
      <c r="K18" s="36">
        <v>2925</v>
      </c>
      <c r="L18" s="36">
        <v>0</v>
      </c>
      <c r="M18" s="36">
        <v>0</v>
      </c>
      <c r="O18" s="20" t="s">
        <v>49</v>
      </c>
    </row>
    <row r="19" spans="1:26" s="11" customFormat="1" ht="18" customHeight="1">
      <c r="A19" s="20" t="s">
        <v>31</v>
      </c>
      <c r="B19" s="22"/>
      <c r="C19" s="39"/>
      <c r="D19" s="39"/>
      <c r="E19" s="36">
        <v>16443</v>
      </c>
      <c r="F19" s="36">
        <v>6782</v>
      </c>
      <c r="G19" s="36">
        <v>10442</v>
      </c>
      <c r="H19" s="36">
        <v>35</v>
      </c>
      <c r="I19" s="36">
        <v>0</v>
      </c>
      <c r="J19" s="36">
        <v>202431</v>
      </c>
      <c r="K19" s="36">
        <v>24699</v>
      </c>
      <c r="L19" s="36">
        <v>5</v>
      </c>
      <c r="M19" s="36">
        <v>200</v>
      </c>
      <c r="O19" s="20" t="s">
        <v>50</v>
      </c>
    </row>
    <row r="20" spans="1:26" s="11" customFormat="1" ht="18" customHeight="1">
      <c r="A20" s="20" t="s">
        <v>32</v>
      </c>
      <c r="B20" s="22"/>
      <c r="C20" s="39"/>
      <c r="D20" s="39"/>
      <c r="E20" s="36">
        <v>23263</v>
      </c>
      <c r="F20" s="36">
        <v>4572</v>
      </c>
      <c r="G20" s="36">
        <v>6267</v>
      </c>
      <c r="H20" s="36">
        <v>607</v>
      </c>
      <c r="I20" s="36">
        <v>0</v>
      </c>
      <c r="J20" s="36">
        <v>203789</v>
      </c>
      <c r="K20" s="36">
        <v>20676</v>
      </c>
      <c r="L20" s="36">
        <v>2</v>
      </c>
      <c r="M20" s="36">
        <v>4800</v>
      </c>
      <c r="O20" s="20" t="s">
        <v>51</v>
      </c>
    </row>
    <row r="21" spans="1:26" s="11" customFormat="1" ht="18" customHeight="1">
      <c r="A21" s="20" t="s">
        <v>33</v>
      </c>
      <c r="B21" s="22"/>
      <c r="C21" s="39"/>
      <c r="D21" s="39"/>
      <c r="E21" s="36">
        <v>15021</v>
      </c>
      <c r="F21" s="36">
        <v>1864</v>
      </c>
      <c r="G21" s="36">
        <v>20827</v>
      </c>
      <c r="H21" s="36">
        <v>3246</v>
      </c>
      <c r="I21" s="36">
        <v>0</v>
      </c>
      <c r="J21" s="36">
        <v>3868249</v>
      </c>
      <c r="K21" s="36">
        <v>303445</v>
      </c>
      <c r="L21" s="36">
        <v>79</v>
      </c>
      <c r="M21" s="36">
        <v>0</v>
      </c>
      <c r="O21" s="20" t="s">
        <v>52</v>
      </c>
    </row>
    <row r="22" spans="1:26" s="11" customFormat="1" ht="18" customHeight="1">
      <c r="A22" s="20" t="s">
        <v>34</v>
      </c>
      <c r="B22" s="22"/>
      <c r="C22" s="39"/>
      <c r="D22" s="39"/>
      <c r="E22" s="36">
        <v>15367</v>
      </c>
      <c r="F22" s="36">
        <v>403</v>
      </c>
      <c r="G22" s="36">
        <v>2917</v>
      </c>
      <c r="H22" s="36">
        <v>519</v>
      </c>
      <c r="I22" s="36">
        <v>0</v>
      </c>
      <c r="J22" s="36">
        <v>143810</v>
      </c>
      <c r="K22" s="36">
        <v>51272</v>
      </c>
      <c r="L22" s="36">
        <v>5</v>
      </c>
      <c r="M22" s="36">
        <v>0</v>
      </c>
      <c r="O22" s="20" t="s">
        <v>53</v>
      </c>
    </row>
    <row r="23" spans="1:26" s="11" customFormat="1" ht="18" customHeight="1">
      <c r="A23" s="20" t="s">
        <v>35</v>
      </c>
      <c r="B23" s="22"/>
      <c r="C23" s="39"/>
      <c r="D23" s="39"/>
      <c r="E23" s="36">
        <v>14037</v>
      </c>
      <c r="F23" s="36">
        <v>809</v>
      </c>
      <c r="G23" s="36">
        <v>11121</v>
      </c>
      <c r="H23" s="36">
        <v>39</v>
      </c>
      <c r="I23" s="36">
        <v>0</v>
      </c>
      <c r="J23" s="36">
        <v>457050</v>
      </c>
      <c r="K23" s="36">
        <v>6605</v>
      </c>
      <c r="L23" s="36">
        <v>0</v>
      </c>
      <c r="M23" s="36">
        <v>0</v>
      </c>
      <c r="O23" s="20" t="s">
        <v>54</v>
      </c>
    </row>
    <row r="24" spans="1:26" s="11" customFormat="1" ht="18" customHeight="1">
      <c r="A24" s="20" t="s">
        <v>36</v>
      </c>
      <c r="B24" s="22"/>
      <c r="C24" s="39"/>
      <c r="D24" s="39"/>
      <c r="E24" s="36">
        <v>10672</v>
      </c>
      <c r="F24" s="36">
        <v>1233</v>
      </c>
      <c r="G24" s="36">
        <v>4730</v>
      </c>
      <c r="H24" s="36">
        <v>224</v>
      </c>
      <c r="I24" s="36">
        <v>0</v>
      </c>
      <c r="J24" s="36">
        <v>755456</v>
      </c>
      <c r="K24" s="36">
        <v>23670</v>
      </c>
      <c r="L24" s="36">
        <v>0</v>
      </c>
      <c r="M24" s="36">
        <v>868</v>
      </c>
      <c r="O24" s="20" t="s">
        <v>55</v>
      </c>
    </row>
    <row r="25" spans="1:26" s="11" customFormat="1" ht="18" customHeight="1">
      <c r="A25" s="20" t="s">
        <v>37</v>
      </c>
      <c r="B25" s="22"/>
      <c r="C25" s="39"/>
      <c r="D25" s="39"/>
      <c r="E25" s="36">
        <v>14383</v>
      </c>
      <c r="F25" s="36">
        <v>1109</v>
      </c>
      <c r="G25" s="36">
        <v>3006</v>
      </c>
      <c r="H25" s="36">
        <v>1280</v>
      </c>
      <c r="I25" s="36">
        <v>0</v>
      </c>
      <c r="J25" s="36">
        <v>6557592</v>
      </c>
      <c r="K25" s="36">
        <v>20007</v>
      </c>
      <c r="L25" s="36">
        <v>134</v>
      </c>
      <c r="M25" s="36">
        <v>600</v>
      </c>
      <c r="O25" s="20" t="s">
        <v>56</v>
      </c>
    </row>
    <row r="26" spans="1:26" s="11" customFormat="1" ht="18" customHeight="1">
      <c r="A26" s="20" t="s">
        <v>38</v>
      </c>
      <c r="B26" s="22"/>
      <c r="C26" s="39"/>
      <c r="D26" s="39"/>
      <c r="E26" s="36">
        <v>6174</v>
      </c>
      <c r="F26" s="36">
        <v>101</v>
      </c>
      <c r="G26" s="36">
        <v>885</v>
      </c>
      <c r="H26" s="36">
        <v>41</v>
      </c>
      <c r="I26" s="36">
        <v>0</v>
      </c>
      <c r="J26" s="36">
        <v>75210</v>
      </c>
      <c r="K26" s="36">
        <v>36799</v>
      </c>
      <c r="L26" s="36">
        <v>0</v>
      </c>
      <c r="M26" s="36">
        <v>0</v>
      </c>
      <c r="O26" s="20" t="s">
        <v>57</v>
      </c>
    </row>
    <row r="27" spans="1:26" s="7" customFormat="1" ht="40.5" customHeight="1">
      <c r="A27" s="20"/>
      <c r="B27" s="22"/>
      <c r="C27" s="39"/>
      <c r="D27" s="39"/>
      <c r="E27" s="34"/>
      <c r="F27" s="34"/>
      <c r="G27" s="34"/>
      <c r="H27" s="34"/>
      <c r="I27" s="34"/>
      <c r="J27" s="34"/>
      <c r="K27" s="34"/>
      <c r="L27" s="34"/>
      <c r="M27" s="34"/>
      <c r="O27" s="20"/>
      <c r="V27" s="11"/>
      <c r="W27" s="11"/>
      <c r="X27" s="11"/>
      <c r="Y27" s="11"/>
      <c r="Z27" s="11"/>
    </row>
    <row r="28" spans="1:26" s="2" customFormat="1" ht="33.75" customHeight="1">
      <c r="A28" s="1"/>
      <c r="B28" s="1" t="s">
        <v>89</v>
      </c>
      <c r="C28" s="13"/>
      <c r="D28" s="1" t="s">
        <v>148</v>
      </c>
      <c r="E28" s="1"/>
      <c r="F28" s="1"/>
      <c r="G28" s="1"/>
      <c r="H28" s="1"/>
      <c r="I28" s="1"/>
      <c r="J28" s="1"/>
      <c r="K28" s="1"/>
      <c r="L28" s="1"/>
      <c r="M28" s="1"/>
      <c r="N28" s="8"/>
      <c r="O28" s="8"/>
      <c r="V28" s="11"/>
      <c r="W28" s="11"/>
      <c r="X28" s="11"/>
      <c r="Y28" s="11"/>
      <c r="Z28" s="11"/>
    </row>
    <row r="29" spans="1:26" s="4" customFormat="1">
      <c r="A29" s="3"/>
      <c r="B29" s="1" t="s">
        <v>88</v>
      </c>
      <c r="C29" s="13"/>
      <c r="D29" s="1" t="s">
        <v>141</v>
      </c>
      <c r="E29" s="3"/>
      <c r="F29" s="3"/>
      <c r="G29" s="3"/>
      <c r="H29" s="3"/>
      <c r="I29" s="3"/>
      <c r="J29" s="3"/>
      <c r="K29" s="3"/>
      <c r="L29" s="3"/>
      <c r="M29" s="3"/>
      <c r="N29" s="9"/>
      <c r="O29" s="9"/>
      <c r="V29" s="11"/>
      <c r="W29" s="11"/>
      <c r="X29" s="11"/>
      <c r="Y29" s="11"/>
      <c r="Z29" s="11"/>
    </row>
    <row r="30" spans="1:26" ht="2.4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V30" s="11"/>
      <c r="W30" s="11"/>
      <c r="X30" s="11"/>
      <c r="Y30" s="11"/>
      <c r="Z30" s="11"/>
    </row>
    <row r="31" spans="1:26" s="6" customFormat="1" ht="24" customHeight="1">
      <c r="A31" s="59" t="s">
        <v>16</v>
      </c>
      <c r="B31" s="59"/>
      <c r="C31" s="59"/>
      <c r="D31" s="60"/>
      <c r="E31" s="44" t="s">
        <v>2</v>
      </c>
      <c r="F31" s="41" t="s">
        <v>3</v>
      </c>
      <c r="G31" s="44" t="s">
        <v>4</v>
      </c>
      <c r="H31" s="41" t="s">
        <v>5</v>
      </c>
      <c r="I31" s="44" t="s">
        <v>13</v>
      </c>
      <c r="J31" s="44" t="s">
        <v>6</v>
      </c>
      <c r="K31" s="41" t="s">
        <v>7</v>
      </c>
      <c r="L31" s="44" t="s">
        <v>87</v>
      </c>
      <c r="M31" s="44" t="s">
        <v>144</v>
      </c>
      <c r="N31" s="63" t="s">
        <v>17</v>
      </c>
      <c r="O31" s="59"/>
      <c r="V31" s="11"/>
      <c r="W31" s="11"/>
      <c r="X31" s="11"/>
      <c r="Y31" s="11"/>
      <c r="Z31" s="11"/>
    </row>
    <row r="32" spans="1:26" s="6" customFormat="1" ht="24" customHeight="1">
      <c r="A32" s="61"/>
      <c r="B32" s="61"/>
      <c r="C32" s="61"/>
      <c r="D32" s="62"/>
      <c r="E32" s="45" t="s">
        <v>8</v>
      </c>
      <c r="F32" s="43" t="s">
        <v>15</v>
      </c>
      <c r="G32" s="45" t="s">
        <v>9</v>
      </c>
      <c r="H32" s="43" t="s">
        <v>10</v>
      </c>
      <c r="I32" s="45" t="s">
        <v>19</v>
      </c>
      <c r="J32" s="45" t="s">
        <v>11</v>
      </c>
      <c r="K32" s="42" t="s">
        <v>12</v>
      </c>
      <c r="L32" s="45" t="s">
        <v>86</v>
      </c>
      <c r="M32" s="45" t="s">
        <v>145</v>
      </c>
      <c r="N32" s="64"/>
      <c r="O32" s="61"/>
      <c r="V32" s="11"/>
      <c r="W32" s="11"/>
      <c r="X32" s="11"/>
      <c r="Y32" s="11"/>
      <c r="Z32" s="11"/>
    </row>
    <row r="33" spans="1:26" s="11" customFormat="1" ht="13.8" customHeight="1">
      <c r="A33" s="20"/>
      <c r="B33" s="22"/>
      <c r="C33" s="39"/>
      <c r="D33" s="39"/>
      <c r="E33" s="32"/>
      <c r="F33" s="33"/>
      <c r="G33" s="32"/>
      <c r="H33" s="33"/>
      <c r="I33" s="32"/>
      <c r="J33" s="32"/>
      <c r="K33" s="31"/>
      <c r="L33" s="32"/>
      <c r="M33" s="32"/>
      <c r="N33" s="40"/>
      <c r="O33" s="20"/>
    </row>
    <row r="34" spans="1:26" s="11" customFormat="1" ht="18" customHeight="1">
      <c r="A34" s="20" t="s">
        <v>58</v>
      </c>
      <c r="B34" s="22"/>
      <c r="C34" s="39"/>
      <c r="D34" s="39"/>
      <c r="E34" s="36">
        <v>26284</v>
      </c>
      <c r="F34" s="36">
        <v>735</v>
      </c>
      <c r="G34" s="36">
        <v>15426</v>
      </c>
      <c r="H34" s="36">
        <v>12749</v>
      </c>
      <c r="I34" s="36">
        <v>0</v>
      </c>
      <c r="J34" s="36">
        <v>2209962</v>
      </c>
      <c r="K34" s="36">
        <v>74248</v>
      </c>
      <c r="L34" s="36">
        <v>44</v>
      </c>
      <c r="M34" s="36">
        <v>10</v>
      </c>
      <c r="N34" s="40"/>
      <c r="O34" s="20" t="s">
        <v>71</v>
      </c>
    </row>
    <row r="35" spans="1:26" s="11" customFormat="1" ht="18" customHeight="1">
      <c r="A35" s="20" t="s">
        <v>59</v>
      </c>
      <c r="B35" s="22"/>
      <c r="C35" s="39"/>
      <c r="D35" s="39"/>
      <c r="E35" s="36">
        <v>86240</v>
      </c>
      <c r="F35" s="36">
        <v>261</v>
      </c>
      <c r="G35" s="36">
        <v>91998</v>
      </c>
      <c r="H35" s="36">
        <v>2212</v>
      </c>
      <c r="I35" s="36">
        <v>0</v>
      </c>
      <c r="J35" s="36">
        <v>1636298</v>
      </c>
      <c r="K35" s="36">
        <v>2539</v>
      </c>
      <c r="L35" s="36">
        <v>495</v>
      </c>
      <c r="M35" s="36">
        <v>11020</v>
      </c>
      <c r="N35" s="40"/>
      <c r="O35" s="20" t="s">
        <v>72</v>
      </c>
      <c r="U35" s="49"/>
    </row>
    <row r="36" spans="1:26" s="11" customFormat="1" ht="18" customHeight="1">
      <c r="A36" s="20" t="s">
        <v>60</v>
      </c>
      <c r="B36" s="22"/>
      <c r="C36" s="39"/>
      <c r="D36" s="39"/>
      <c r="E36" s="36">
        <v>4414</v>
      </c>
      <c r="F36" s="36">
        <v>1047</v>
      </c>
      <c r="G36" s="36">
        <v>23927</v>
      </c>
      <c r="H36" s="36">
        <v>755</v>
      </c>
      <c r="I36" s="36">
        <v>0</v>
      </c>
      <c r="J36" s="36">
        <v>10593864</v>
      </c>
      <c r="K36" s="36">
        <v>2633</v>
      </c>
      <c r="L36" s="36">
        <v>1</v>
      </c>
      <c r="M36" s="36">
        <v>0</v>
      </c>
      <c r="N36" s="40"/>
      <c r="O36" s="20" t="s">
        <v>73</v>
      </c>
      <c r="U36" s="50"/>
    </row>
    <row r="37" spans="1:26" s="11" customFormat="1" ht="18" customHeight="1">
      <c r="A37" s="20" t="s">
        <v>61</v>
      </c>
      <c r="B37" s="22"/>
      <c r="C37" s="39"/>
      <c r="D37" s="39"/>
      <c r="E37" s="36">
        <v>4283</v>
      </c>
      <c r="F37" s="36">
        <v>1031</v>
      </c>
      <c r="G37" s="36">
        <v>1700</v>
      </c>
      <c r="H37" s="36">
        <v>9</v>
      </c>
      <c r="I37" s="36">
        <v>0</v>
      </c>
      <c r="J37" s="36">
        <v>59143</v>
      </c>
      <c r="K37" s="36">
        <v>2812</v>
      </c>
      <c r="L37" s="36">
        <v>0</v>
      </c>
      <c r="M37" s="36">
        <v>4</v>
      </c>
      <c r="N37" s="40"/>
      <c r="O37" s="20" t="s">
        <v>74</v>
      </c>
      <c r="U37" s="12"/>
    </row>
    <row r="38" spans="1:26" s="11" customFormat="1" ht="18" customHeight="1">
      <c r="A38" s="20" t="s">
        <v>62</v>
      </c>
      <c r="B38" s="22"/>
      <c r="C38" s="39"/>
      <c r="D38" s="39"/>
      <c r="E38" s="36">
        <v>4603</v>
      </c>
      <c r="F38" s="36">
        <v>1819</v>
      </c>
      <c r="G38" s="36">
        <v>1170</v>
      </c>
      <c r="H38" s="36">
        <v>0</v>
      </c>
      <c r="I38" s="36">
        <v>0</v>
      </c>
      <c r="J38" s="36">
        <v>72147</v>
      </c>
      <c r="K38" s="36">
        <v>5597</v>
      </c>
      <c r="L38" s="36">
        <v>0</v>
      </c>
      <c r="M38" s="36">
        <v>500</v>
      </c>
      <c r="N38" s="40"/>
      <c r="O38" s="20" t="s">
        <v>75</v>
      </c>
      <c r="U38" s="51"/>
    </row>
    <row r="39" spans="1:26" s="11" customFormat="1" ht="18" customHeight="1">
      <c r="A39" s="20" t="s">
        <v>63</v>
      </c>
      <c r="B39" s="22"/>
      <c r="C39" s="39"/>
      <c r="D39" s="39"/>
      <c r="E39" s="36">
        <v>7208</v>
      </c>
      <c r="F39" s="36">
        <v>768</v>
      </c>
      <c r="G39" s="36">
        <v>1216</v>
      </c>
      <c r="H39" s="36">
        <v>359</v>
      </c>
      <c r="I39" s="36">
        <v>0</v>
      </c>
      <c r="J39" s="36">
        <v>192639</v>
      </c>
      <c r="K39" s="36">
        <v>3149</v>
      </c>
      <c r="L39" s="36">
        <v>7</v>
      </c>
      <c r="M39" s="36">
        <v>0</v>
      </c>
      <c r="N39" s="40"/>
      <c r="O39" s="20" t="s">
        <v>76</v>
      </c>
      <c r="U39" s="51"/>
    </row>
    <row r="40" spans="1:26" s="11" customFormat="1" ht="18" customHeight="1">
      <c r="A40" s="20" t="s">
        <v>64</v>
      </c>
      <c r="B40" s="22"/>
      <c r="C40" s="39"/>
      <c r="D40" s="39"/>
      <c r="E40" s="36">
        <v>17794</v>
      </c>
      <c r="F40" s="36">
        <v>597</v>
      </c>
      <c r="G40" s="36">
        <v>1433</v>
      </c>
      <c r="H40" s="36">
        <v>5698</v>
      </c>
      <c r="I40" s="36">
        <v>0</v>
      </c>
      <c r="J40" s="36">
        <v>130496</v>
      </c>
      <c r="K40" s="36">
        <v>8692</v>
      </c>
      <c r="L40" s="36">
        <v>15</v>
      </c>
      <c r="M40" s="36">
        <v>3</v>
      </c>
      <c r="N40" s="40"/>
      <c r="O40" s="20" t="s">
        <v>77</v>
      </c>
      <c r="V40" s="12"/>
      <c r="W40" s="12"/>
      <c r="X40" s="12"/>
      <c r="Y40" s="12"/>
      <c r="Z40" s="12"/>
    </row>
    <row r="41" spans="1:26" s="11" customFormat="1" ht="18" customHeight="1">
      <c r="A41" s="20" t="s">
        <v>65</v>
      </c>
      <c r="B41" s="22"/>
      <c r="C41" s="39"/>
      <c r="D41" s="39"/>
      <c r="E41" s="36">
        <v>9589</v>
      </c>
      <c r="F41" s="36">
        <v>1909</v>
      </c>
      <c r="G41" s="36">
        <v>3721</v>
      </c>
      <c r="H41" s="36">
        <v>0</v>
      </c>
      <c r="I41" s="36">
        <v>0</v>
      </c>
      <c r="J41" s="36">
        <v>73856</v>
      </c>
      <c r="K41" s="36">
        <v>8937</v>
      </c>
      <c r="L41" s="36">
        <v>0</v>
      </c>
      <c r="M41" s="36">
        <v>10</v>
      </c>
      <c r="N41" s="40"/>
      <c r="O41" s="20" t="s">
        <v>78</v>
      </c>
      <c r="V41" s="12"/>
      <c r="W41" s="12"/>
      <c r="X41" s="12"/>
      <c r="Y41" s="12"/>
      <c r="Z41" s="12"/>
    </row>
    <row r="42" spans="1:26" s="11" customFormat="1" ht="18" customHeight="1">
      <c r="A42" s="20" t="s">
        <v>66</v>
      </c>
      <c r="B42" s="22"/>
      <c r="C42" s="39"/>
      <c r="D42" s="39"/>
      <c r="E42" s="36">
        <v>5664</v>
      </c>
      <c r="F42" s="36">
        <v>487</v>
      </c>
      <c r="G42" s="36">
        <v>3569</v>
      </c>
      <c r="H42" s="36">
        <v>1646</v>
      </c>
      <c r="I42" s="36">
        <v>0</v>
      </c>
      <c r="J42" s="36">
        <v>475479</v>
      </c>
      <c r="K42" s="36">
        <v>25867</v>
      </c>
      <c r="L42" s="36">
        <v>54</v>
      </c>
      <c r="M42" s="36">
        <v>1</v>
      </c>
      <c r="N42" s="40"/>
      <c r="O42" s="20" t="s">
        <v>79</v>
      </c>
      <c r="V42" s="22"/>
      <c r="W42" s="22"/>
      <c r="X42" s="22"/>
      <c r="Y42" s="22"/>
      <c r="Z42" s="22"/>
    </row>
    <row r="43" spans="1:26" s="11" customFormat="1" ht="18" customHeight="1">
      <c r="A43" s="20" t="s">
        <v>67</v>
      </c>
      <c r="B43" s="22"/>
      <c r="C43" s="39"/>
      <c r="D43" s="39"/>
      <c r="E43" s="36">
        <v>5884</v>
      </c>
      <c r="F43" s="36">
        <v>1021</v>
      </c>
      <c r="G43" s="36">
        <v>6783</v>
      </c>
      <c r="H43" s="36">
        <v>4</v>
      </c>
      <c r="I43" s="36">
        <v>0</v>
      </c>
      <c r="J43" s="36">
        <v>116711</v>
      </c>
      <c r="K43" s="36">
        <v>10383</v>
      </c>
      <c r="L43" s="36">
        <v>0</v>
      </c>
      <c r="M43" s="36">
        <v>2</v>
      </c>
      <c r="N43" s="40"/>
      <c r="O43" s="20" t="s">
        <v>80</v>
      </c>
      <c r="V43" s="12"/>
      <c r="W43" s="12"/>
      <c r="X43" s="12"/>
      <c r="Y43" s="12"/>
      <c r="Z43" s="12"/>
    </row>
    <row r="44" spans="1:26" s="11" customFormat="1" ht="18" customHeight="1">
      <c r="A44" s="20" t="s">
        <v>68</v>
      </c>
      <c r="B44" s="22"/>
      <c r="C44" s="39"/>
      <c r="D44" s="39"/>
      <c r="E44" s="36">
        <v>5015</v>
      </c>
      <c r="F44" s="36">
        <v>1866</v>
      </c>
      <c r="G44" s="36">
        <v>800</v>
      </c>
      <c r="H44" s="36">
        <v>0</v>
      </c>
      <c r="I44" s="36">
        <v>0</v>
      </c>
      <c r="J44" s="36">
        <v>48154</v>
      </c>
      <c r="K44" s="36">
        <v>2615</v>
      </c>
      <c r="L44" s="36">
        <v>0</v>
      </c>
      <c r="M44" s="36">
        <v>210</v>
      </c>
      <c r="N44" s="40"/>
      <c r="O44" s="20" t="s">
        <v>81</v>
      </c>
      <c r="V44" s="12"/>
      <c r="W44" s="12"/>
      <c r="X44" s="12"/>
      <c r="Y44" s="12"/>
      <c r="Z44" s="12"/>
    </row>
    <row r="45" spans="1:26" s="11" customFormat="1" ht="18" customHeight="1">
      <c r="A45" s="20" t="s">
        <v>69</v>
      </c>
      <c r="B45" s="22"/>
      <c r="C45" s="39"/>
      <c r="D45" s="39"/>
      <c r="E45" s="36">
        <v>6450</v>
      </c>
      <c r="F45" s="36">
        <v>2192</v>
      </c>
      <c r="G45" s="36">
        <v>1849</v>
      </c>
      <c r="H45" s="36">
        <v>2</v>
      </c>
      <c r="I45" s="36">
        <v>0</v>
      </c>
      <c r="J45" s="36">
        <v>65312</v>
      </c>
      <c r="K45" s="36">
        <v>1717</v>
      </c>
      <c r="L45" s="36">
        <v>0</v>
      </c>
      <c r="M45" s="36">
        <v>10</v>
      </c>
      <c r="N45" s="40"/>
      <c r="O45" s="20" t="s">
        <v>82</v>
      </c>
      <c r="V45" s="12"/>
      <c r="W45" s="12"/>
      <c r="X45" s="12"/>
      <c r="Y45" s="12"/>
      <c r="Z45" s="12"/>
    </row>
    <row r="46" spans="1:26" s="11" customFormat="1" ht="18" customHeight="1">
      <c r="A46" s="20" t="s">
        <v>70</v>
      </c>
      <c r="B46" s="22"/>
      <c r="C46" s="39"/>
      <c r="D46" s="39"/>
      <c r="E46" s="36">
        <v>5221</v>
      </c>
      <c r="F46" s="36">
        <v>100</v>
      </c>
      <c r="G46" s="36">
        <v>2628</v>
      </c>
      <c r="H46" s="36">
        <v>64</v>
      </c>
      <c r="I46" s="36">
        <v>0</v>
      </c>
      <c r="J46" s="36">
        <v>72515</v>
      </c>
      <c r="K46" s="36">
        <v>3116</v>
      </c>
      <c r="L46" s="36">
        <v>0</v>
      </c>
      <c r="M46" s="36">
        <v>0</v>
      </c>
      <c r="N46" s="40"/>
      <c r="O46" s="20" t="s">
        <v>83</v>
      </c>
      <c r="V46" s="12"/>
      <c r="W46" s="12"/>
      <c r="X46" s="12"/>
      <c r="Y46" s="12"/>
      <c r="Z46" s="12"/>
    </row>
    <row r="47" spans="1:26" ht="7.5" customHeight="1">
      <c r="A47" s="10"/>
      <c r="B47" s="10"/>
      <c r="C47" s="10"/>
      <c r="D47" s="10"/>
      <c r="E47" s="19"/>
      <c r="F47" s="19"/>
      <c r="G47" s="19"/>
      <c r="H47" s="18"/>
      <c r="I47" s="19"/>
      <c r="J47" s="19"/>
      <c r="K47" s="10"/>
      <c r="L47" s="30"/>
      <c r="M47" s="30"/>
      <c r="N47" s="17"/>
      <c r="O47" s="9"/>
      <c r="U47" s="11"/>
    </row>
    <row r="48" spans="1:26" ht="3" customHeight="1">
      <c r="A48" s="14"/>
      <c r="B48" s="14"/>
      <c r="C48" s="14"/>
      <c r="D48" s="21"/>
      <c r="E48" s="15"/>
      <c r="F48" s="21"/>
      <c r="G48" s="15"/>
      <c r="H48" s="21"/>
      <c r="I48" s="15"/>
      <c r="J48" s="15"/>
      <c r="K48" s="14"/>
      <c r="L48" s="15"/>
      <c r="M48" s="15"/>
      <c r="N48" s="16"/>
      <c r="O48" s="14"/>
      <c r="U48" s="11"/>
    </row>
    <row r="49" spans="1:26" s="10" customFormat="1" ht="24" customHeight="1">
      <c r="A49" s="9"/>
      <c r="B49" s="9" t="s">
        <v>84</v>
      </c>
      <c r="C49" s="9"/>
      <c r="D49" s="9"/>
      <c r="E49" s="9"/>
      <c r="F49" s="9"/>
      <c r="I49" s="9" t="s">
        <v>85</v>
      </c>
      <c r="J49" s="9"/>
      <c r="K49" s="9"/>
      <c r="L49" s="9"/>
      <c r="M49" s="9"/>
      <c r="N49" s="9"/>
      <c r="O49" s="9"/>
      <c r="U49" s="11"/>
      <c r="V49" s="5"/>
      <c r="W49" s="5"/>
      <c r="X49" s="5"/>
      <c r="Y49" s="5"/>
      <c r="Z49" s="5"/>
    </row>
    <row r="50" spans="1:26">
      <c r="U50" s="11"/>
    </row>
    <row r="51" spans="1:26">
      <c r="U51" s="11"/>
    </row>
    <row r="52" spans="1:26">
      <c r="U52" s="11"/>
    </row>
    <row r="53" spans="1:26">
      <c r="U53" s="11"/>
    </row>
    <row r="56" spans="1:26">
      <c r="U56" s="10"/>
    </row>
  </sheetData>
  <mergeCells count="5">
    <mergeCell ref="A4:D5"/>
    <mergeCell ref="N4:O5"/>
    <mergeCell ref="B7:D7"/>
    <mergeCell ref="A31:D32"/>
    <mergeCell ref="N31:O32"/>
  </mergeCells>
  <pageMargins left="0.5799999999999999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9"/>
  <sheetViews>
    <sheetView showGridLines="0" zoomScale="80" zoomScaleNormal="80" workbookViewId="0">
      <selection activeCell="D1" sqref="D1"/>
    </sheetView>
  </sheetViews>
  <sheetFormatPr defaultColWidth="9.125" defaultRowHeight="18"/>
  <cols>
    <col min="1" max="1" width="1.875" style="8" customWidth="1"/>
    <col min="2" max="2" width="6.125" style="8" customWidth="1"/>
    <col min="3" max="3" width="4.625" style="8" customWidth="1"/>
    <col min="4" max="4" width="7.75" style="8" customWidth="1"/>
    <col min="5" max="9" width="10.375" style="8" customWidth="1"/>
    <col min="10" max="10" width="12.75" style="8" customWidth="1"/>
    <col min="11" max="12" width="10.375" style="8" customWidth="1"/>
    <col min="13" max="13" width="1.375" style="8" customWidth="1"/>
    <col min="14" max="14" width="27.75" style="8" customWidth="1"/>
    <col min="15" max="15" width="2.25" style="5" customWidth="1"/>
    <col min="16" max="16" width="4.125" style="5" customWidth="1"/>
    <col min="17" max="16384" width="9.125" style="5"/>
  </cols>
  <sheetData>
    <row r="1" spans="1:14" s="2" customFormat="1">
      <c r="A1" s="1"/>
      <c r="B1" s="1" t="s">
        <v>0</v>
      </c>
      <c r="C1" s="13">
        <v>11.9</v>
      </c>
      <c r="D1" s="1" t="s">
        <v>92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4" s="4" customFormat="1">
      <c r="A2" s="3"/>
      <c r="B2" s="1" t="s">
        <v>18</v>
      </c>
      <c r="C2" s="13">
        <v>11.9</v>
      </c>
      <c r="D2" s="1" t="s">
        <v>93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4" ht="9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24" customHeight="1">
      <c r="A4" s="59" t="s">
        <v>16</v>
      </c>
      <c r="B4" s="59"/>
      <c r="C4" s="59"/>
      <c r="D4" s="60"/>
      <c r="E4" s="28" t="s">
        <v>2</v>
      </c>
      <c r="F4" s="25" t="s">
        <v>3</v>
      </c>
      <c r="G4" s="28" t="s">
        <v>4</v>
      </c>
      <c r="H4" s="25" t="s">
        <v>5</v>
      </c>
      <c r="I4" s="28" t="s">
        <v>13</v>
      </c>
      <c r="J4" s="28" t="s">
        <v>6</v>
      </c>
      <c r="K4" s="25" t="s">
        <v>7</v>
      </c>
      <c r="L4" s="28" t="s">
        <v>87</v>
      </c>
      <c r="M4" s="63" t="s">
        <v>17</v>
      </c>
      <c r="N4" s="59"/>
    </row>
    <row r="5" spans="1:14" s="6" customFormat="1" ht="24" customHeight="1">
      <c r="A5" s="61"/>
      <c r="B5" s="61"/>
      <c r="C5" s="61"/>
      <c r="D5" s="62"/>
      <c r="E5" s="29" t="s">
        <v>8</v>
      </c>
      <c r="F5" s="27" t="s">
        <v>15</v>
      </c>
      <c r="G5" s="29" t="s">
        <v>9</v>
      </c>
      <c r="H5" s="27" t="s">
        <v>10</v>
      </c>
      <c r="I5" s="29" t="s">
        <v>19</v>
      </c>
      <c r="J5" s="29" t="s">
        <v>11</v>
      </c>
      <c r="K5" s="26" t="s">
        <v>12</v>
      </c>
      <c r="L5" s="29" t="s">
        <v>86</v>
      </c>
      <c r="M5" s="64"/>
      <c r="N5" s="61"/>
    </row>
    <row r="6" spans="1:14" s="7" customFormat="1" ht="3" customHeight="1">
      <c r="A6" s="23"/>
      <c r="B6" s="23"/>
      <c r="C6" s="23"/>
      <c r="D6" s="23"/>
      <c r="E6" s="19"/>
      <c r="F6" s="18"/>
      <c r="G6" s="19"/>
      <c r="H6" s="18"/>
      <c r="I6" s="19"/>
      <c r="J6" s="19"/>
      <c r="K6" s="10"/>
      <c r="L6" s="19"/>
      <c r="M6" s="24"/>
      <c r="N6" s="23"/>
    </row>
    <row r="7" spans="1:14" s="11" customFormat="1" ht="20.25" customHeight="1">
      <c r="A7" s="37"/>
      <c r="B7" s="65" t="s">
        <v>14</v>
      </c>
      <c r="C7" s="65"/>
      <c r="D7" s="66"/>
      <c r="E7" s="35">
        <f>SUM(E8:E26)+SUM(E34:E46)</f>
        <v>411851</v>
      </c>
      <c r="F7" s="35">
        <f t="shared" ref="F7:L7" si="0">SUM(F8:F26)+SUM(F34:F46)</f>
        <v>40229</v>
      </c>
      <c r="G7" s="35">
        <f t="shared" si="0"/>
        <v>295287</v>
      </c>
      <c r="H7" s="35">
        <f t="shared" si="0"/>
        <v>35055</v>
      </c>
      <c r="I7" s="35">
        <f t="shared" si="0"/>
        <v>0</v>
      </c>
      <c r="J7" s="35">
        <f t="shared" si="0"/>
        <v>36257719</v>
      </c>
      <c r="K7" s="35">
        <f t="shared" si="0"/>
        <v>881023</v>
      </c>
      <c r="L7" s="35">
        <f t="shared" si="0"/>
        <v>916</v>
      </c>
      <c r="M7" s="24"/>
      <c r="N7" s="37" t="s">
        <v>1</v>
      </c>
    </row>
    <row r="8" spans="1:14" s="11" customFormat="1" ht="18" customHeight="1">
      <c r="A8" s="20" t="s">
        <v>20</v>
      </c>
      <c r="B8" s="22"/>
      <c r="C8" s="37"/>
      <c r="D8" s="37"/>
      <c r="E8" s="36">
        <v>2997</v>
      </c>
      <c r="F8" s="36">
        <v>605</v>
      </c>
      <c r="G8" s="36">
        <v>1413</v>
      </c>
      <c r="H8" s="36">
        <v>5</v>
      </c>
      <c r="I8" s="36">
        <v>0</v>
      </c>
      <c r="J8" s="36">
        <v>48220</v>
      </c>
      <c r="K8" s="36">
        <v>2482</v>
      </c>
      <c r="L8" s="36">
        <v>0</v>
      </c>
      <c r="N8" s="20" t="s">
        <v>39</v>
      </c>
    </row>
    <row r="9" spans="1:14" s="11" customFormat="1" ht="18" customHeight="1">
      <c r="A9" s="20" t="s">
        <v>21</v>
      </c>
      <c r="B9" s="22"/>
      <c r="C9" s="37"/>
      <c r="D9" s="37"/>
      <c r="E9" s="36">
        <f>1013+5161</f>
        <v>6174</v>
      </c>
      <c r="F9" s="36">
        <v>197</v>
      </c>
      <c r="G9" s="36">
        <v>885</v>
      </c>
      <c r="H9" s="36">
        <v>41</v>
      </c>
      <c r="I9" s="36">
        <v>0</v>
      </c>
      <c r="J9" s="36">
        <v>75210</v>
      </c>
      <c r="K9" s="36">
        <v>36799</v>
      </c>
      <c r="L9" s="36">
        <v>0</v>
      </c>
      <c r="N9" s="20" t="s">
        <v>40</v>
      </c>
    </row>
    <row r="10" spans="1:14" s="11" customFormat="1" ht="18" customHeight="1">
      <c r="A10" s="20" t="s">
        <v>22</v>
      </c>
      <c r="B10" s="22"/>
      <c r="C10" s="37"/>
      <c r="D10" s="37"/>
      <c r="E10" s="36">
        <f>854+13614</f>
        <v>14468</v>
      </c>
      <c r="F10" s="36">
        <v>440</v>
      </c>
      <c r="G10" s="36">
        <v>2016</v>
      </c>
      <c r="H10" s="36">
        <v>435</v>
      </c>
      <c r="I10" s="36">
        <v>0</v>
      </c>
      <c r="J10" s="36">
        <v>298172</v>
      </c>
      <c r="K10" s="36">
        <v>2925</v>
      </c>
      <c r="L10" s="36">
        <v>0</v>
      </c>
      <c r="N10" s="20" t="s">
        <v>41</v>
      </c>
    </row>
    <row r="11" spans="1:14" s="11" customFormat="1" ht="18" customHeight="1">
      <c r="A11" s="20" t="s">
        <v>23</v>
      </c>
      <c r="B11" s="22"/>
      <c r="C11" s="37"/>
      <c r="D11" s="37"/>
      <c r="E11" s="36">
        <v>18744</v>
      </c>
      <c r="F11" s="36">
        <v>1963</v>
      </c>
      <c r="G11" s="36">
        <v>4581</v>
      </c>
      <c r="H11" s="36">
        <v>553</v>
      </c>
      <c r="I11" s="36">
        <v>0</v>
      </c>
      <c r="J11" s="36">
        <v>306438</v>
      </c>
      <c r="K11" s="36">
        <v>12424</v>
      </c>
      <c r="L11" s="36">
        <v>0</v>
      </c>
      <c r="N11" s="20" t="s">
        <v>42</v>
      </c>
    </row>
    <row r="12" spans="1:14" s="11" customFormat="1" ht="18" customHeight="1">
      <c r="A12" s="20" t="s">
        <v>24</v>
      </c>
      <c r="B12" s="22"/>
      <c r="C12" s="37"/>
      <c r="D12" s="37"/>
      <c r="E12" s="36">
        <f>1868+3575</f>
        <v>5443</v>
      </c>
      <c r="F12" s="36">
        <v>221</v>
      </c>
      <c r="G12" s="36">
        <v>3608</v>
      </c>
      <c r="H12" s="36">
        <v>1129</v>
      </c>
      <c r="I12" s="36">
        <v>0</v>
      </c>
      <c r="J12" s="36">
        <v>1318287</v>
      </c>
      <c r="K12" s="36">
        <v>88769</v>
      </c>
      <c r="L12" s="36">
        <v>2</v>
      </c>
      <c r="N12" s="20" t="s">
        <v>43</v>
      </c>
    </row>
    <row r="13" spans="1:14" s="11" customFormat="1" ht="18" customHeight="1">
      <c r="A13" s="20" t="s">
        <v>25</v>
      </c>
      <c r="B13" s="22"/>
      <c r="C13" s="37"/>
      <c r="D13" s="37"/>
      <c r="E13" s="36">
        <f>18+9966</f>
        <v>9984</v>
      </c>
      <c r="F13" s="36">
        <v>430</v>
      </c>
      <c r="G13" s="36">
        <v>10134</v>
      </c>
      <c r="H13" s="36">
        <v>107</v>
      </c>
      <c r="I13" s="36">
        <v>0</v>
      </c>
      <c r="J13" s="36">
        <v>239175</v>
      </c>
      <c r="K13" s="36">
        <v>3762</v>
      </c>
      <c r="L13" s="36">
        <v>0</v>
      </c>
      <c r="N13" s="20" t="s">
        <v>44</v>
      </c>
    </row>
    <row r="14" spans="1:14" s="11" customFormat="1" ht="18" customHeight="1">
      <c r="A14" s="20" t="s">
        <v>26</v>
      </c>
      <c r="B14" s="22"/>
      <c r="C14" s="37"/>
      <c r="D14" s="37"/>
      <c r="E14" s="36">
        <v>5092</v>
      </c>
      <c r="F14" s="36">
        <v>349</v>
      </c>
      <c r="G14" s="36">
        <v>2628</v>
      </c>
      <c r="H14" s="36">
        <v>64</v>
      </c>
      <c r="I14" s="36">
        <v>0</v>
      </c>
      <c r="J14" s="36">
        <v>71156</v>
      </c>
      <c r="K14" s="36">
        <v>3076</v>
      </c>
      <c r="L14" s="36">
        <v>0</v>
      </c>
      <c r="N14" s="20" t="s">
        <v>45</v>
      </c>
    </row>
    <row r="15" spans="1:14" s="11" customFormat="1" ht="18" customHeight="1">
      <c r="A15" s="20" t="s">
        <v>27</v>
      </c>
      <c r="B15" s="22"/>
      <c r="C15" s="37"/>
      <c r="D15" s="37"/>
      <c r="E15" s="36">
        <f>1173+9438</f>
        <v>10611</v>
      </c>
      <c r="F15" s="36">
        <v>1123</v>
      </c>
      <c r="G15" s="36">
        <v>4730</v>
      </c>
      <c r="H15" s="36">
        <v>224</v>
      </c>
      <c r="I15" s="36">
        <v>0</v>
      </c>
      <c r="J15" s="36">
        <v>755440</v>
      </c>
      <c r="K15" s="36">
        <v>23600</v>
      </c>
      <c r="L15" s="36">
        <v>0</v>
      </c>
      <c r="N15" s="20" t="s">
        <v>46</v>
      </c>
    </row>
    <row r="16" spans="1:14" s="11" customFormat="1" ht="18" customHeight="1">
      <c r="A16" s="20" t="s">
        <v>28</v>
      </c>
      <c r="B16" s="22"/>
      <c r="C16" s="37"/>
      <c r="D16" s="37"/>
      <c r="E16" s="36">
        <f>2+2605</f>
        <v>2607</v>
      </c>
      <c r="F16" s="36">
        <v>563</v>
      </c>
      <c r="G16" s="36">
        <v>10752</v>
      </c>
      <c r="H16" s="36">
        <v>306</v>
      </c>
      <c r="I16" s="36">
        <v>0</v>
      </c>
      <c r="J16" s="36">
        <v>4218845</v>
      </c>
      <c r="K16" s="36">
        <v>58706</v>
      </c>
      <c r="L16" s="36">
        <v>0</v>
      </c>
      <c r="N16" s="20" t="s">
        <v>47</v>
      </c>
    </row>
    <row r="17" spans="1:14" s="11" customFormat="1" ht="18" customHeight="1">
      <c r="A17" s="20" t="s">
        <v>29</v>
      </c>
      <c r="B17" s="22"/>
      <c r="C17" s="37"/>
      <c r="D17" s="37"/>
      <c r="E17" s="36">
        <f>592+12813</f>
        <v>13405</v>
      </c>
      <c r="F17" s="36">
        <v>92</v>
      </c>
      <c r="G17" s="36">
        <v>9987</v>
      </c>
      <c r="H17" s="36">
        <v>2402</v>
      </c>
      <c r="I17" s="36">
        <v>0</v>
      </c>
      <c r="J17" s="36">
        <v>186481</v>
      </c>
      <c r="K17" s="36">
        <v>27076</v>
      </c>
      <c r="L17" s="36">
        <v>0</v>
      </c>
      <c r="N17" s="20" t="s">
        <v>48</v>
      </c>
    </row>
    <row r="18" spans="1:14" s="11" customFormat="1" ht="18" customHeight="1">
      <c r="A18" s="20" t="s">
        <v>30</v>
      </c>
      <c r="B18" s="22"/>
      <c r="C18" s="37"/>
      <c r="D18" s="37"/>
      <c r="E18" s="36">
        <f>3275+14273</f>
        <v>17548</v>
      </c>
      <c r="F18" s="36">
        <v>167</v>
      </c>
      <c r="G18" s="36">
        <v>1403</v>
      </c>
      <c r="H18" s="36">
        <v>5346</v>
      </c>
      <c r="I18" s="36">
        <v>0</v>
      </c>
      <c r="J18" s="36">
        <v>129088</v>
      </c>
      <c r="K18" s="36">
        <v>8589</v>
      </c>
      <c r="L18" s="36">
        <v>15</v>
      </c>
      <c r="N18" s="20" t="s">
        <v>49</v>
      </c>
    </row>
    <row r="19" spans="1:14" s="11" customFormat="1" ht="18" customHeight="1">
      <c r="A19" s="20" t="s">
        <v>31</v>
      </c>
      <c r="B19" s="22"/>
      <c r="C19" s="37"/>
      <c r="D19" s="37"/>
      <c r="E19" s="36">
        <f>3+4600</f>
        <v>4603</v>
      </c>
      <c r="F19" s="36">
        <v>227</v>
      </c>
      <c r="G19" s="36">
        <v>1170</v>
      </c>
      <c r="H19" s="36">
        <v>0</v>
      </c>
      <c r="I19" s="36">
        <v>0</v>
      </c>
      <c r="J19" s="36">
        <v>72147</v>
      </c>
      <c r="K19" s="36">
        <v>5597</v>
      </c>
      <c r="L19" s="36">
        <v>0</v>
      </c>
      <c r="N19" s="20" t="s">
        <v>50</v>
      </c>
    </row>
    <row r="20" spans="1:14" s="11" customFormat="1" ht="18" customHeight="1">
      <c r="A20" s="20" t="s">
        <v>32</v>
      </c>
      <c r="B20" s="22"/>
      <c r="C20" s="37"/>
      <c r="D20" s="37"/>
      <c r="E20" s="36">
        <v>7855</v>
      </c>
      <c r="F20" s="36">
        <v>451</v>
      </c>
      <c r="G20" s="36">
        <v>17975</v>
      </c>
      <c r="H20" s="36">
        <v>573</v>
      </c>
      <c r="I20" s="36">
        <v>0</v>
      </c>
      <c r="J20" s="36">
        <v>1083408</v>
      </c>
      <c r="K20" s="36">
        <v>184464</v>
      </c>
      <c r="L20" s="36">
        <v>1</v>
      </c>
      <c r="N20" s="20" t="s">
        <v>51</v>
      </c>
    </row>
    <row r="21" spans="1:14" s="11" customFormat="1" ht="18" customHeight="1">
      <c r="A21" s="20" t="s">
        <v>33</v>
      </c>
      <c r="B21" s="22"/>
      <c r="C21" s="37"/>
      <c r="D21" s="37"/>
      <c r="E21" s="36">
        <f>171+11219</f>
        <v>11390</v>
      </c>
      <c r="F21" s="36">
        <v>1970</v>
      </c>
      <c r="G21" s="36">
        <v>4441</v>
      </c>
      <c r="H21" s="36">
        <v>405</v>
      </c>
      <c r="I21" s="36">
        <v>0</v>
      </c>
      <c r="J21" s="36">
        <v>149202</v>
      </c>
      <c r="K21" s="36">
        <v>14261</v>
      </c>
      <c r="L21" s="36">
        <v>0</v>
      </c>
      <c r="N21" s="20" t="s">
        <v>52</v>
      </c>
    </row>
    <row r="22" spans="1:14" s="11" customFormat="1" ht="18" customHeight="1">
      <c r="A22" s="20" t="s">
        <v>34</v>
      </c>
      <c r="B22" s="22"/>
      <c r="C22" s="37"/>
      <c r="D22" s="37"/>
      <c r="E22" s="36">
        <v>5015</v>
      </c>
      <c r="F22" s="36">
        <v>150</v>
      </c>
      <c r="G22" s="36">
        <v>800</v>
      </c>
      <c r="H22" s="36">
        <v>0</v>
      </c>
      <c r="I22" s="36">
        <v>0</v>
      </c>
      <c r="J22" s="36">
        <v>48154</v>
      </c>
      <c r="K22" s="36">
        <v>2615</v>
      </c>
      <c r="L22" s="36">
        <v>0</v>
      </c>
      <c r="N22" s="20" t="s">
        <v>53</v>
      </c>
    </row>
    <row r="23" spans="1:14" s="11" customFormat="1" ht="18" customHeight="1">
      <c r="A23" s="20" t="s">
        <v>35</v>
      </c>
      <c r="B23" s="22"/>
      <c r="C23" s="37"/>
      <c r="D23" s="37"/>
      <c r="E23" s="36">
        <v>16229</v>
      </c>
      <c r="F23" s="36">
        <v>1332</v>
      </c>
      <c r="G23" s="36">
        <v>10394</v>
      </c>
      <c r="H23" s="36">
        <v>25</v>
      </c>
      <c r="I23" s="36">
        <v>0</v>
      </c>
      <c r="J23" s="36">
        <v>201577</v>
      </c>
      <c r="K23" s="36">
        <v>24663</v>
      </c>
      <c r="L23" s="36">
        <v>5</v>
      </c>
      <c r="N23" s="20" t="s">
        <v>54</v>
      </c>
    </row>
    <row r="24" spans="1:14" s="11" customFormat="1" ht="18" customHeight="1">
      <c r="A24" s="20" t="s">
        <v>36</v>
      </c>
      <c r="B24" s="22"/>
      <c r="C24" s="37"/>
      <c r="D24" s="37"/>
      <c r="E24" s="36">
        <f>2+5219</f>
        <v>5221</v>
      </c>
      <c r="F24" s="36">
        <v>286</v>
      </c>
      <c r="G24" s="36">
        <v>635</v>
      </c>
      <c r="H24" s="36">
        <v>2</v>
      </c>
      <c r="I24" s="36">
        <v>0</v>
      </c>
      <c r="J24" s="36">
        <v>60587</v>
      </c>
      <c r="K24" s="36">
        <v>4644</v>
      </c>
      <c r="L24" s="36">
        <v>3</v>
      </c>
      <c r="N24" s="20" t="s">
        <v>55</v>
      </c>
    </row>
    <row r="25" spans="1:14" s="11" customFormat="1" ht="18" customHeight="1">
      <c r="A25" s="20" t="s">
        <v>37</v>
      </c>
      <c r="B25" s="22"/>
      <c r="C25" s="37"/>
      <c r="D25" s="37"/>
      <c r="E25" s="36">
        <f>7+20915</f>
        <v>20922</v>
      </c>
      <c r="F25" s="36">
        <v>2631</v>
      </c>
      <c r="G25" s="36">
        <v>6866</v>
      </c>
      <c r="H25" s="36">
        <v>494</v>
      </c>
      <c r="I25" s="36">
        <v>0</v>
      </c>
      <c r="J25" s="36">
        <v>230438</v>
      </c>
      <c r="K25" s="36">
        <v>20367</v>
      </c>
      <c r="L25" s="36">
        <v>2</v>
      </c>
      <c r="N25" s="20" t="s">
        <v>56</v>
      </c>
    </row>
    <row r="26" spans="1:14" s="11" customFormat="1" ht="18" customHeight="1">
      <c r="A26" s="20" t="s">
        <v>38</v>
      </c>
      <c r="B26" s="22"/>
      <c r="C26" s="37"/>
      <c r="D26" s="37"/>
      <c r="E26" s="36">
        <f>8580+5401</f>
        <v>13981</v>
      </c>
      <c r="F26" s="36">
        <v>4924</v>
      </c>
      <c r="G26" s="36">
        <v>20777</v>
      </c>
      <c r="H26" s="36">
        <v>3073</v>
      </c>
      <c r="I26" s="36">
        <v>0</v>
      </c>
      <c r="J26" s="36">
        <v>3460663</v>
      </c>
      <c r="K26" s="36">
        <v>64785</v>
      </c>
      <c r="L26" s="36">
        <v>30</v>
      </c>
      <c r="N26" s="20" t="s">
        <v>57</v>
      </c>
    </row>
    <row r="27" spans="1:14" s="7" customFormat="1" ht="40.5" customHeight="1">
      <c r="A27" s="20"/>
      <c r="B27" s="22"/>
      <c r="C27" s="23"/>
      <c r="D27" s="23"/>
      <c r="E27" s="34"/>
      <c r="F27" s="34"/>
      <c r="G27" s="34"/>
      <c r="H27" s="34"/>
      <c r="I27" s="34"/>
      <c r="J27" s="34"/>
      <c r="K27" s="34"/>
      <c r="L27" s="34"/>
      <c r="N27" s="20"/>
    </row>
    <row r="28" spans="1:14" s="2" customFormat="1" ht="33.75" customHeight="1">
      <c r="A28" s="1"/>
      <c r="B28" s="1" t="s">
        <v>89</v>
      </c>
      <c r="C28" s="13"/>
      <c r="D28" s="1" t="s">
        <v>91</v>
      </c>
      <c r="E28" s="1"/>
      <c r="F28" s="1"/>
      <c r="G28" s="1"/>
      <c r="H28" s="1"/>
      <c r="I28" s="1"/>
      <c r="J28" s="1"/>
      <c r="K28" s="1"/>
      <c r="L28" s="1"/>
      <c r="M28" s="8"/>
      <c r="N28" s="8"/>
    </row>
    <row r="29" spans="1:14" s="4" customFormat="1">
      <c r="A29" s="3"/>
      <c r="B29" s="1" t="s">
        <v>88</v>
      </c>
      <c r="C29" s="13"/>
      <c r="D29" s="1" t="s">
        <v>90</v>
      </c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4" ht="9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4" s="6" customFormat="1" ht="24" customHeight="1">
      <c r="A31" s="59" t="s">
        <v>16</v>
      </c>
      <c r="B31" s="59"/>
      <c r="C31" s="59"/>
      <c r="D31" s="60"/>
      <c r="E31" s="28" t="s">
        <v>2</v>
      </c>
      <c r="F31" s="25" t="s">
        <v>3</v>
      </c>
      <c r="G31" s="28" t="s">
        <v>4</v>
      </c>
      <c r="H31" s="25" t="s">
        <v>5</v>
      </c>
      <c r="I31" s="28" t="s">
        <v>13</v>
      </c>
      <c r="J31" s="28" t="s">
        <v>6</v>
      </c>
      <c r="K31" s="25" t="s">
        <v>7</v>
      </c>
      <c r="L31" s="28" t="s">
        <v>87</v>
      </c>
      <c r="M31" s="63" t="s">
        <v>17</v>
      </c>
      <c r="N31" s="59"/>
    </row>
    <row r="32" spans="1:14" s="6" customFormat="1" ht="24" customHeight="1">
      <c r="A32" s="61"/>
      <c r="B32" s="61"/>
      <c r="C32" s="61"/>
      <c r="D32" s="62"/>
      <c r="E32" s="29" t="s">
        <v>8</v>
      </c>
      <c r="F32" s="27" t="s">
        <v>15</v>
      </c>
      <c r="G32" s="29" t="s">
        <v>9</v>
      </c>
      <c r="H32" s="27" t="s">
        <v>10</v>
      </c>
      <c r="I32" s="29" t="s">
        <v>19</v>
      </c>
      <c r="J32" s="29" t="s">
        <v>11</v>
      </c>
      <c r="K32" s="26" t="s">
        <v>12</v>
      </c>
      <c r="L32" s="29" t="s">
        <v>86</v>
      </c>
      <c r="M32" s="64"/>
      <c r="N32" s="61"/>
    </row>
    <row r="33" spans="1:14" s="11" customFormat="1" ht="12" customHeight="1">
      <c r="A33" s="20"/>
      <c r="B33" s="22"/>
      <c r="C33" s="23"/>
      <c r="D33" s="23"/>
      <c r="E33" s="32"/>
      <c r="F33" s="33"/>
      <c r="G33" s="32"/>
      <c r="H33" s="33"/>
      <c r="I33" s="32"/>
      <c r="J33" s="32"/>
      <c r="K33" s="31"/>
      <c r="L33" s="32"/>
      <c r="M33" s="24"/>
      <c r="N33" s="20"/>
    </row>
    <row r="34" spans="1:14" s="11" customFormat="1" ht="18" customHeight="1">
      <c r="A34" s="20" t="s">
        <v>58</v>
      </c>
      <c r="B34" s="22"/>
      <c r="C34" s="23"/>
      <c r="D34" s="23"/>
      <c r="E34" s="36">
        <f>79377+5722</f>
        <v>85099</v>
      </c>
      <c r="F34" s="36">
        <v>49</v>
      </c>
      <c r="G34" s="36">
        <v>91989</v>
      </c>
      <c r="H34" s="36">
        <v>2002</v>
      </c>
      <c r="I34" s="36">
        <v>0</v>
      </c>
      <c r="J34" s="36">
        <v>1627568</v>
      </c>
      <c r="K34" s="36">
        <v>2414</v>
      </c>
      <c r="L34" s="36">
        <v>495</v>
      </c>
      <c r="M34" s="24"/>
      <c r="N34" s="20" t="s">
        <v>71</v>
      </c>
    </row>
    <row r="35" spans="1:14" s="11" customFormat="1" ht="18" customHeight="1">
      <c r="A35" s="20" t="s">
        <v>59</v>
      </c>
      <c r="B35" s="22"/>
      <c r="C35" s="23"/>
      <c r="D35" s="23"/>
      <c r="E35" s="36">
        <f>175+5443</f>
        <v>5618</v>
      </c>
      <c r="F35" s="36">
        <v>182</v>
      </c>
      <c r="G35" s="36">
        <v>3489</v>
      </c>
      <c r="H35" s="36">
        <v>1471</v>
      </c>
      <c r="I35" s="36">
        <v>0</v>
      </c>
      <c r="J35" s="36">
        <v>474816</v>
      </c>
      <c r="K35" s="36">
        <v>25892</v>
      </c>
      <c r="L35" s="36">
        <v>54</v>
      </c>
      <c r="M35" s="24"/>
      <c r="N35" s="20" t="s">
        <v>72</v>
      </c>
    </row>
    <row r="36" spans="1:14" s="11" customFormat="1" ht="18" customHeight="1">
      <c r="A36" s="20" t="s">
        <v>60</v>
      </c>
      <c r="B36" s="22"/>
      <c r="C36" s="23"/>
      <c r="D36" s="23"/>
      <c r="E36" s="36">
        <f>4996+10371</f>
        <v>15367</v>
      </c>
      <c r="F36" s="36">
        <v>508</v>
      </c>
      <c r="G36" s="36">
        <v>2917</v>
      </c>
      <c r="H36" s="36">
        <v>519</v>
      </c>
      <c r="I36" s="36">
        <v>0</v>
      </c>
      <c r="J36" s="36">
        <v>143810</v>
      </c>
      <c r="K36" s="36">
        <v>51272</v>
      </c>
      <c r="L36" s="36">
        <v>5</v>
      </c>
      <c r="M36" s="24"/>
      <c r="N36" s="20" t="s">
        <v>73</v>
      </c>
    </row>
    <row r="37" spans="1:14" s="11" customFormat="1" ht="18" customHeight="1">
      <c r="A37" s="20" t="s">
        <v>61</v>
      </c>
      <c r="B37" s="22"/>
      <c r="C37" s="23"/>
      <c r="D37" s="23"/>
      <c r="E37" s="36">
        <f>3516+17112</f>
        <v>20628</v>
      </c>
      <c r="F37" s="36">
        <v>10423</v>
      </c>
      <c r="G37" s="36">
        <v>11985</v>
      </c>
      <c r="H37" s="36">
        <v>541</v>
      </c>
      <c r="I37" s="36">
        <v>0</v>
      </c>
      <c r="J37" s="36">
        <v>484745</v>
      </c>
      <c r="K37" s="36">
        <v>72254</v>
      </c>
      <c r="L37" s="36">
        <v>120</v>
      </c>
      <c r="M37" s="24"/>
      <c r="N37" s="20" t="s">
        <v>74</v>
      </c>
    </row>
    <row r="38" spans="1:14" s="11" customFormat="1" ht="18" customHeight="1">
      <c r="A38" s="20" t="s">
        <v>62</v>
      </c>
      <c r="B38" s="22"/>
      <c r="C38" s="23"/>
      <c r="D38" s="23"/>
      <c r="E38" s="36">
        <f>2+9049</f>
        <v>9051</v>
      </c>
      <c r="F38" s="36">
        <v>389</v>
      </c>
      <c r="G38" s="36">
        <v>3490</v>
      </c>
      <c r="H38" s="36">
        <v>0</v>
      </c>
      <c r="I38" s="36">
        <v>0</v>
      </c>
      <c r="J38" s="36">
        <v>67373</v>
      </c>
      <c r="K38" s="36">
        <v>6759</v>
      </c>
      <c r="L38" s="36">
        <v>0</v>
      </c>
      <c r="M38" s="24"/>
      <c r="N38" s="20" t="s">
        <v>75</v>
      </c>
    </row>
    <row r="39" spans="1:14" s="11" customFormat="1" ht="18" customHeight="1">
      <c r="A39" s="20" t="s">
        <v>63</v>
      </c>
      <c r="B39" s="22"/>
      <c r="C39" s="23"/>
      <c r="D39" s="23"/>
      <c r="E39" s="36">
        <f>5+5480</f>
        <v>5485</v>
      </c>
      <c r="F39" s="36">
        <v>259</v>
      </c>
      <c r="G39" s="36">
        <v>6611</v>
      </c>
      <c r="H39" s="36">
        <v>4</v>
      </c>
      <c r="I39" s="36">
        <v>0</v>
      </c>
      <c r="J39" s="36">
        <v>110552</v>
      </c>
      <c r="K39" s="36">
        <v>10466</v>
      </c>
      <c r="L39" s="36">
        <v>0</v>
      </c>
      <c r="M39" s="24"/>
      <c r="N39" s="20" t="s">
        <v>76</v>
      </c>
    </row>
    <row r="40" spans="1:14" s="11" customFormat="1" ht="18" customHeight="1">
      <c r="A40" s="20" t="s">
        <v>64</v>
      </c>
      <c r="B40" s="22"/>
      <c r="C40" s="23"/>
      <c r="D40" s="23"/>
      <c r="E40" s="36">
        <f>458+6750</f>
        <v>7208</v>
      </c>
      <c r="F40" s="36">
        <v>330</v>
      </c>
      <c r="G40" s="36">
        <v>1216</v>
      </c>
      <c r="H40" s="36">
        <v>359</v>
      </c>
      <c r="I40" s="36">
        <v>0</v>
      </c>
      <c r="J40" s="36">
        <v>192639</v>
      </c>
      <c r="K40" s="36">
        <v>3149</v>
      </c>
      <c r="L40" s="36">
        <v>7</v>
      </c>
      <c r="M40" s="24"/>
      <c r="N40" s="20" t="s">
        <v>77</v>
      </c>
    </row>
    <row r="41" spans="1:14" s="11" customFormat="1" ht="18" customHeight="1">
      <c r="A41" s="20" t="s">
        <v>65</v>
      </c>
      <c r="B41" s="22"/>
      <c r="C41" s="23"/>
      <c r="D41" s="23"/>
      <c r="E41" s="36">
        <f>7736+20947</f>
        <v>28683</v>
      </c>
      <c r="F41" s="36">
        <v>7658</v>
      </c>
      <c r="G41" s="36">
        <v>17036</v>
      </c>
      <c r="H41" s="36">
        <v>12788</v>
      </c>
      <c r="I41" s="36">
        <v>0</v>
      </c>
      <c r="J41" s="36">
        <v>2401639</v>
      </c>
      <c r="K41" s="36">
        <v>78345</v>
      </c>
      <c r="L41" s="36">
        <v>44</v>
      </c>
      <c r="M41" s="24"/>
      <c r="N41" s="20" t="s">
        <v>78</v>
      </c>
    </row>
    <row r="42" spans="1:14" s="11" customFormat="1" ht="18" customHeight="1">
      <c r="A42" s="20" t="s">
        <v>66</v>
      </c>
      <c r="B42" s="22"/>
      <c r="C42" s="23"/>
      <c r="D42" s="23"/>
      <c r="E42" s="36">
        <f>4+6310</f>
        <v>6314</v>
      </c>
      <c r="F42" s="36">
        <v>1155</v>
      </c>
      <c r="G42" s="36">
        <v>1847</v>
      </c>
      <c r="H42" s="36">
        <v>2</v>
      </c>
      <c r="I42" s="36">
        <v>0</v>
      </c>
      <c r="J42" s="36">
        <v>65005</v>
      </c>
      <c r="K42" s="36">
        <v>1717</v>
      </c>
      <c r="L42" s="36">
        <v>0</v>
      </c>
      <c r="M42" s="24"/>
      <c r="N42" s="20" t="s">
        <v>79</v>
      </c>
    </row>
    <row r="43" spans="1:14" s="11" customFormat="1" ht="18" customHeight="1">
      <c r="A43" s="20" t="s">
        <v>67</v>
      </c>
      <c r="B43" s="22"/>
      <c r="C43" s="23"/>
      <c r="D43" s="23"/>
      <c r="E43" s="36">
        <f>5167+9096</f>
        <v>14263</v>
      </c>
      <c r="F43" s="36">
        <v>30</v>
      </c>
      <c r="G43" s="36">
        <v>2925</v>
      </c>
      <c r="H43" s="36">
        <v>1208</v>
      </c>
      <c r="I43" s="36">
        <v>0</v>
      </c>
      <c r="J43" s="36">
        <v>6557425</v>
      </c>
      <c r="K43" s="36">
        <v>19996</v>
      </c>
      <c r="L43" s="36">
        <v>132</v>
      </c>
      <c r="M43" s="24"/>
      <c r="N43" s="20" t="s">
        <v>80</v>
      </c>
    </row>
    <row r="44" spans="1:14" s="11" customFormat="1" ht="18" customHeight="1">
      <c r="A44" s="20" t="s">
        <v>68</v>
      </c>
      <c r="B44" s="22"/>
      <c r="C44" s="23"/>
      <c r="D44" s="23"/>
      <c r="E44" s="36">
        <f>2047+1491</f>
        <v>3538</v>
      </c>
      <c r="F44" s="36">
        <v>189</v>
      </c>
      <c r="G44" s="36">
        <v>1553</v>
      </c>
      <c r="H44" s="36">
        <v>189</v>
      </c>
      <c r="I44" s="36">
        <v>0</v>
      </c>
      <c r="J44" s="36">
        <v>141348</v>
      </c>
      <c r="K44" s="36">
        <v>10215</v>
      </c>
      <c r="L44" s="36">
        <v>0</v>
      </c>
      <c r="M44" s="24"/>
      <c r="N44" s="20" t="s">
        <v>81</v>
      </c>
    </row>
    <row r="45" spans="1:14" s="11" customFormat="1" ht="18" customHeight="1">
      <c r="A45" s="20" t="s">
        <v>69</v>
      </c>
      <c r="B45" s="22"/>
      <c r="C45" s="23"/>
      <c r="D45" s="23"/>
      <c r="E45" s="36">
        <f>8+4303</f>
        <v>4311</v>
      </c>
      <c r="F45" s="36">
        <v>894</v>
      </c>
      <c r="G45" s="36">
        <v>23925</v>
      </c>
      <c r="H45" s="36">
        <v>749</v>
      </c>
      <c r="I45" s="36">
        <v>0</v>
      </c>
      <c r="J45" s="36">
        <v>10581516</v>
      </c>
      <c r="K45" s="36">
        <v>2635</v>
      </c>
      <c r="L45" s="36">
        <v>1</v>
      </c>
      <c r="M45" s="24"/>
      <c r="N45" s="20" t="s">
        <v>82</v>
      </c>
    </row>
    <row r="46" spans="1:14" s="11" customFormat="1" ht="18" customHeight="1">
      <c r="A46" s="20" t="s">
        <v>70</v>
      </c>
      <c r="B46" s="22"/>
      <c r="C46" s="23"/>
      <c r="D46" s="23"/>
      <c r="E46" s="36">
        <f>13997</f>
        <v>13997</v>
      </c>
      <c r="F46" s="36">
        <v>42</v>
      </c>
      <c r="G46" s="36">
        <v>11109</v>
      </c>
      <c r="H46" s="36">
        <v>39</v>
      </c>
      <c r="I46" s="36">
        <v>0</v>
      </c>
      <c r="J46" s="36">
        <v>456595</v>
      </c>
      <c r="K46" s="36">
        <v>6305</v>
      </c>
      <c r="L46" s="36">
        <v>0</v>
      </c>
      <c r="M46" s="24"/>
      <c r="N46" s="20" t="s">
        <v>83</v>
      </c>
    </row>
    <row r="47" spans="1:14" ht="7.5" customHeight="1">
      <c r="A47" s="10"/>
      <c r="B47" s="10"/>
      <c r="C47" s="10"/>
      <c r="D47" s="10"/>
      <c r="E47" s="19"/>
      <c r="F47" s="19"/>
      <c r="G47" s="19"/>
      <c r="H47" s="18"/>
      <c r="I47" s="19"/>
      <c r="J47" s="19"/>
      <c r="K47" s="10"/>
      <c r="L47" s="30"/>
      <c r="M47" s="17"/>
      <c r="N47" s="9"/>
    </row>
    <row r="48" spans="1:14" ht="3" customHeight="1">
      <c r="A48" s="14"/>
      <c r="B48" s="14"/>
      <c r="C48" s="14"/>
      <c r="D48" s="21"/>
      <c r="E48" s="15"/>
      <c r="F48" s="21"/>
      <c r="G48" s="15"/>
      <c r="H48" s="21"/>
      <c r="I48" s="15"/>
      <c r="J48" s="15"/>
      <c r="K48" s="14"/>
      <c r="L48" s="15"/>
      <c r="M48" s="16"/>
      <c r="N48" s="14"/>
    </row>
    <row r="49" spans="1:14" s="10" customFormat="1" ht="24" customHeight="1">
      <c r="A49" s="9"/>
      <c r="B49" s="9" t="s">
        <v>84</v>
      </c>
      <c r="C49" s="9"/>
      <c r="D49" s="9"/>
      <c r="E49" s="9"/>
      <c r="F49" s="9"/>
      <c r="I49" s="9" t="s">
        <v>85</v>
      </c>
      <c r="J49" s="9"/>
      <c r="K49" s="9"/>
      <c r="L49" s="9"/>
      <c r="M49" s="9"/>
      <c r="N49" s="9"/>
    </row>
  </sheetData>
  <mergeCells count="5">
    <mergeCell ref="B7:D7"/>
    <mergeCell ref="A31:D32"/>
    <mergeCell ref="M31:N32"/>
    <mergeCell ref="A4:D5"/>
    <mergeCell ref="M4:N5"/>
  </mergeCells>
  <pageMargins left="0.94488188976377963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3"/>
  <sheetViews>
    <sheetView topLeftCell="C1" workbookViewId="0">
      <selection activeCell="D1" sqref="D1"/>
    </sheetView>
  </sheetViews>
  <sheetFormatPr defaultRowHeight="21"/>
  <cols>
    <col min="1" max="1" width="15.375" style="46" customWidth="1"/>
    <col min="2" max="2" width="13.875" style="46" customWidth="1"/>
    <col min="3" max="3" width="17" style="46" customWidth="1"/>
    <col min="4" max="7" width="9" style="46"/>
    <col min="9" max="9" width="15.75" style="46" customWidth="1"/>
    <col min="10" max="16384" width="9" style="46"/>
  </cols>
  <sheetData>
    <row r="1" spans="1:12" ht="13.8">
      <c r="A1" s="47" t="s">
        <v>137</v>
      </c>
      <c r="B1" s="47" t="s">
        <v>136</v>
      </c>
      <c r="C1" s="47" t="s">
        <v>135</v>
      </c>
      <c r="D1" s="47" t="s">
        <v>142</v>
      </c>
      <c r="E1" s="47" t="s">
        <v>134</v>
      </c>
      <c r="F1" s="47" t="s">
        <v>133</v>
      </c>
      <c r="G1" s="47" t="s">
        <v>130</v>
      </c>
      <c r="H1" s="48" t="s">
        <v>13</v>
      </c>
      <c r="I1" s="47" t="s">
        <v>132</v>
      </c>
      <c r="J1" s="47" t="s">
        <v>131</v>
      </c>
      <c r="K1" s="47" t="s">
        <v>129</v>
      </c>
      <c r="L1" s="47" t="s">
        <v>128</v>
      </c>
    </row>
    <row r="2" spans="1:12">
      <c r="A2" s="47" t="s">
        <v>127</v>
      </c>
      <c r="B2" s="47" t="s">
        <v>94</v>
      </c>
      <c r="C2" s="47" t="s">
        <v>115</v>
      </c>
      <c r="D2" s="47">
        <v>6935</v>
      </c>
      <c r="E2" s="47">
        <v>1499</v>
      </c>
      <c r="F2" s="47">
        <v>1996</v>
      </c>
      <c r="G2" s="47">
        <v>44</v>
      </c>
      <c r="H2">
        <v>0</v>
      </c>
      <c r="I2" s="47">
        <v>64397</v>
      </c>
      <c r="J2" s="47">
        <v>2954</v>
      </c>
      <c r="K2" s="47">
        <v>0</v>
      </c>
      <c r="L2" s="47">
        <v>4</v>
      </c>
    </row>
    <row r="3" spans="1:12">
      <c r="A3" s="47" t="s">
        <v>127</v>
      </c>
      <c r="B3" s="47" t="s">
        <v>94</v>
      </c>
      <c r="C3" s="47" t="s">
        <v>100</v>
      </c>
      <c r="D3" s="47">
        <v>6846</v>
      </c>
      <c r="E3" s="47">
        <v>116</v>
      </c>
      <c r="F3" s="47">
        <v>906</v>
      </c>
      <c r="G3" s="47">
        <v>109</v>
      </c>
      <c r="H3" s="38">
        <v>0</v>
      </c>
      <c r="I3" s="47">
        <v>77589</v>
      </c>
      <c r="J3" s="47">
        <v>36971</v>
      </c>
      <c r="K3" s="47">
        <v>2</v>
      </c>
      <c r="L3" s="47">
        <v>0</v>
      </c>
    </row>
    <row r="4" spans="1:12">
      <c r="A4" s="47" t="s">
        <v>127</v>
      </c>
      <c r="B4" s="47" t="s">
        <v>94</v>
      </c>
      <c r="C4" s="47" t="s">
        <v>121</v>
      </c>
      <c r="D4" s="47">
        <v>17662</v>
      </c>
      <c r="E4" s="47">
        <v>268</v>
      </c>
      <c r="F4" s="47">
        <v>2871</v>
      </c>
      <c r="G4" s="47">
        <v>458</v>
      </c>
      <c r="H4" s="38">
        <v>0</v>
      </c>
      <c r="I4" s="47">
        <v>317556</v>
      </c>
      <c r="J4" s="47">
        <v>2898</v>
      </c>
      <c r="K4" s="47">
        <v>0</v>
      </c>
      <c r="L4" s="47">
        <v>0</v>
      </c>
    </row>
    <row r="5" spans="1:12">
      <c r="A5" s="47" t="s">
        <v>127</v>
      </c>
      <c r="B5" s="47" t="s">
        <v>94</v>
      </c>
      <c r="C5" s="47" t="s">
        <v>125</v>
      </c>
      <c r="D5" s="47">
        <v>19739</v>
      </c>
      <c r="E5" s="47">
        <v>7727</v>
      </c>
      <c r="F5" s="47">
        <v>8725</v>
      </c>
      <c r="G5" s="47">
        <v>502</v>
      </c>
      <c r="H5" s="38">
        <v>0</v>
      </c>
      <c r="I5" s="47">
        <v>327706</v>
      </c>
      <c r="J5" s="47">
        <v>12548</v>
      </c>
      <c r="K5" s="47">
        <v>0</v>
      </c>
      <c r="L5" s="47">
        <v>7515</v>
      </c>
    </row>
    <row r="6" spans="1:12">
      <c r="A6" s="47" t="s">
        <v>127</v>
      </c>
      <c r="B6" s="47" t="s">
        <v>94</v>
      </c>
      <c r="C6" s="47" t="s">
        <v>126</v>
      </c>
      <c r="D6" s="47">
        <v>6778</v>
      </c>
      <c r="E6" s="47">
        <v>2384</v>
      </c>
      <c r="F6" s="47">
        <v>9174</v>
      </c>
      <c r="G6" s="47">
        <v>2177</v>
      </c>
      <c r="H6" s="38">
        <v>0</v>
      </c>
      <c r="I6" s="47">
        <v>1435408</v>
      </c>
      <c r="J6" s="47">
        <v>93551</v>
      </c>
      <c r="K6" s="47">
        <v>60</v>
      </c>
      <c r="L6" s="47">
        <v>1402</v>
      </c>
    </row>
    <row r="7" spans="1:12">
      <c r="A7" s="47" t="s">
        <v>127</v>
      </c>
      <c r="B7" s="47" t="s">
        <v>94</v>
      </c>
      <c r="C7" s="47" t="s">
        <v>109</v>
      </c>
      <c r="D7" s="47">
        <v>12569</v>
      </c>
      <c r="E7" s="47">
        <v>414</v>
      </c>
      <c r="F7" s="47">
        <v>10535</v>
      </c>
      <c r="G7" s="47">
        <v>118</v>
      </c>
      <c r="H7" s="38">
        <v>0</v>
      </c>
      <c r="I7" s="47">
        <v>239115</v>
      </c>
      <c r="J7" s="47">
        <v>3692</v>
      </c>
      <c r="K7" s="47">
        <v>0</v>
      </c>
      <c r="L7" s="47">
        <v>199</v>
      </c>
    </row>
    <row r="8" spans="1:12">
      <c r="A8" s="47" t="s">
        <v>127</v>
      </c>
      <c r="B8" s="47" t="s">
        <v>94</v>
      </c>
      <c r="C8" s="47" t="s">
        <v>107</v>
      </c>
      <c r="D8" s="47">
        <v>5780</v>
      </c>
      <c r="E8" s="47">
        <v>141</v>
      </c>
      <c r="F8" s="47">
        <v>3455</v>
      </c>
      <c r="G8" s="47">
        <v>26</v>
      </c>
      <c r="H8" s="38">
        <v>0</v>
      </c>
      <c r="I8" s="47">
        <v>615212</v>
      </c>
      <c r="J8" s="47">
        <v>3094</v>
      </c>
      <c r="K8" s="47">
        <v>0</v>
      </c>
      <c r="L8" s="47">
        <v>1000</v>
      </c>
    </row>
    <row r="9" spans="1:12">
      <c r="A9" s="47" t="s">
        <v>127</v>
      </c>
      <c r="B9" s="47" t="s">
        <v>94</v>
      </c>
      <c r="C9" s="47" t="s">
        <v>117</v>
      </c>
      <c r="D9" s="47">
        <v>13723</v>
      </c>
      <c r="E9" s="47">
        <v>1495</v>
      </c>
      <c r="F9" s="47">
        <v>5574</v>
      </c>
      <c r="G9" s="47">
        <v>224</v>
      </c>
      <c r="H9" s="38">
        <v>0</v>
      </c>
      <c r="I9" s="47">
        <v>772997</v>
      </c>
      <c r="J9" s="47">
        <v>21755</v>
      </c>
      <c r="K9" s="47">
        <v>0</v>
      </c>
      <c r="L9" s="47">
        <v>549</v>
      </c>
    </row>
    <row r="10" spans="1:12">
      <c r="A10" s="47" t="s">
        <v>127</v>
      </c>
      <c r="B10" s="47" t="s">
        <v>94</v>
      </c>
      <c r="C10" s="47" t="s">
        <v>102</v>
      </c>
      <c r="D10" s="47">
        <v>2650</v>
      </c>
      <c r="E10" s="47">
        <v>1153</v>
      </c>
      <c r="F10" s="47">
        <v>11220</v>
      </c>
      <c r="G10" s="47">
        <v>803</v>
      </c>
      <c r="H10" s="38">
        <v>0</v>
      </c>
      <c r="I10" s="47">
        <v>4234376</v>
      </c>
      <c r="J10" s="47">
        <v>59033</v>
      </c>
      <c r="K10" s="47">
        <v>0</v>
      </c>
      <c r="L10" s="47">
        <v>0</v>
      </c>
    </row>
    <row r="11" spans="1:12">
      <c r="A11" s="47" t="s">
        <v>127</v>
      </c>
      <c r="B11" s="47" t="s">
        <v>94</v>
      </c>
      <c r="C11" s="47" t="s">
        <v>123</v>
      </c>
      <c r="D11" s="47">
        <v>41975</v>
      </c>
      <c r="E11" s="47">
        <v>1699</v>
      </c>
      <c r="F11" s="47">
        <v>17816</v>
      </c>
      <c r="G11" s="47">
        <v>8959</v>
      </c>
      <c r="H11" s="38">
        <v>0</v>
      </c>
      <c r="I11" s="47">
        <v>1058922</v>
      </c>
      <c r="J11" s="47">
        <v>44703</v>
      </c>
      <c r="K11" s="47">
        <v>23</v>
      </c>
      <c r="L11" s="47">
        <v>71055</v>
      </c>
    </row>
    <row r="12" spans="1:12">
      <c r="A12" s="47" t="s">
        <v>127</v>
      </c>
      <c r="B12" s="47" t="s">
        <v>94</v>
      </c>
      <c r="C12" s="47" t="s">
        <v>110</v>
      </c>
      <c r="D12" s="47">
        <v>16714</v>
      </c>
      <c r="E12" s="47">
        <v>628</v>
      </c>
      <c r="F12" s="47">
        <v>685</v>
      </c>
      <c r="G12" s="47">
        <v>8064</v>
      </c>
      <c r="H12" s="38">
        <v>0</v>
      </c>
      <c r="I12" s="47">
        <v>126809</v>
      </c>
      <c r="J12" s="47">
        <v>11235</v>
      </c>
      <c r="K12" s="47">
        <v>83</v>
      </c>
      <c r="L12" s="47">
        <v>1</v>
      </c>
    </row>
    <row r="13" spans="1:12">
      <c r="A13" s="47" t="s">
        <v>127</v>
      </c>
      <c r="B13" s="47" t="s">
        <v>94</v>
      </c>
      <c r="C13" s="47" t="s">
        <v>101</v>
      </c>
      <c r="D13" s="47">
        <v>8470</v>
      </c>
      <c r="E13" s="47">
        <v>2635</v>
      </c>
      <c r="F13" s="47">
        <v>1291</v>
      </c>
      <c r="G13" s="47">
        <v>0</v>
      </c>
      <c r="H13" s="38">
        <v>0</v>
      </c>
      <c r="I13" s="47">
        <v>89473</v>
      </c>
      <c r="J13" s="47">
        <v>6172</v>
      </c>
      <c r="K13" s="47">
        <v>19</v>
      </c>
      <c r="L13" s="47">
        <v>500</v>
      </c>
    </row>
    <row r="14" spans="1:12">
      <c r="A14" s="47" t="s">
        <v>127</v>
      </c>
      <c r="B14" s="47" t="s">
        <v>94</v>
      </c>
      <c r="C14" s="47" t="s">
        <v>122</v>
      </c>
      <c r="D14" s="47">
        <v>8151</v>
      </c>
      <c r="E14" s="47">
        <v>1075</v>
      </c>
      <c r="F14" s="47">
        <v>14568</v>
      </c>
      <c r="G14" s="47">
        <v>1566</v>
      </c>
      <c r="H14" s="38">
        <v>0</v>
      </c>
      <c r="I14" s="47">
        <v>599960</v>
      </c>
      <c r="J14" s="47">
        <v>126395</v>
      </c>
      <c r="K14" s="47">
        <v>162</v>
      </c>
      <c r="L14" s="47">
        <v>30</v>
      </c>
    </row>
    <row r="15" spans="1:12">
      <c r="A15" s="47" t="s">
        <v>127</v>
      </c>
      <c r="B15" s="47" t="s">
        <v>94</v>
      </c>
      <c r="C15" s="47" t="s">
        <v>99</v>
      </c>
      <c r="D15" s="47">
        <v>12035</v>
      </c>
      <c r="E15" s="47">
        <v>1284</v>
      </c>
      <c r="F15" s="47">
        <v>4198</v>
      </c>
      <c r="G15" s="47">
        <v>650</v>
      </c>
      <c r="H15" s="38">
        <v>0</v>
      </c>
      <c r="I15" s="47">
        <v>120505</v>
      </c>
      <c r="J15" s="47">
        <v>9637</v>
      </c>
      <c r="K15" s="47">
        <v>9</v>
      </c>
      <c r="L15" s="47">
        <v>1</v>
      </c>
    </row>
    <row r="16" spans="1:12">
      <c r="A16" s="47" t="s">
        <v>127</v>
      </c>
      <c r="B16" s="47" t="s">
        <v>94</v>
      </c>
      <c r="C16" s="47" t="s">
        <v>112</v>
      </c>
      <c r="D16" s="47">
        <v>10128</v>
      </c>
      <c r="E16" s="47">
        <v>2893</v>
      </c>
      <c r="F16" s="47">
        <v>1586</v>
      </c>
      <c r="G16" s="47">
        <v>0</v>
      </c>
      <c r="H16" s="38">
        <v>0</v>
      </c>
      <c r="I16" s="47">
        <v>165425</v>
      </c>
      <c r="J16" s="47">
        <v>7063</v>
      </c>
      <c r="K16" s="47">
        <v>0</v>
      </c>
      <c r="L16" s="47">
        <v>0</v>
      </c>
    </row>
    <row r="17" spans="1:12">
      <c r="A17" s="47" t="s">
        <v>127</v>
      </c>
      <c r="B17" s="47" t="s">
        <v>94</v>
      </c>
      <c r="C17" s="47" t="s">
        <v>120</v>
      </c>
      <c r="D17" s="47">
        <v>16023</v>
      </c>
      <c r="E17" s="47">
        <v>6532</v>
      </c>
      <c r="F17" s="47">
        <v>9677</v>
      </c>
      <c r="G17" s="47">
        <v>162</v>
      </c>
      <c r="H17" s="38">
        <v>0</v>
      </c>
      <c r="I17" s="47">
        <v>186961</v>
      </c>
      <c r="J17" s="47">
        <v>22745</v>
      </c>
      <c r="K17" s="47">
        <v>5</v>
      </c>
      <c r="L17" s="47">
        <v>0</v>
      </c>
    </row>
    <row r="18" spans="1:12">
      <c r="A18" s="47" t="s">
        <v>127</v>
      </c>
      <c r="B18" s="47" t="s">
        <v>94</v>
      </c>
      <c r="C18" s="47" t="s">
        <v>124</v>
      </c>
      <c r="D18" s="47">
        <v>5288</v>
      </c>
      <c r="E18" s="47">
        <v>2252</v>
      </c>
      <c r="F18" s="47">
        <v>3658</v>
      </c>
      <c r="G18" s="47">
        <v>2</v>
      </c>
      <c r="H18" s="38">
        <v>0</v>
      </c>
      <c r="I18" s="47">
        <v>67609</v>
      </c>
      <c r="J18" s="47">
        <v>3784</v>
      </c>
      <c r="K18" s="47">
        <v>3</v>
      </c>
      <c r="L18" s="47">
        <v>0</v>
      </c>
    </row>
    <row r="19" spans="1:12">
      <c r="A19" s="47" t="s">
        <v>127</v>
      </c>
      <c r="B19" s="47" t="s">
        <v>94</v>
      </c>
      <c r="C19" s="47" t="s">
        <v>96</v>
      </c>
      <c r="D19" s="47">
        <v>23926</v>
      </c>
      <c r="E19" s="47">
        <v>4636</v>
      </c>
      <c r="F19" s="47">
        <v>6668</v>
      </c>
      <c r="G19" s="47">
        <v>720</v>
      </c>
      <c r="H19" s="38">
        <v>0</v>
      </c>
      <c r="I19" s="47">
        <v>190348</v>
      </c>
      <c r="J19" s="47">
        <v>19495</v>
      </c>
      <c r="K19" s="47">
        <v>0</v>
      </c>
      <c r="L19" s="47">
        <v>7740</v>
      </c>
    </row>
    <row r="20" spans="1:12">
      <c r="A20" s="47" t="s">
        <v>127</v>
      </c>
      <c r="B20" s="47" t="s">
        <v>94</v>
      </c>
      <c r="C20" s="47" t="s">
        <v>119</v>
      </c>
      <c r="D20" s="47">
        <v>19761</v>
      </c>
      <c r="E20" s="47">
        <v>2666</v>
      </c>
      <c r="F20" s="47">
        <v>24726</v>
      </c>
      <c r="G20" s="47">
        <v>4158</v>
      </c>
      <c r="H20" s="38">
        <v>0</v>
      </c>
      <c r="I20" s="47">
        <v>4046736</v>
      </c>
      <c r="J20" s="47">
        <v>308315</v>
      </c>
      <c r="K20" s="47">
        <v>87</v>
      </c>
      <c r="L20" s="47">
        <v>0</v>
      </c>
    </row>
    <row r="21" spans="1:12">
      <c r="A21" s="47" t="s">
        <v>127</v>
      </c>
      <c r="B21" s="47" t="s">
        <v>94</v>
      </c>
      <c r="C21" s="47" t="s">
        <v>97</v>
      </c>
      <c r="D21" s="47">
        <v>90065</v>
      </c>
      <c r="E21" s="47">
        <v>344</v>
      </c>
      <c r="F21" s="47">
        <v>94707</v>
      </c>
      <c r="G21" s="47">
        <v>3005</v>
      </c>
      <c r="H21" s="38">
        <v>0</v>
      </c>
      <c r="I21" s="47">
        <v>1757401</v>
      </c>
      <c r="J21" s="47">
        <v>2170</v>
      </c>
      <c r="K21" s="47">
        <v>619</v>
      </c>
      <c r="L21" s="47">
        <v>11755</v>
      </c>
    </row>
    <row r="22" spans="1:12">
      <c r="A22" s="47" t="s">
        <v>127</v>
      </c>
      <c r="B22" s="47" t="s">
        <v>94</v>
      </c>
      <c r="C22" s="47" t="s">
        <v>114</v>
      </c>
      <c r="D22" s="47">
        <v>7008</v>
      </c>
      <c r="E22" s="47">
        <v>702</v>
      </c>
      <c r="F22" s="47">
        <v>3062</v>
      </c>
      <c r="G22" s="47">
        <v>2672</v>
      </c>
      <c r="H22" s="38">
        <v>0</v>
      </c>
      <c r="I22" s="47">
        <v>442648</v>
      </c>
      <c r="J22" s="47">
        <v>3833</v>
      </c>
      <c r="K22" s="47">
        <v>40</v>
      </c>
      <c r="L22" s="47">
        <v>1</v>
      </c>
    </row>
    <row r="23" spans="1:12">
      <c r="A23" s="47" t="s">
        <v>127</v>
      </c>
      <c r="B23" s="47" t="s">
        <v>94</v>
      </c>
      <c r="C23" s="47" t="s">
        <v>105</v>
      </c>
      <c r="D23" s="47">
        <v>17992</v>
      </c>
      <c r="E23" s="47">
        <v>418</v>
      </c>
      <c r="F23" s="47">
        <v>7059</v>
      </c>
      <c r="G23" s="47">
        <v>597</v>
      </c>
      <c r="H23" s="38">
        <v>0</v>
      </c>
      <c r="I23" s="47">
        <v>144468</v>
      </c>
      <c r="J23" s="47">
        <v>50593</v>
      </c>
      <c r="K23" s="47">
        <v>11</v>
      </c>
      <c r="L23" s="47">
        <v>0</v>
      </c>
    </row>
    <row r="24" spans="1:12">
      <c r="A24" s="47" t="s">
        <v>127</v>
      </c>
      <c r="B24" s="47" t="s">
        <v>94</v>
      </c>
      <c r="C24" s="47" t="s">
        <v>98</v>
      </c>
      <c r="D24" s="47">
        <v>19658</v>
      </c>
      <c r="E24" s="47">
        <v>1888</v>
      </c>
      <c r="F24" s="47">
        <v>11580</v>
      </c>
      <c r="G24" s="47">
        <v>2588</v>
      </c>
      <c r="H24" s="38">
        <v>0</v>
      </c>
      <c r="I24" s="47">
        <v>481683</v>
      </c>
      <c r="J24" s="47">
        <v>79771</v>
      </c>
      <c r="K24" s="47">
        <v>126</v>
      </c>
      <c r="L24" s="47">
        <v>492</v>
      </c>
    </row>
    <row r="25" spans="1:12">
      <c r="A25" s="47" t="s">
        <v>127</v>
      </c>
      <c r="B25" s="47" t="s">
        <v>94</v>
      </c>
      <c r="C25" s="47" t="s">
        <v>108</v>
      </c>
      <c r="D25" s="47">
        <v>10036</v>
      </c>
      <c r="E25" s="47">
        <v>1889</v>
      </c>
      <c r="F25" s="47">
        <v>4256</v>
      </c>
      <c r="G25" s="47">
        <v>0</v>
      </c>
      <c r="H25" s="38">
        <v>0</v>
      </c>
      <c r="I25" s="47">
        <v>95813</v>
      </c>
      <c r="J25" s="47">
        <v>9756</v>
      </c>
      <c r="K25" s="47">
        <v>0</v>
      </c>
      <c r="L25" s="47">
        <v>40</v>
      </c>
    </row>
    <row r="26" spans="1:12">
      <c r="A26" s="47" t="s">
        <v>127</v>
      </c>
      <c r="B26" s="47" t="s">
        <v>94</v>
      </c>
      <c r="C26" s="47" t="s">
        <v>113</v>
      </c>
      <c r="D26" s="47">
        <v>5500</v>
      </c>
      <c r="E26" s="47">
        <v>986</v>
      </c>
      <c r="F26" s="47">
        <v>5834</v>
      </c>
      <c r="G26" s="47">
        <v>81</v>
      </c>
      <c r="H26" s="38">
        <v>0</v>
      </c>
      <c r="I26" s="47">
        <v>135185</v>
      </c>
      <c r="J26" s="47">
        <v>10095</v>
      </c>
      <c r="K26" s="47">
        <v>0</v>
      </c>
      <c r="L26" s="47">
        <v>22</v>
      </c>
    </row>
    <row r="27" spans="1:12">
      <c r="A27" s="47" t="s">
        <v>127</v>
      </c>
      <c r="B27" s="47" t="s">
        <v>94</v>
      </c>
      <c r="C27" s="47" t="s">
        <v>103</v>
      </c>
      <c r="D27" s="47">
        <v>9403</v>
      </c>
      <c r="E27" s="47">
        <v>912</v>
      </c>
      <c r="F27" s="47">
        <v>1297</v>
      </c>
      <c r="G27" s="47">
        <v>574</v>
      </c>
      <c r="H27" s="38">
        <v>0</v>
      </c>
      <c r="I27" s="47">
        <v>112017</v>
      </c>
      <c r="J27" s="47">
        <v>3079</v>
      </c>
      <c r="K27" s="47">
        <v>59</v>
      </c>
      <c r="L27" s="47">
        <v>0</v>
      </c>
    </row>
    <row r="28" spans="1:12">
      <c r="A28" s="47" t="s">
        <v>127</v>
      </c>
      <c r="B28" s="47" t="s">
        <v>94</v>
      </c>
      <c r="C28" s="47" t="s">
        <v>95</v>
      </c>
      <c r="D28" s="47">
        <v>19081</v>
      </c>
      <c r="E28" s="47">
        <v>648</v>
      </c>
      <c r="F28" s="47">
        <v>9655</v>
      </c>
      <c r="G28" s="47">
        <v>8758</v>
      </c>
      <c r="H28" s="38">
        <v>0</v>
      </c>
      <c r="I28" s="47">
        <v>1081875</v>
      </c>
      <c r="J28" s="47">
        <v>44859</v>
      </c>
      <c r="K28" s="47">
        <v>49</v>
      </c>
      <c r="L28" s="47">
        <v>10</v>
      </c>
    </row>
    <row r="29" spans="1:12">
      <c r="A29" s="47" t="s">
        <v>127</v>
      </c>
      <c r="B29" s="47" t="s">
        <v>94</v>
      </c>
      <c r="C29" s="47" t="s">
        <v>111</v>
      </c>
      <c r="D29" s="47">
        <v>7467</v>
      </c>
      <c r="E29" s="47">
        <v>2611</v>
      </c>
      <c r="F29" s="47">
        <v>2103</v>
      </c>
      <c r="G29" s="47">
        <v>16</v>
      </c>
      <c r="H29" s="38">
        <v>0</v>
      </c>
      <c r="I29" s="47">
        <v>64282</v>
      </c>
      <c r="J29" s="47">
        <v>1625</v>
      </c>
      <c r="K29" s="47">
        <v>0</v>
      </c>
      <c r="L29" s="47">
        <v>5</v>
      </c>
    </row>
    <row r="30" spans="1:12">
      <c r="A30" s="47" t="s">
        <v>127</v>
      </c>
      <c r="B30" s="47" t="s">
        <v>94</v>
      </c>
      <c r="C30" s="47" t="s">
        <v>106</v>
      </c>
      <c r="D30" s="47">
        <v>15663</v>
      </c>
      <c r="E30" s="47">
        <v>1118</v>
      </c>
      <c r="F30" s="47">
        <v>3162</v>
      </c>
      <c r="G30" s="47">
        <v>1541</v>
      </c>
      <c r="H30" s="38">
        <v>0</v>
      </c>
      <c r="I30" s="47">
        <v>6346404</v>
      </c>
      <c r="J30" s="47">
        <v>11811</v>
      </c>
      <c r="K30" s="47">
        <v>185</v>
      </c>
      <c r="L30" s="47">
        <v>2100</v>
      </c>
    </row>
    <row r="31" spans="1:12">
      <c r="A31" s="47" t="s">
        <v>127</v>
      </c>
      <c r="B31" s="47" t="s">
        <v>94</v>
      </c>
      <c r="C31" s="47" t="s">
        <v>104</v>
      </c>
      <c r="D31" s="47">
        <v>4341</v>
      </c>
      <c r="E31" s="47">
        <v>323</v>
      </c>
      <c r="F31" s="47">
        <v>1657</v>
      </c>
      <c r="G31" s="47">
        <v>453</v>
      </c>
      <c r="H31" s="38">
        <v>0</v>
      </c>
      <c r="I31" s="47">
        <v>139750</v>
      </c>
      <c r="J31" s="47">
        <v>9970</v>
      </c>
      <c r="K31" s="47">
        <v>0</v>
      </c>
      <c r="L31" s="47">
        <v>70</v>
      </c>
    </row>
    <row r="32" spans="1:12">
      <c r="A32" s="47" t="s">
        <v>127</v>
      </c>
      <c r="B32" s="47" t="s">
        <v>94</v>
      </c>
      <c r="C32" s="47" t="s">
        <v>116</v>
      </c>
      <c r="D32" s="47">
        <v>4133</v>
      </c>
      <c r="E32" s="47">
        <v>1062</v>
      </c>
      <c r="F32" s="47">
        <v>23856</v>
      </c>
      <c r="G32" s="47">
        <v>837</v>
      </c>
      <c r="H32" s="38">
        <v>0</v>
      </c>
      <c r="I32" s="47">
        <v>12132440</v>
      </c>
      <c r="J32" s="47">
        <v>2250</v>
      </c>
      <c r="K32" s="47">
        <v>1</v>
      </c>
      <c r="L32" s="47">
        <v>1300</v>
      </c>
    </row>
    <row r="33" spans="1:12">
      <c r="A33" s="47" t="s">
        <v>127</v>
      </c>
      <c r="B33" s="47" t="s">
        <v>94</v>
      </c>
      <c r="C33" s="47" t="s">
        <v>118</v>
      </c>
      <c r="D33" s="47">
        <v>14902</v>
      </c>
      <c r="E33" s="47">
        <v>1236</v>
      </c>
      <c r="F33" s="47">
        <v>13243</v>
      </c>
      <c r="G33" s="47">
        <v>355</v>
      </c>
      <c r="H33" s="38">
        <v>0</v>
      </c>
      <c r="I33" s="47">
        <v>472587</v>
      </c>
      <c r="J33" s="47">
        <v>7196</v>
      </c>
      <c r="K33" s="47">
        <v>0</v>
      </c>
      <c r="L33" s="4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V40"/>
  <sheetViews>
    <sheetView zoomScaleNormal="100" workbookViewId="0">
      <selection activeCell="B1" sqref="B1:J1"/>
    </sheetView>
  </sheetViews>
  <sheetFormatPr defaultRowHeight="21"/>
  <cols>
    <col min="1" max="1" width="24.625" style="56" customWidth="1"/>
    <col min="2" max="2" width="11.375" style="46" customWidth="1"/>
    <col min="3" max="3" width="15.75" style="46" customWidth="1"/>
    <col min="4" max="4" width="12.25" style="46" customWidth="1"/>
    <col min="5" max="5" width="12.875" style="46" customWidth="1"/>
    <col min="6" max="6" width="14.375" style="38" customWidth="1"/>
    <col min="7" max="7" width="14.375" customWidth="1"/>
    <col min="8" max="10" width="11.375" style="46" bestFit="1" customWidth="1"/>
    <col min="11" max="11" width="9" style="46"/>
    <col min="12" max="12" width="12.875" style="46" customWidth="1"/>
    <col min="13" max="16384" width="9" style="46"/>
  </cols>
  <sheetData>
    <row r="1" spans="1:15" ht="13.8">
      <c r="B1" s="58">
        <f>SUM(B3:B34)</f>
        <v>419367</v>
      </c>
      <c r="C1" s="58">
        <f t="shared" ref="C1:I1" si="0">SUM(C3:C34)</f>
        <v>48685</v>
      </c>
      <c r="D1" s="58">
        <f t="shared" si="0"/>
        <v>293894</v>
      </c>
      <c r="E1" s="58">
        <f t="shared" si="0"/>
        <v>37207</v>
      </c>
      <c r="F1" s="58">
        <f t="shared" si="0"/>
        <v>0</v>
      </c>
      <c r="G1" s="58">
        <f t="shared" si="0"/>
        <v>36503372</v>
      </c>
      <c r="H1" s="58">
        <f t="shared" si="0"/>
        <v>1142635</v>
      </c>
      <c r="I1" s="58">
        <f t="shared" si="0"/>
        <v>970</v>
      </c>
      <c r="J1" s="58">
        <f>SUM(J3:J34)</f>
        <v>75917</v>
      </c>
    </row>
    <row r="2" spans="1:15">
      <c r="A2" s="55" t="s">
        <v>135</v>
      </c>
      <c r="B2" s="53" t="s">
        <v>155</v>
      </c>
      <c r="C2" s="53" t="s">
        <v>154</v>
      </c>
      <c r="D2" s="53" t="s">
        <v>153</v>
      </c>
      <c r="E2" s="53" t="s">
        <v>152</v>
      </c>
      <c r="F2" s="53" t="s">
        <v>13</v>
      </c>
      <c r="G2" s="53" t="s">
        <v>132</v>
      </c>
      <c r="H2" s="53" t="s">
        <v>151</v>
      </c>
      <c r="I2" s="53" t="s">
        <v>150</v>
      </c>
      <c r="J2" s="53" t="s">
        <v>149</v>
      </c>
    </row>
    <row r="3" spans="1:15">
      <c r="A3" s="55" t="s">
        <v>98</v>
      </c>
      <c r="B3" s="52">
        <v>20785</v>
      </c>
      <c r="C3" s="52">
        <v>2061</v>
      </c>
      <c r="D3" s="52">
        <v>11952</v>
      </c>
      <c r="E3" s="52">
        <v>1019</v>
      </c>
      <c r="F3" s="54">
        <v>0</v>
      </c>
      <c r="G3" s="54">
        <v>486538</v>
      </c>
      <c r="H3" s="52">
        <v>75628</v>
      </c>
      <c r="I3" s="52">
        <v>123</v>
      </c>
      <c r="J3" s="52">
        <v>592</v>
      </c>
      <c r="L3" s="20" t="s">
        <v>20</v>
      </c>
      <c r="M3" s="22">
        <v>1</v>
      </c>
      <c r="N3" s="39"/>
      <c r="O3" s="39"/>
    </row>
    <row r="4" spans="1:15">
      <c r="A4" s="55" t="s">
        <v>126</v>
      </c>
      <c r="B4" s="52">
        <v>5443</v>
      </c>
      <c r="C4" s="52">
        <v>1731</v>
      </c>
      <c r="D4" s="52">
        <v>3638</v>
      </c>
      <c r="E4" s="52">
        <v>1129</v>
      </c>
      <c r="F4" s="54">
        <v>0</v>
      </c>
      <c r="G4" s="54">
        <v>1318577</v>
      </c>
      <c r="H4" s="52">
        <v>108773</v>
      </c>
      <c r="I4" s="52">
        <v>2</v>
      </c>
      <c r="J4" s="52">
        <v>1202</v>
      </c>
      <c r="L4" s="20" t="s">
        <v>21</v>
      </c>
      <c r="M4" s="22">
        <v>2</v>
      </c>
      <c r="N4" s="39"/>
      <c r="O4" s="39"/>
    </row>
    <row r="5" spans="1:15">
      <c r="A5" s="55" t="s">
        <v>104</v>
      </c>
      <c r="B5" s="52">
        <v>3990</v>
      </c>
      <c r="C5" s="52">
        <v>308</v>
      </c>
      <c r="D5" s="52">
        <v>1525</v>
      </c>
      <c r="E5" s="52">
        <v>330</v>
      </c>
      <c r="F5" s="54">
        <v>0</v>
      </c>
      <c r="G5" s="54">
        <v>142256</v>
      </c>
      <c r="H5" s="52">
        <v>10220</v>
      </c>
      <c r="I5" s="52">
        <v>0</v>
      </c>
      <c r="J5" s="52">
        <v>70</v>
      </c>
      <c r="L5" s="20" t="s">
        <v>22</v>
      </c>
      <c r="M5" s="22">
        <v>3</v>
      </c>
      <c r="N5" s="39"/>
      <c r="O5" s="39"/>
    </row>
    <row r="6" spans="1:15">
      <c r="A6" s="55" t="s">
        <v>125</v>
      </c>
      <c r="B6" s="52">
        <v>18827</v>
      </c>
      <c r="C6" s="52">
        <v>7126</v>
      </c>
      <c r="D6" s="52">
        <v>4557</v>
      </c>
      <c r="E6" s="52">
        <v>474</v>
      </c>
      <c r="F6" s="54">
        <v>0</v>
      </c>
      <c r="G6" s="54">
        <v>310675</v>
      </c>
      <c r="H6" s="52">
        <v>12452</v>
      </c>
      <c r="I6" s="52">
        <v>0</v>
      </c>
      <c r="J6" s="52">
        <v>5</v>
      </c>
      <c r="L6" s="20" t="s">
        <v>23</v>
      </c>
      <c r="M6" s="22">
        <v>4</v>
      </c>
      <c r="N6" s="39"/>
      <c r="O6" s="39"/>
    </row>
    <row r="7" spans="1:15">
      <c r="A7" s="55" t="s">
        <v>124</v>
      </c>
      <c r="B7" s="52">
        <v>5221</v>
      </c>
      <c r="C7" s="52">
        <v>2262</v>
      </c>
      <c r="D7" s="52">
        <v>635</v>
      </c>
      <c r="E7" s="52">
        <v>2</v>
      </c>
      <c r="F7" s="54">
        <v>0</v>
      </c>
      <c r="G7" s="54">
        <v>60587</v>
      </c>
      <c r="H7" s="52">
        <v>4644</v>
      </c>
      <c r="I7" s="52">
        <v>3</v>
      </c>
      <c r="J7" s="52">
        <v>0</v>
      </c>
      <c r="L7" s="20" t="s">
        <v>24</v>
      </c>
      <c r="M7" s="22">
        <v>5</v>
      </c>
      <c r="N7" s="39"/>
      <c r="O7" s="39"/>
    </row>
    <row r="8" spans="1:15">
      <c r="A8" s="55" t="s">
        <v>109</v>
      </c>
      <c r="B8" s="52">
        <v>10403</v>
      </c>
      <c r="C8" s="52">
        <v>388</v>
      </c>
      <c r="D8" s="52">
        <v>10222</v>
      </c>
      <c r="E8" s="52">
        <v>107</v>
      </c>
      <c r="F8" s="54">
        <v>0</v>
      </c>
      <c r="G8" s="54">
        <v>239918</v>
      </c>
      <c r="H8" s="52">
        <v>3759</v>
      </c>
      <c r="I8" s="52">
        <v>0</v>
      </c>
      <c r="J8" s="52">
        <v>188</v>
      </c>
      <c r="L8" s="20" t="s">
        <v>25</v>
      </c>
      <c r="M8" s="22">
        <v>6</v>
      </c>
      <c r="N8" s="39"/>
      <c r="O8" s="39"/>
    </row>
    <row r="9" spans="1:15">
      <c r="A9" s="55" t="s">
        <v>102</v>
      </c>
      <c r="B9" s="52">
        <v>2608</v>
      </c>
      <c r="C9" s="52">
        <v>922</v>
      </c>
      <c r="D9" s="52">
        <v>10754</v>
      </c>
      <c r="E9" s="52">
        <v>786</v>
      </c>
      <c r="F9" s="54">
        <v>0</v>
      </c>
      <c r="G9" s="54">
        <v>4221025</v>
      </c>
      <c r="H9" s="52">
        <v>58986</v>
      </c>
      <c r="I9" s="52">
        <v>0</v>
      </c>
      <c r="J9" s="52">
        <v>0</v>
      </c>
      <c r="L9" s="20" t="s">
        <v>26</v>
      </c>
      <c r="M9" s="22">
        <v>7</v>
      </c>
      <c r="N9" s="39"/>
      <c r="O9" s="39"/>
    </row>
    <row r="10" spans="1:15">
      <c r="A10" s="55" t="s">
        <v>123</v>
      </c>
      <c r="B10" s="52">
        <v>14362</v>
      </c>
      <c r="C10" s="52">
        <v>642</v>
      </c>
      <c r="D10" s="52">
        <v>9764</v>
      </c>
      <c r="E10" s="52">
        <v>2416</v>
      </c>
      <c r="F10" s="54">
        <v>0</v>
      </c>
      <c r="G10" s="54">
        <v>182845</v>
      </c>
      <c r="H10" s="52">
        <v>27045</v>
      </c>
      <c r="I10" s="52">
        <v>0</v>
      </c>
      <c r="J10" s="52">
        <v>55000</v>
      </c>
      <c r="L10" s="20" t="s">
        <v>27</v>
      </c>
      <c r="M10" s="22">
        <v>8</v>
      </c>
      <c r="N10" s="39"/>
      <c r="O10" s="39"/>
    </row>
    <row r="11" spans="1:15">
      <c r="A11" s="55" t="s">
        <v>122</v>
      </c>
      <c r="B11" s="52">
        <v>7855</v>
      </c>
      <c r="C11" s="52">
        <v>1092</v>
      </c>
      <c r="D11" s="52">
        <v>17975</v>
      </c>
      <c r="E11" s="52">
        <v>573</v>
      </c>
      <c r="F11" s="54">
        <v>0</v>
      </c>
      <c r="G11" s="54">
        <v>1083408</v>
      </c>
      <c r="H11" s="52">
        <v>184464</v>
      </c>
      <c r="I11" s="52">
        <v>1</v>
      </c>
      <c r="J11" s="52">
        <v>20</v>
      </c>
      <c r="L11" s="20" t="s">
        <v>28</v>
      </c>
      <c r="M11" s="22">
        <v>9</v>
      </c>
      <c r="N11" s="39"/>
      <c r="O11" s="39"/>
    </row>
    <row r="12" spans="1:15">
      <c r="A12" s="55" t="s">
        <v>99</v>
      </c>
      <c r="B12" s="52">
        <v>11396</v>
      </c>
      <c r="C12" s="52">
        <v>1213</v>
      </c>
      <c r="D12" s="52">
        <v>4441</v>
      </c>
      <c r="E12" s="52">
        <v>411</v>
      </c>
      <c r="F12" s="54">
        <v>0</v>
      </c>
      <c r="G12" s="54">
        <v>149208</v>
      </c>
      <c r="H12" s="52">
        <v>14261</v>
      </c>
      <c r="I12" s="52">
        <v>0</v>
      </c>
      <c r="J12" s="52">
        <v>602</v>
      </c>
      <c r="L12" s="20" t="s">
        <v>29</v>
      </c>
      <c r="M12" s="22">
        <v>10</v>
      </c>
      <c r="N12" s="39"/>
      <c r="O12" s="39"/>
    </row>
    <row r="13" spans="1:15">
      <c r="A13" s="55" t="s">
        <v>121</v>
      </c>
      <c r="B13" s="52">
        <v>14468</v>
      </c>
      <c r="C13" s="52">
        <v>234</v>
      </c>
      <c r="D13" s="52">
        <v>2016</v>
      </c>
      <c r="E13" s="52">
        <v>471</v>
      </c>
      <c r="F13" s="54">
        <v>0</v>
      </c>
      <c r="G13" s="54">
        <v>298172</v>
      </c>
      <c r="H13" s="52">
        <v>2925</v>
      </c>
      <c r="I13" s="52">
        <v>0</v>
      </c>
      <c r="J13" s="52">
        <v>0</v>
      </c>
      <c r="L13" s="20" t="s">
        <v>30</v>
      </c>
      <c r="M13" s="22">
        <v>11</v>
      </c>
      <c r="N13" s="39"/>
      <c r="O13" s="39"/>
    </row>
    <row r="14" spans="1:15">
      <c r="A14" s="55" t="s">
        <v>120</v>
      </c>
      <c r="B14" s="52">
        <v>16443</v>
      </c>
      <c r="C14" s="52">
        <v>6782</v>
      </c>
      <c r="D14" s="52">
        <v>10442</v>
      </c>
      <c r="E14" s="52">
        <v>35</v>
      </c>
      <c r="F14" s="54">
        <v>0</v>
      </c>
      <c r="G14" s="54">
        <v>202431</v>
      </c>
      <c r="H14" s="52">
        <v>24699</v>
      </c>
      <c r="I14" s="52">
        <v>5</v>
      </c>
      <c r="J14" s="52">
        <v>200</v>
      </c>
      <c r="L14" s="20" t="s">
        <v>31</v>
      </c>
      <c r="M14" s="22">
        <v>12</v>
      </c>
      <c r="N14" s="39"/>
      <c r="O14" s="39"/>
    </row>
    <row r="15" spans="1:15">
      <c r="A15" s="55" t="s">
        <v>96</v>
      </c>
      <c r="B15" s="52">
        <v>23263</v>
      </c>
      <c r="C15" s="52">
        <v>4572</v>
      </c>
      <c r="D15" s="52">
        <v>6267</v>
      </c>
      <c r="E15" s="52">
        <v>607</v>
      </c>
      <c r="F15" s="54">
        <v>0</v>
      </c>
      <c r="G15" s="54">
        <v>203789</v>
      </c>
      <c r="H15" s="52">
        <v>20676</v>
      </c>
      <c r="I15" s="52">
        <v>2</v>
      </c>
      <c r="J15" s="52">
        <v>4800</v>
      </c>
      <c r="L15" s="20" t="s">
        <v>32</v>
      </c>
      <c r="M15" s="22">
        <v>13</v>
      </c>
      <c r="N15" s="39"/>
      <c r="O15" s="39"/>
    </row>
    <row r="16" spans="1:15">
      <c r="A16" s="55" t="s">
        <v>119</v>
      </c>
      <c r="B16" s="52">
        <v>15021</v>
      </c>
      <c r="C16" s="52">
        <v>1864</v>
      </c>
      <c r="D16" s="52">
        <v>20827</v>
      </c>
      <c r="E16" s="52">
        <v>3246</v>
      </c>
      <c r="F16" s="54">
        <v>0</v>
      </c>
      <c r="G16" s="54">
        <v>3868249</v>
      </c>
      <c r="H16" s="52">
        <v>303445</v>
      </c>
      <c r="I16" s="52">
        <v>79</v>
      </c>
      <c r="J16" s="52">
        <v>0</v>
      </c>
      <c r="L16" s="20" t="s">
        <v>33</v>
      </c>
      <c r="M16" s="22">
        <v>14</v>
      </c>
      <c r="N16" s="39"/>
      <c r="O16" s="39"/>
    </row>
    <row r="17" spans="1:15">
      <c r="A17" s="55" t="s">
        <v>105</v>
      </c>
      <c r="B17" s="52">
        <v>15367</v>
      </c>
      <c r="C17" s="52">
        <v>403</v>
      </c>
      <c r="D17" s="52">
        <v>2917</v>
      </c>
      <c r="E17" s="52">
        <v>519</v>
      </c>
      <c r="F17" s="54">
        <v>0</v>
      </c>
      <c r="G17" s="54">
        <v>143810</v>
      </c>
      <c r="H17" s="52">
        <v>51272</v>
      </c>
      <c r="I17" s="52">
        <v>5</v>
      </c>
      <c r="J17" s="52">
        <v>0</v>
      </c>
      <c r="L17" s="20" t="s">
        <v>34</v>
      </c>
      <c r="M17" s="22">
        <v>15</v>
      </c>
      <c r="N17" s="39"/>
      <c r="O17" s="39"/>
    </row>
    <row r="18" spans="1:15">
      <c r="A18" s="55" t="s">
        <v>118</v>
      </c>
      <c r="B18" s="52">
        <v>14037</v>
      </c>
      <c r="C18" s="52">
        <v>809</v>
      </c>
      <c r="D18" s="52">
        <v>11121</v>
      </c>
      <c r="E18" s="52">
        <v>39</v>
      </c>
      <c r="F18" s="54">
        <v>0</v>
      </c>
      <c r="G18" s="54">
        <v>457050</v>
      </c>
      <c r="H18" s="52">
        <v>6605</v>
      </c>
      <c r="I18" s="52">
        <v>0</v>
      </c>
      <c r="J18" s="52">
        <v>0</v>
      </c>
      <c r="L18" s="20" t="s">
        <v>35</v>
      </c>
      <c r="M18" s="22">
        <v>16</v>
      </c>
      <c r="N18" s="39"/>
      <c r="O18" s="39"/>
    </row>
    <row r="19" spans="1:15">
      <c r="A19" s="55" t="s">
        <v>117</v>
      </c>
      <c r="B19" s="52">
        <v>10672</v>
      </c>
      <c r="C19" s="52">
        <v>1233</v>
      </c>
      <c r="D19" s="52">
        <v>4730</v>
      </c>
      <c r="E19" s="52">
        <v>224</v>
      </c>
      <c r="F19" s="54">
        <v>0</v>
      </c>
      <c r="G19" s="54">
        <v>755456</v>
      </c>
      <c r="H19" s="52">
        <v>23670</v>
      </c>
      <c r="I19" s="52">
        <v>0</v>
      </c>
      <c r="J19" s="52">
        <v>868</v>
      </c>
      <c r="L19" s="20" t="s">
        <v>36</v>
      </c>
      <c r="M19" s="22">
        <v>17</v>
      </c>
      <c r="N19" s="39"/>
      <c r="O19" s="39"/>
    </row>
    <row r="20" spans="1:15">
      <c r="A20" s="55" t="s">
        <v>106</v>
      </c>
      <c r="B20" s="52">
        <v>14383</v>
      </c>
      <c r="C20" s="52">
        <v>1109</v>
      </c>
      <c r="D20" s="52">
        <v>3006</v>
      </c>
      <c r="E20" s="52">
        <v>1280</v>
      </c>
      <c r="F20" s="54">
        <v>0</v>
      </c>
      <c r="G20" s="54">
        <v>6557592</v>
      </c>
      <c r="H20" s="52">
        <v>20007</v>
      </c>
      <c r="I20" s="52">
        <v>134</v>
      </c>
      <c r="J20" s="52">
        <v>600</v>
      </c>
      <c r="L20" s="20" t="s">
        <v>37</v>
      </c>
      <c r="M20" s="22">
        <v>18</v>
      </c>
      <c r="N20" s="39"/>
      <c r="O20" s="39"/>
    </row>
    <row r="21" spans="1:15">
      <c r="A21" s="55" t="s">
        <v>100</v>
      </c>
      <c r="B21" s="52">
        <v>6174</v>
      </c>
      <c r="C21" s="52">
        <v>101</v>
      </c>
      <c r="D21" s="52">
        <v>885</v>
      </c>
      <c r="E21" s="52">
        <v>41</v>
      </c>
      <c r="F21" s="54">
        <v>0</v>
      </c>
      <c r="G21" s="54">
        <v>75210</v>
      </c>
      <c r="H21" s="52">
        <v>36799</v>
      </c>
      <c r="I21" s="52">
        <v>0</v>
      </c>
      <c r="J21" s="52">
        <v>0</v>
      </c>
      <c r="L21" s="20" t="s">
        <v>38</v>
      </c>
      <c r="M21" s="22">
        <v>19</v>
      </c>
      <c r="N21" s="39"/>
      <c r="O21" s="39"/>
    </row>
    <row r="22" spans="1:15">
      <c r="A22" s="55" t="s">
        <v>95</v>
      </c>
      <c r="B22" s="52">
        <v>26284</v>
      </c>
      <c r="C22" s="52">
        <v>735</v>
      </c>
      <c r="D22" s="52">
        <v>15426</v>
      </c>
      <c r="E22" s="52">
        <v>12749</v>
      </c>
      <c r="F22" s="54">
        <v>0</v>
      </c>
      <c r="G22" s="54">
        <v>2209962</v>
      </c>
      <c r="H22" s="52">
        <v>74248</v>
      </c>
      <c r="I22" s="52">
        <v>44</v>
      </c>
      <c r="J22" s="52">
        <v>10</v>
      </c>
      <c r="L22" s="20" t="s">
        <v>58</v>
      </c>
      <c r="M22" s="22">
        <v>20</v>
      </c>
      <c r="N22" s="39"/>
      <c r="O22" s="39"/>
    </row>
    <row r="23" spans="1:15">
      <c r="A23" s="55" t="s">
        <v>97</v>
      </c>
      <c r="B23" s="52">
        <v>86240</v>
      </c>
      <c r="C23" s="52">
        <v>261</v>
      </c>
      <c r="D23" s="52">
        <v>91998</v>
      </c>
      <c r="E23" s="52">
        <v>2212</v>
      </c>
      <c r="F23" s="54">
        <v>0</v>
      </c>
      <c r="G23" s="54">
        <v>1636298</v>
      </c>
      <c r="H23" s="52">
        <v>2539</v>
      </c>
      <c r="I23" s="52">
        <v>495</v>
      </c>
      <c r="J23" s="52">
        <v>11020</v>
      </c>
      <c r="L23" s="20" t="s">
        <v>59</v>
      </c>
      <c r="M23" s="22">
        <v>21</v>
      </c>
      <c r="N23" s="39"/>
      <c r="O23" s="39"/>
    </row>
    <row r="24" spans="1:15">
      <c r="A24" s="55" t="s">
        <v>116</v>
      </c>
      <c r="B24" s="52">
        <v>4414</v>
      </c>
      <c r="C24" s="52">
        <v>1047</v>
      </c>
      <c r="D24" s="52">
        <v>23927</v>
      </c>
      <c r="E24" s="52">
        <v>755</v>
      </c>
      <c r="F24" s="54">
        <v>0</v>
      </c>
      <c r="G24" s="54">
        <v>10593864</v>
      </c>
      <c r="H24" s="52">
        <v>2633</v>
      </c>
      <c r="I24" s="52">
        <v>1</v>
      </c>
      <c r="J24" s="52">
        <v>0</v>
      </c>
      <c r="L24" s="20" t="s">
        <v>60</v>
      </c>
      <c r="M24" s="22">
        <v>22</v>
      </c>
      <c r="N24" s="39"/>
      <c r="O24" s="39"/>
    </row>
    <row r="25" spans="1:15">
      <c r="A25" s="55" t="s">
        <v>115</v>
      </c>
      <c r="B25" s="52">
        <v>4283</v>
      </c>
      <c r="C25" s="52">
        <v>1031</v>
      </c>
      <c r="D25" s="52">
        <v>1700</v>
      </c>
      <c r="E25" s="52">
        <v>9</v>
      </c>
      <c r="F25" s="54">
        <v>0</v>
      </c>
      <c r="G25" s="54">
        <v>59143</v>
      </c>
      <c r="H25" s="52">
        <v>2812</v>
      </c>
      <c r="I25" s="52">
        <v>0</v>
      </c>
      <c r="J25" s="52">
        <v>4</v>
      </c>
      <c r="L25" s="20" t="s">
        <v>61</v>
      </c>
      <c r="M25" s="22">
        <v>23</v>
      </c>
      <c r="N25" s="39"/>
      <c r="O25" s="39"/>
    </row>
    <row r="26" spans="1:15">
      <c r="A26" s="55" t="s">
        <v>101</v>
      </c>
      <c r="B26" s="52">
        <v>4603</v>
      </c>
      <c r="C26" s="52">
        <v>1819</v>
      </c>
      <c r="D26" s="52">
        <v>1170</v>
      </c>
      <c r="E26" s="52">
        <v>0</v>
      </c>
      <c r="F26" s="54">
        <v>0</v>
      </c>
      <c r="G26" s="54">
        <v>72147</v>
      </c>
      <c r="H26" s="52">
        <v>5597</v>
      </c>
      <c r="I26" s="52">
        <v>0</v>
      </c>
      <c r="J26" s="52">
        <v>500</v>
      </c>
      <c r="L26" s="20" t="s">
        <v>62</v>
      </c>
      <c r="M26" s="22">
        <v>24</v>
      </c>
      <c r="N26" s="39"/>
      <c r="O26" s="39"/>
    </row>
    <row r="27" spans="1:15">
      <c r="A27" s="55" t="s">
        <v>103</v>
      </c>
      <c r="B27" s="52">
        <v>7208</v>
      </c>
      <c r="C27" s="52">
        <v>768</v>
      </c>
      <c r="D27" s="52">
        <v>1216</v>
      </c>
      <c r="E27" s="52">
        <v>359</v>
      </c>
      <c r="F27" s="54">
        <v>0</v>
      </c>
      <c r="G27" s="54">
        <v>192639</v>
      </c>
      <c r="H27" s="52">
        <v>3149</v>
      </c>
      <c r="I27" s="52">
        <v>7</v>
      </c>
      <c r="J27" s="52">
        <v>0</v>
      </c>
      <c r="L27" s="20" t="s">
        <v>63</v>
      </c>
      <c r="M27" s="22">
        <v>25</v>
      </c>
      <c r="N27" s="39"/>
      <c r="O27" s="39"/>
    </row>
    <row r="28" spans="1:15">
      <c r="A28" s="55" t="s">
        <v>110</v>
      </c>
      <c r="B28" s="52">
        <v>17794</v>
      </c>
      <c r="C28" s="52">
        <v>597</v>
      </c>
      <c r="D28" s="52">
        <v>1433</v>
      </c>
      <c r="E28" s="52">
        <v>5698</v>
      </c>
      <c r="F28" s="54">
        <v>0</v>
      </c>
      <c r="G28" s="54">
        <v>130496</v>
      </c>
      <c r="H28" s="52">
        <v>8692</v>
      </c>
      <c r="I28" s="52">
        <v>15</v>
      </c>
      <c r="J28" s="52">
        <v>3</v>
      </c>
      <c r="L28" s="20" t="s">
        <v>64</v>
      </c>
      <c r="M28" s="22">
        <v>26</v>
      </c>
      <c r="N28" s="39"/>
      <c r="O28" s="39"/>
    </row>
    <row r="29" spans="1:15">
      <c r="A29" s="55" t="s">
        <v>108</v>
      </c>
      <c r="B29" s="52">
        <v>9589</v>
      </c>
      <c r="C29" s="52">
        <v>1909</v>
      </c>
      <c r="D29" s="52">
        <v>3721</v>
      </c>
      <c r="E29" s="52">
        <v>0</v>
      </c>
      <c r="F29" s="54">
        <v>0</v>
      </c>
      <c r="G29" s="54">
        <v>73856</v>
      </c>
      <c r="H29" s="52">
        <v>8937</v>
      </c>
      <c r="I29" s="52">
        <v>0</v>
      </c>
      <c r="J29" s="52">
        <v>10</v>
      </c>
      <c r="L29" s="20" t="s">
        <v>65</v>
      </c>
      <c r="M29" s="22">
        <v>27</v>
      </c>
      <c r="N29" s="39"/>
      <c r="O29" s="39"/>
    </row>
    <row r="30" spans="1:15">
      <c r="A30" s="55" t="s">
        <v>114</v>
      </c>
      <c r="B30" s="52">
        <v>5664</v>
      </c>
      <c r="C30" s="52">
        <v>487</v>
      </c>
      <c r="D30" s="52">
        <v>3569</v>
      </c>
      <c r="E30" s="52">
        <v>1646</v>
      </c>
      <c r="F30" s="54">
        <v>0</v>
      </c>
      <c r="G30" s="54">
        <v>475479</v>
      </c>
      <c r="H30" s="52">
        <v>25867</v>
      </c>
      <c r="I30" s="52">
        <v>54</v>
      </c>
      <c r="J30" s="52">
        <v>1</v>
      </c>
      <c r="L30" s="20" t="s">
        <v>66</v>
      </c>
      <c r="M30" s="22">
        <v>28</v>
      </c>
      <c r="N30" s="39"/>
      <c r="O30" s="39"/>
    </row>
    <row r="31" spans="1:15">
      <c r="A31" s="55" t="s">
        <v>113</v>
      </c>
      <c r="B31" s="52">
        <v>5884</v>
      </c>
      <c r="C31" s="52">
        <v>1021</v>
      </c>
      <c r="D31" s="52">
        <v>6783</v>
      </c>
      <c r="E31" s="52">
        <v>4</v>
      </c>
      <c r="F31" s="54">
        <v>0</v>
      </c>
      <c r="G31" s="54">
        <v>116711</v>
      </c>
      <c r="H31" s="52">
        <v>10383</v>
      </c>
      <c r="I31" s="52">
        <v>0</v>
      </c>
      <c r="J31" s="52">
        <v>2</v>
      </c>
      <c r="L31" s="20" t="s">
        <v>67</v>
      </c>
      <c r="M31" s="22">
        <v>29</v>
      </c>
      <c r="N31" s="39"/>
      <c r="O31" s="39"/>
    </row>
    <row r="32" spans="1:15">
      <c r="A32" s="55" t="s">
        <v>112</v>
      </c>
      <c r="B32" s="52">
        <v>5015</v>
      </c>
      <c r="C32" s="52">
        <v>1866</v>
      </c>
      <c r="D32" s="52">
        <v>800</v>
      </c>
      <c r="E32" s="52">
        <v>0</v>
      </c>
      <c r="F32" s="54">
        <v>0</v>
      </c>
      <c r="G32" s="54">
        <v>48154</v>
      </c>
      <c r="H32" s="52">
        <v>2615</v>
      </c>
      <c r="I32" s="52">
        <v>0</v>
      </c>
      <c r="J32" s="52">
        <v>210</v>
      </c>
      <c r="L32" s="20" t="s">
        <v>68</v>
      </c>
      <c r="M32" s="22">
        <v>30</v>
      </c>
      <c r="N32" s="39"/>
      <c r="O32" s="39"/>
    </row>
    <row r="33" spans="1:22">
      <c r="A33" s="55" t="s">
        <v>111</v>
      </c>
      <c r="B33" s="52">
        <v>6450</v>
      </c>
      <c r="C33" s="52">
        <v>2192</v>
      </c>
      <c r="D33" s="52">
        <v>1849</v>
      </c>
      <c r="E33" s="52">
        <v>2</v>
      </c>
      <c r="F33" s="54">
        <v>0</v>
      </c>
      <c r="G33" s="54">
        <v>65312</v>
      </c>
      <c r="H33" s="52">
        <v>1717</v>
      </c>
      <c r="I33" s="52">
        <v>0</v>
      </c>
      <c r="J33" s="52">
        <v>10</v>
      </c>
      <c r="L33" s="20" t="s">
        <v>69</v>
      </c>
      <c r="M33" s="22">
        <v>31</v>
      </c>
      <c r="N33" s="39"/>
      <c r="O33" s="39"/>
    </row>
    <row r="34" spans="1:22">
      <c r="A34" s="55" t="s">
        <v>107</v>
      </c>
      <c r="B34" s="52">
        <v>5221</v>
      </c>
      <c r="C34" s="52">
        <v>100</v>
      </c>
      <c r="D34" s="52">
        <v>2628</v>
      </c>
      <c r="E34" s="52">
        <v>64</v>
      </c>
      <c r="F34" s="54">
        <v>0</v>
      </c>
      <c r="G34" s="54">
        <v>72515</v>
      </c>
      <c r="H34" s="52">
        <v>3116</v>
      </c>
      <c r="I34" s="52">
        <v>0</v>
      </c>
      <c r="J34" s="52">
        <v>0</v>
      </c>
      <c r="L34" s="20" t="s">
        <v>70</v>
      </c>
      <c r="M34" s="22">
        <v>32</v>
      </c>
      <c r="N34" s="39"/>
      <c r="O34" s="39"/>
    </row>
    <row r="35" spans="1:22">
      <c r="K35" s="57"/>
      <c r="L35" s="10"/>
      <c r="M35" s="10"/>
      <c r="N35" s="10"/>
      <c r="O35" s="10"/>
      <c r="P35" s="57"/>
      <c r="Q35" s="57"/>
      <c r="R35" s="57"/>
      <c r="S35" s="57"/>
      <c r="T35" s="57"/>
      <c r="U35" s="57"/>
      <c r="V35" s="57"/>
    </row>
    <row r="36" spans="1:22">
      <c r="K36" s="57"/>
      <c r="L36" s="10"/>
      <c r="M36" s="10"/>
      <c r="N36" s="10"/>
      <c r="O36" s="10"/>
      <c r="P36" s="57"/>
      <c r="Q36" s="57"/>
      <c r="R36" s="57"/>
      <c r="S36" s="57"/>
      <c r="T36" s="57"/>
      <c r="U36" s="57"/>
      <c r="V36" s="57"/>
    </row>
    <row r="37" spans="1:22">
      <c r="K37" s="57"/>
      <c r="L37" s="10"/>
      <c r="M37" s="10"/>
      <c r="N37" s="10"/>
      <c r="O37" s="10"/>
      <c r="P37" s="57"/>
      <c r="Q37" s="57"/>
      <c r="R37" s="57"/>
      <c r="S37" s="57"/>
      <c r="T37" s="57"/>
      <c r="U37" s="57"/>
      <c r="V37" s="57"/>
    </row>
    <row r="38" spans="1:22">
      <c r="K38" s="57"/>
      <c r="L38" s="5"/>
      <c r="M38" s="5"/>
      <c r="N38" s="5"/>
      <c r="O38" s="5"/>
      <c r="P38" s="57"/>
      <c r="Q38" s="57"/>
      <c r="R38" s="57"/>
      <c r="S38" s="57"/>
      <c r="T38" s="57"/>
      <c r="U38" s="57"/>
      <c r="V38" s="57"/>
    </row>
    <row r="39" spans="1:22">
      <c r="K39" s="57"/>
      <c r="L39" s="5"/>
      <c r="M39" s="5"/>
      <c r="N39" s="5"/>
      <c r="O39" s="5"/>
      <c r="P39" s="57"/>
      <c r="Q39" s="57"/>
      <c r="R39" s="57"/>
      <c r="S39" s="57"/>
      <c r="T39" s="57"/>
      <c r="U39" s="57"/>
      <c r="V39" s="57"/>
    </row>
    <row r="40" spans="1:22">
      <c r="L40" s="8"/>
      <c r="M40" s="8"/>
      <c r="N40" s="8"/>
      <c r="O40" s="8"/>
    </row>
  </sheetData>
  <sortState ref="A2:M33">
    <sortCondition ref="M2:M33"/>
  </sortState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T-11. 9พ.ศ. 2562</vt:lpstr>
      <vt:lpstr>T-11. 9พ.ศ. 2561</vt:lpstr>
      <vt:lpstr>T-11. 9พ.ศ. 2560</vt:lpstr>
      <vt:lpstr>ปี 2562</vt:lpstr>
      <vt:lpstr>ปี 2561</vt:lpstr>
      <vt:lpstr>'ปี 2561'!Print_Titles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2019-12-20T06:54:29Z</cp:lastPrinted>
  <dcterms:created xsi:type="dcterms:W3CDTF">2004-08-20T21:28:46Z</dcterms:created>
  <dcterms:modified xsi:type="dcterms:W3CDTF">2019-12-20T08:46:12Z</dcterms:modified>
</cp:coreProperties>
</file>