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75" windowWidth="20055" windowHeight="7935"/>
  </bookViews>
  <sheets>
    <sheet name="T-3.7" sheetId="1" r:id="rId1"/>
  </sheets>
  <definedNames>
    <definedName name="_xlnm.Print_Area" localSheetId="0">'T-3.7'!$A$1:$V$29</definedName>
  </definedNames>
  <calcPr calcId="125725" calcMode="manual"/>
</workbook>
</file>

<file path=xl/calcChain.xml><?xml version="1.0" encoding="utf-8"?>
<calcChain xmlns="http://schemas.openxmlformats.org/spreadsheetml/2006/main">
  <c r="L12" i="1"/>
  <c r="K12" s="1"/>
  <c r="M12"/>
  <c r="S12"/>
  <c r="R12" s="1"/>
  <c r="Q12" s="1"/>
  <c r="P12" s="1"/>
  <c r="O12" s="1"/>
  <c r="N12" s="1"/>
  <c r="I13"/>
  <c r="I12" s="1"/>
  <c r="J13"/>
  <c r="J12" s="1"/>
  <c r="G12" s="1"/>
  <c r="K13"/>
  <c r="I14"/>
  <c r="F14" s="1"/>
  <c r="E14" s="1"/>
  <c r="J14"/>
  <c r="G14" s="1"/>
  <c r="K14"/>
  <c r="I15"/>
  <c r="F15" s="1"/>
  <c r="J15"/>
  <c r="G15" s="1"/>
  <c r="K15"/>
  <c r="I16"/>
  <c r="F16" s="1"/>
  <c r="E16" s="1"/>
  <c r="J16"/>
  <c r="G16" s="1"/>
  <c r="K16"/>
  <c r="I17"/>
  <c r="F17" s="1"/>
  <c r="J17"/>
  <c r="G17" s="1"/>
  <c r="K17"/>
  <c r="I18"/>
  <c r="F18" s="1"/>
  <c r="E18" s="1"/>
  <c r="J18"/>
  <c r="G18" s="1"/>
  <c r="K18"/>
  <c r="I19"/>
  <c r="F19" s="1"/>
  <c r="J19"/>
  <c r="G19" s="1"/>
  <c r="K19"/>
  <c r="I20"/>
  <c r="F20" s="1"/>
  <c r="J20"/>
  <c r="H20" s="1"/>
  <c r="K20"/>
  <c r="G21"/>
  <c r="I21"/>
  <c r="F21" s="1"/>
  <c r="E21" s="1"/>
  <c r="J21"/>
  <c r="K21"/>
  <c r="F22"/>
  <c r="I22"/>
  <c r="J22"/>
  <c r="H22" s="1"/>
  <c r="K22"/>
  <c r="G23"/>
  <c r="I23"/>
  <c r="F23" s="1"/>
  <c r="E23" s="1"/>
  <c r="J23"/>
  <c r="K23"/>
  <c r="F12" l="1"/>
  <c r="E12" s="1"/>
  <c r="H12"/>
  <c r="E19"/>
  <c r="E17"/>
  <c r="E15"/>
  <c r="H23"/>
  <c r="G22"/>
  <c r="E22" s="1"/>
  <c r="H21"/>
  <c r="G20"/>
  <c r="E20" s="1"/>
  <c r="H19"/>
  <c r="H17"/>
  <c r="H15"/>
  <c r="H13"/>
  <c r="F13"/>
  <c r="H18"/>
  <c r="H16"/>
  <c r="H14"/>
  <c r="G13"/>
  <c r="E13" l="1"/>
</calcChain>
</file>

<file path=xl/sharedStrings.xml><?xml version="1.0" encoding="utf-8"?>
<sst xmlns="http://schemas.openxmlformats.org/spreadsheetml/2006/main" count="82" uniqueCount="54">
  <si>
    <t xml:space="preserve">  </t>
  </si>
  <si>
    <t xml:space="preserve">            2. Kamphaeng Phet Secondary Educational Service Area Office, Area 41</t>
  </si>
  <si>
    <t xml:space="preserve">             2. สำนักงานเขตพื้นที่การศึกษามัธยมศึกษาเขต 41  กำแพงเพชร</t>
  </si>
  <si>
    <t>Source:  1. Kamphaeng Phet  Primary Educational Service Area Office, Area  1 and 2</t>
  </si>
  <si>
    <t xml:space="preserve">     ที่มา:  1.สำนักงานเขตพื้นที่การศึกษาประถมศึกษากำแพงเพชร  เขต 1 และ 2</t>
  </si>
  <si>
    <t>Kosamphi Nakhon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</si>
  <si>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</si>
  <si>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</si>
  <si>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</si>
  <si>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</si>
  <si>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</si>
  <si>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</si>
  <si>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</si>
  <si>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</si>
  <si>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</si>
  <si>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</si>
  <si>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</si>
  <si>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</si>
  <si>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</si>
  <si>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</si>
  <si>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</si>
  <si>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</si>
  <si>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</si>
  <si>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</si>
  <si>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</si>
  <si>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</si>
  <si>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</si>
  <si>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</si>
  <si>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</si>
  <si>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Female</t>
  </si>
  <si>
    <t>Male</t>
  </si>
  <si>
    <t>หญิง</t>
  </si>
  <si>
    <t>ชาย</t>
  </si>
  <si>
    <t>รวม</t>
  </si>
  <si>
    <t>Administration</t>
  </si>
  <si>
    <t>Education Commission</t>
  </si>
  <si>
    <t>Others</t>
  </si>
  <si>
    <t xml:space="preserve">Department of Local </t>
  </si>
  <si>
    <t>Office of the Private</t>
  </si>
  <si>
    <t>Office of the Basic</t>
  </si>
  <si>
    <r>
      <t xml:space="preserve">อื่น ๆ </t>
    </r>
    <r>
      <rPr>
        <vertAlign val="superscript"/>
        <sz val="12"/>
        <rFont val="TH SarabunPSK"/>
        <family val="2"/>
      </rPr>
      <t>1/</t>
    </r>
  </si>
  <si>
    <t>กรมส่งเสริมการปกครองท้องถิ่น</t>
  </si>
  <si>
    <t>การศึกษาเอกชน</t>
  </si>
  <si>
    <t>การศึกษาขั้นพื้นฐาน</t>
  </si>
  <si>
    <t>คณะกรรมการส่งเสริม</t>
  </si>
  <si>
    <t>สนง.คณะกรรมการ</t>
  </si>
  <si>
    <t>สำนักบริหารงาน</t>
  </si>
  <si>
    <t>District</t>
  </si>
  <si>
    <t>สังกัด Jurisdiction</t>
  </si>
  <si>
    <t>อำเภอ</t>
  </si>
  <si>
    <t>Student by Jurisdiction, Sex and District: Academic Year 2015</t>
  </si>
  <si>
    <t xml:space="preserve">Table </t>
  </si>
  <si>
    <t>นักเรียน จำแนกตามสังกัด และเพศ เป็นรายอำเภอ ปีการศึกษา 2558</t>
  </si>
  <si>
    <t xml:space="preserve">ตาราง    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</si>
</sst>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87" fontId="3" fillId="0" borderId="4" xfId="1" applyNumberFormat="1" applyFont="1" applyBorder="1"/>
    <xf numFmtId="187" fontId="3" fillId="0" borderId="5" xfId="1" applyNumberFormat="1" applyFont="1" applyBorder="1"/>
    <xf numFmtId="187" fontId="3" fillId="0" borderId="4" xfId="1" applyNumberFormat="1" applyFont="1" applyBorder="1" applyAlignment="1">
      <alignment vertical="center"/>
    </xf>
    <xf numFmtId="0" fontId="3" fillId="0" borderId="5" xfId="0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187" fontId="6" fillId="0" borderId="4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/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1" xfId="0" applyFont="1" applyBorder="1"/>
    <xf numFmtId="0" fontId="8" fillId="0" borderId="0" xfId="0" applyFont="1" applyBorder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1104900</xdr:colOff>
      <xdr:row>0</xdr:row>
      <xdr:rowOff>9525</xdr:rowOff>
    </xdr:from>
    <xdr:to>
      <xdr:col>22</xdr:col>
      <xdr:colOff>85725</xdr:colOff>
      <xdr:row>29</xdr:row>
      <xdr:rowOff>0</xdr:rowOff>
    </xdr:to>
    <xdr:grpSp>
      <xdr:nvGrpSpPr>
        <xdr:cNvPr id="2" name="Group 209"/>
        <xdr:cNvGrpSpPr>
          <a:grpSpLocks/>
        </xdr:cNvGrpSpPr>
      </xdr:nvGrpSpPr>
      <xdr:grpSpPr bwMode="auto">
        <a:xfrm>
          <a:off x="9448800" y="9525"/>
          <a:ext cx="590550" cy="6581775"/>
          <a:chOff x="978" y="1"/>
          <a:chExt cx="62" cy="70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2" y="87"/>
            <a:ext cx="50" cy="5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78" y="663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T30"/>
  <sheetViews>
    <sheetView showGridLines="0" tabSelected="1" topLeftCell="A13" zoomScaleNormal="100" workbookViewId="0">
      <selection activeCell="U1" sqref="U1"/>
    </sheetView>
  </sheetViews>
  <sheetFormatPr defaultRowHeight="18.75"/>
  <cols>
    <col min="1" max="1" width="1.7109375" style="1" customWidth="1"/>
    <col min="2" max="2" width="6.140625" style="1" customWidth="1"/>
    <col min="3" max="3" width="4.140625" style="1" customWidth="1"/>
    <col min="4" max="7" width="7.28515625" style="1" customWidth="1"/>
    <col min="8" max="19" width="7" style="1" customWidth="1"/>
    <col min="20" max="20" width="17.7109375" style="1" customWidth="1"/>
    <col min="21" max="21" width="2.28515625" style="1" customWidth="1"/>
    <col min="22" max="22" width="4.140625" style="1" customWidth="1"/>
    <col min="23" max="16384" width="9.140625" style="1"/>
  </cols>
  <sheetData>
    <row r="1" spans="1:20" s="68" customFormat="1">
      <c r="B1" s="68" t="s">
        <v>53</v>
      </c>
      <c r="C1" s="67">
        <v>3.7</v>
      </c>
      <c r="D1" s="68" t="s">
        <v>52</v>
      </c>
    </row>
    <row r="2" spans="1:20" s="65" customFormat="1">
      <c r="B2" s="66" t="s">
        <v>51</v>
      </c>
      <c r="C2" s="67">
        <v>3.7</v>
      </c>
      <c r="D2" s="66" t="s">
        <v>50</v>
      </c>
      <c r="E2" s="66"/>
    </row>
    <row r="3" spans="1:20" ht="3" customHeight="1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</row>
    <row r="4" spans="1:20" s="2" customFormat="1" ht="21.75" customHeight="1">
      <c r="A4" s="63" t="s">
        <v>49</v>
      </c>
      <c r="B4" s="62"/>
      <c r="C4" s="62"/>
      <c r="D4" s="61"/>
      <c r="E4" s="60"/>
      <c r="F4" s="4"/>
      <c r="G4" s="15"/>
      <c r="H4" s="59" t="s">
        <v>48</v>
      </c>
      <c r="I4" s="58"/>
      <c r="J4" s="58"/>
      <c r="K4" s="58"/>
      <c r="L4" s="58"/>
      <c r="M4" s="58"/>
      <c r="N4" s="50"/>
      <c r="O4" s="50"/>
      <c r="P4" s="50"/>
      <c r="Q4" s="57"/>
      <c r="R4" s="57"/>
      <c r="S4" s="56"/>
      <c r="T4" s="55" t="s">
        <v>47</v>
      </c>
    </row>
    <row r="5" spans="1:20" s="2" customFormat="1" ht="15.75">
      <c r="A5" s="32"/>
      <c r="B5" s="32"/>
      <c r="C5" s="32"/>
      <c r="D5" s="31"/>
      <c r="E5" s="48"/>
      <c r="F5" s="4"/>
      <c r="G5" s="15"/>
      <c r="H5" s="48"/>
      <c r="I5" s="4"/>
      <c r="J5" s="11"/>
      <c r="K5" s="44"/>
      <c r="L5" s="45" t="s">
        <v>46</v>
      </c>
      <c r="M5" s="44"/>
      <c r="N5" s="54"/>
      <c r="O5" s="53"/>
      <c r="P5" s="52"/>
      <c r="Q5" s="4"/>
      <c r="R5" s="4"/>
      <c r="S5" s="11"/>
      <c r="T5" s="28"/>
    </row>
    <row r="6" spans="1:20" s="2" customFormat="1" ht="19.5" customHeight="1">
      <c r="A6" s="32"/>
      <c r="B6" s="32"/>
      <c r="C6" s="32"/>
      <c r="D6" s="31"/>
      <c r="E6" s="43" t="s">
        <v>33</v>
      </c>
      <c r="F6" s="42"/>
      <c r="G6" s="41"/>
      <c r="H6" s="47"/>
      <c r="I6" s="45" t="s">
        <v>45</v>
      </c>
      <c r="J6" s="46"/>
      <c r="K6" s="44"/>
      <c r="L6" s="45" t="s">
        <v>44</v>
      </c>
      <c r="M6" s="44"/>
      <c r="N6" s="51"/>
      <c r="O6" s="50"/>
      <c r="P6" s="49"/>
      <c r="Q6" s="42"/>
      <c r="R6" s="42"/>
      <c r="S6" s="41"/>
      <c r="T6" s="28"/>
    </row>
    <row r="7" spans="1:20" s="2" customFormat="1" ht="21" customHeight="1">
      <c r="A7" s="32"/>
      <c r="B7" s="32"/>
      <c r="C7" s="32"/>
      <c r="D7" s="31"/>
      <c r="E7" s="43" t="s">
        <v>27</v>
      </c>
      <c r="F7" s="42"/>
      <c r="G7" s="41"/>
      <c r="H7" s="47"/>
      <c r="I7" s="45" t="s">
        <v>43</v>
      </c>
      <c r="J7" s="46"/>
      <c r="K7" s="44"/>
      <c r="L7" s="45" t="s">
        <v>42</v>
      </c>
      <c r="M7" s="44"/>
      <c r="N7" s="43" t="s">
        <v>41</v>
      </c>
      <c r="O7" s="42"/>
      <c r="P7" s="41"/>
      <c r="Q7" s="42" t="s">
        <v>40</v>
      </c>
      <c r="R7" s="42"/>
      <c r="S7" s="41"/>
      <c r="T7" s="28"/>
    </row>
    <row r="8" spans="1:20" s="2" customFormat="1" ht="15.75">
      <c r="A8" s="32"/>
      <c r="B8" s="32"/>
      <c r="C8" s="32"/>
      <c r="D8" s="31"/>
      <c r="E8" s="48"/>
      <c r="F8" s="16"/>
      <c r="G8" s="15"/>
      <c r="H8" s="47"/>
      <c r="I8" s="45" t="s">
        <v>39</v>
      </c>
      <c r="J8" s="46"/>
      <c r="K8" s="44"/>
      <c r="L8" s="45" t="s">
        <v>38</v>
      </c>
      <c r="M8" s="44"/>
      <c r="N8" s="43" t="s">
        <v>37</v>
      </c>
      <c r="O8" s="42"/>
      <c r="P8" s="41"/>
      <c r="Q8" s="42" t="s">
        <v>36</v>
      </c>
      <c r="R8" s="42"/>
      <c r="S8" s="41"/>
      <c r="T8" s="28"/>
    </row>
    <row r="9" spans="1:20" s="2" customFormat="1" ht="15.75">
      <c r="A9" s="32"/>
      <c r="B9" s="32"/>
      <c r="C9" s="32"/>
      <c r="D9" s="31"/>
      <c r="E9" s="40"/>
      <c r="F9" s="36"/>
      <c r="G9" s="24"/>
      <c r="H9" s="39"/>
      <c r="I9" s="38" t="s">
        <v>35</v>
      </c>
      <c r="J9" s="37"/>
      <c r="K9" s="5"/>
      <c r="L9" s="36" t="s">
        <v>35</v>
      </c>
      <c r="M9" s="5"/>
      <c r="N9" s="35" t="s">
        <v>34</v>
      </c>
      <c r="O9" s="34"/>
      <c r="P9" s="33"/>
      <c r="Q9" s="5"/>
      <c r="R9" s="5"/>
      <c r="S9" s="6"/>
      <c r="T9" s="28"/>
    </row>
    <row r="10" spans="1:20">
      <c r="A10" s="32"/>
      <c r="B10" s="32"/>
      <c r="C10" s="32"/>
      <c r="D10" s="31"/>
      <c r="E10" s="29" t="s">
        <v>33</v>
      </c>
      <c r="F10" s="29" t="s">
        <v>32</v>
      </c>
      <c r="G10" s="15" t="s">
        <v>31</v>
      </c>
      <c r="H10" s="29" t="s">
        <v>33</v>
      </c>
      <c r="I10" s="29" t="s">
        <v>32</v>
      </c>
      <c r="J10" s="15" t="s">
        <v>31</v>
      </c>
      <c r="K10" s="29" t="s">
        <v>33</v>
      </c>
      <c r="L10" s="29" t="s">
        <v>32</v>
      </c>
      <c r="M10" s="15" t="s">
        <v>31</v>
      </c>
      <c r="N10" s="30" t="s">
        <v>33</v>
      </c>
      <c r="O10" s="15" t="s">
        <v>32</v>
      </c>
      <c r="P10" s="15" t="s">
        <v>31</v>
      </c>
      <c r="Q10" s="29" t="s">
        <v>33</v>
      </c>
      <c r="R10" s="29" t="s">
        <v>32</v>
      </c>
      <c r="S10" s="15" t="s">
        <v>31</v>
      </c>
      <c r="T10" s="28"/>
    </row>
    <row r="11" spans="1:20">
      <c r="A11" s="27"/>
      <c r="B11" s="27"/>
      <c r="C11" s="27"/>
      <c r="D11" s="26"/>
      <c r="E11" s="25" t="s">
        <v>27</v>
      </c>
      <c r="F11" s="25" t="s">
        <v>30</v>
      </c>
      <c r="G11" s="24" t="s">
        <v>29</v>
      </c>
      <c r="H11" s="25" t="s">
        <v>27</v>
      </c>
      <c r="I11" s="25" t="s">
        <v>30</v>
      </c>
      <c r="J11" s="24" t="s">
        <v>29</v>
      </c>
      <c r="K11" s="25" t="s">
        <v>27</v>
      </c>
      <c r="L11" s="25" t="s">
        <v>30</v>
      </c>
      <c r="M11" s="24" t="s">
        <v>29</v>
      </c>
      <c r="N11" s="25" t="s">
        <v>27</v>
      </c>
      <c r="O11" s="24" t="s">
        <v>30</v>
      </c>
      <c r="P11" s="24" t="s">
        <v>29</v>
      </c>
      <c r="Q11" s="25" t="s">
        <v>27</v>
      </c>
      <c r="R11" s="25" t="s">
        <v>30</v>
      </c>
      <c r="S11" s="24" t="s">
        <v>29</v>
      </c>
      <c r="T11" s="23"/>
    </row>
    <row r="12" spans="1:20" s="18" customFormat="1" ht="27" customHeight="1">
      <c r="A12" s="22" t="s">
        <v>28</v>
      </c>
      <c r="B12" s="22"/>
      <c r="C12" s="22"/>
      <c r="D12" s="21"/>
      <c r="E12" s="20">
        <f>SUM(F12:G12)</f>
        <v>94836</v>
      </c>
      <c r="F12" s="20">
        <f>+I12+L12+O12+R12</f>
        <v>47258</v>
      </c>
      <c r="G12" s="20">
        <f>+J12+M12+P12+S12</f>
        <v>47578</v>
      </c>
      <c r="H12" s="20">
        <f>SUM(I12:J12)</f>
        <v>84927</v>
      </c>
      <c r="I12" s="20">
        <f>SUM(I13:I23)</f>
        <v>42193</v>
      </c>
      <c r="J12" s="20">
        <f>SUM(J13:J23)</f>
        <v>42734</v>
      </c>
      <c r="K12" s="20">
        <f>SUM(L12:M12)</f>
        <v>9909</v>
      </c>
      <c r="L12" s="20">
        <f>SUM(L13:L23)</f>
        <v>5065</v>
      </c>
      <c r="M12" s="20">
        <f>SUM(M13:M23)</f>
        <v>4844</v>
      </c>
      <c r="N12" s="20">
        <f>SUM(O12:P12)</f>
        <v>0</v>
      </c>
      <c r="O12" s="20">
        <f>SUM(P12:Q12)</f>
        <v>0</v>
      </c>
      <c r="P12" s="20">
        <f>SUM(Q12:R12)</f>
        <v>0</v>
      </c>
      <c r="Q12" s="20">
        <f>SUM(R12:S12)</f>
        <v>0</v>
      </c>
      <c r="R12" s="20">
        <f>SUM(S12:T12)</f>
        <v>0</v>
      </c>
      <c r="S12" s="20">
        <f>SUM(T12:U12)</f>
        <v>0</v>
      </c>
      <c r="T12" s="19" t="s">
        <v>27</v>
      </c>
    </row>
    <row r="13" spans="1:20" ht="20.25" customHeight="1">
      <c r="A13" s="17"/>
      <c r="B13" s="1" t="s">
        <v>26</v>
      </c>
      <c r="C13" s="12"/>
      <c r="D13" s="15"/>
      <c r="E13" s="10">
        <f>SUM(F13:G13)</f>
        <v>32849</v>
      </c>
      <c r="F13" s="10">
        <f>+I13+L13+O13+R13</f>
        <v>16075</v>
      </c>
      <c r="G13" s="10">
        <f>+J13+M13+P13+S13</f>
        <v>16774</v>
      </c>
      <c r="H13" s="10">
        <f>SUM(I13:J13)</f>
        <v>25920</v>
      </c>
      <c r="I13" s="8">
        <f>8120+4401</f>
        <v>12521</v>
      </c>
      <c r="J13" s="9">
        <f>7497+5902</f>
        <v>13399</v>
      </c>
      <c r="K13" s="10">
        <f>SUM(L13:M13)</f>
        <v>6929</v>
      </c>
      <c r="L13" s="8">
        <v>3554</v>
      </c>
      <c r="M13" s="9">
        <v>3375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  <c r="T13" s="2" t="s">
        <v>25</v>
      </c>
    </row>
    <row r="14" spans="1:20" ht="20.25" customHeight="1">
      <c r="A14" s="16"/>
      <c r="B14" s="14" t="s">
        <v>24</v>
      </c>
      <c r="D14" s="15"/>
      <c r="E14" s="10">
        <f>SUM(F14:G14)</f>
        <v>5828</v>
      </c>
      <c r="F14" s="10">
        <f>+I14+L14+O14+R14</f>
        <v>3010</v>
      </c>
      <c r="G14" s="10">
        <f>+J14+M14+P14+S14</f>
        <v>2818</v>
      </c>
      <c r="H14" s="10">
        <f>SUM(I14:J14)</f>
        <v>5334</v>
      </c>
      <c r="I14" s="8">
        <f>2271+478</f>
        <v>2749</v>
      </c>
      <c r="J14" s="9">
        <f>2057+528</f>
        <v>2585</v>
      </c>
      <c r="K14" s="10">
        <f>SUM(L14:M14)</f>
        <v>494</v>
      </c>
      <c r="L14" s="8">
        <v>261</v>
      </c>
      <c r="M14" s="9">
        <v>233</v>
      </c>
      <c r="N14" s="8">
        <v>0</v>
      </c>
      <c r="O14" s="8">
        <v>0</v>
      </c>
      <c r="P14" s="8">
        <v>0</v>
      </c>
      <c r="Q14" s="8">
        <v>0</v>
      </c>
      <c r="R14" s="8">
        <v>0</v>
      </c>
      <c r="S14" s="8">
        <v>0</v>
      </c>
      <c r="T14" s="1" t="s">
        <v>23</v>
      </c>
    </row>
    <row r="15" spans="1:20" ht="20.25" customHeight="1">
      <c r="A15" s="16"/>
      <c r="B15" s="14" t="s">
        <v>22</v>
      </c>
      <c r="C15" s="12"/>
      <c r="D15" s="15"/>
      <c r="E15" s="10">
        <f>SUM(F15:G15)</f>
        <v>8303</v>
      </c>
      <c r="F15" s="10">
        <f>+I15+L15+O15+R15</f>
        <v>4038</v>
      </c>
      <c r="G15" s="10">
        <f>+J15+M15+P15+S15</f>
        <v>4265</v>
      </c>
      <c r="H15" s="10">
        <f>SUM(I15:J15)</f>
        <v>8303</v>
      </c>
      <c r="I15" s="8">
        <f>3097+941</f>
        <v>4038</v>
      </c>
      <c r="J15" s="9">
        <f>2976+1289</f>
        <v>4265</v>
      </c>
      <c r="K15" s="10">
        <f>SUM(L15:M15)</f>
        <v>0</v>
      </c>
      <c r="L15" s="8">
        <v>0</v>
      </c>
      <c r="M15" s="9">
        <v>0</v>
      </c>
      <c r="N15" s="8">
        <v>0</v>
      </c>
      <c r="O15" s="8">
        <v>0</v>
      </c>
      <c r="P15" s="8">
        <v>0</v>
      </c>
      <c r="Q15" s="8">
        <v>0</v>
      </c>
      <c r="R15" s="8">
        <v>0</v>
      </c>
      <c r="S15" s="8">
        <v>0</v>
      </c>
      <c r="T15" s="1" t="s">
        <v>21</v>
      </c>
    </row>
    <row r="16" spans="1:20" ht="20.25" customHeight="1">
      <c r="A16" s="16"/>
      <c r="B16" s="14" t="s">
        <v>20</v>
      </c>
      <c r="C16" s="12"/>
      <c r="D16" s="15"/>
      <c r="E16" s="10">
        <f>SUM(F16:G16)</f>
        <v>11010</v>
      </c>
      <c r="F16" s="10">
        <f>+I16+L16+O16+R16</f>
        <v>5500</v>
      </c>
      <c r="G16" s="10">
        <f>+J16+M16+P16+S16</f>
        <v>5510</v>
      </c>
      <c r="H16" s="10">
        <f>SUM(I16:J16)</f>
        <v>11010</v>
      </c>
      <c r="I16" s="8">
        <f>3785+1715</f>
        <v>5500</v>
      </c>
      <c r="J16" s="9">
        <f>3396+2114</f>
        <v>5510</v>
      </c>
      <c r="K16" s="10">
        <f>SUM(L16:M16)</f>
        <v>0</v>
      </c>
      <c r="L16" s="8">
        <v>0</v>
      </c>
      <c r="M16" s="9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1" t="s">
        <v>19</v>
      </c>
    </row>
    <row r="17" spans="1:20" ht="20.25" customHeight="1">
      <c r="A17" s="16"/>
      <c r="B17" s="14" t="s">
        <v>18</v>
      </c>
      <c r="C17" s="12"/>
      <c r="D17" s="15"/>
      <c r="E17" s="10">
        <f>SUM(F17:G17)</f>
        <v>7313</v>
      </c>
      <c r="F17" s="10">
        <f>+I17+L17+O17+R17</f>
        <v>3695</v>
      </c>
      <c r="G17" s="10">
        <f>+J17+M17+P17+S17</f>
        <v>3618</v>
      </c>
      <c r="H17" s="10">
        <f>SUM(I17:J17)</f>
        <v>7313</v>
      </c>
      <c r="I17" s="8">
        <f>2675+1020</f>
        <v>3695</v>
      </c>
      <c r="J17" s="9">
        <f>2341+1277</f>
        <v>3618</v>
      </c>
      <c r="K17" s="10">
        <f>SUM(L17:M17)</f>
        <v>0</v>
      </c>
      <c r="L17" s="8">
        <v>0</v>
      </c>
      <c r="M17" s="9">
        <v>0</v>
      </c>
      <c r="N17" s="8">
        <v>0</v>
      </c>
      <c r="O17" s="8">
        <v>0</v>
      </c>
      <c r="P17" s="8">
        <v>0</v>
      </c>
      <c r="Q17" s="8">
        <v>0</v>
      </c>
      <c r="R17" s="8">
        <v>0</v>
      </c>
      <c r="S17" s="8">
        <v>0</v>
      </c>
      <c r="T17" s="1" t="s">
        <v>17</v>
      </c>
    </row>
    <row r="18" spans="1:20" ht="20.25" customHeight="1">
      <c r="A18" s="16"/>
      <c r="B18" s="13" t="s">
        <v>16</v>
      </c>
      <c r="C18" s="12"/>
      <c r="D18" s="15"/>
      <c r="E18" s="10">
        <f>SUM(F18:G18)</f>
        <v>10504</v>
      </c>
      <c r="F18" s="10">
        <f>+I18+L18+O18+R18</f>
        <v>5379</v>
      </c>
      <c r="G18" s="10">
        <f>+J18+M18+P18+S18</f>
        <v>5125</v>
      </c>
      <c r="H18" s="10">
        <f>SUM(I18:J18)</f>
        <v>9291</v>
      </c>
      <c r="I18" s="8">
        <f>3293+1482</f>
        <v>4775</v>
      </c>
      <c r="J18" s="9">
        <f>2890+1626</f>
        <v>4516</v>
      </c>
      <c r="K18" s="10">
        <f>SUM(L18:M18)</f>
        <v>1213</v>
      </c>
      <c r="L18" s="8">
        <v>604</v>
      </c>
      <c r="M18" s="9">
        <v>609</v>
      </c>
      <c r="N18" s="8">
        <v>0</v>
      </c>
      <c r="O18" s="8">
        <v>0</v>
      </c>
      <c r="P18" s="8">
        <v>0</v>
      </c>
      <c r="Q18" s="8">
        <v>0</v>
      </c>
      <c r="R18" s="8">
        <v>0</v>
      </c>
      <c r="S18" s="8">
        <v>0</v>
      </c>
      <c r="T18" s="1" t="s">
        <v>15</v>
      </c>
    </row>
    <row r="19" spans="1:20" ht="20.25" customHeight="1">
      <c r="A19" s="16"/>
      <c r="B19" s="13" t="s">
        <v>14</v>
      </c>
      <c r="C19" s="12"/>
      <c r="D19" s="15"/>
      <c r="E19" s="10">
        <f>SUM(F19:G19)</f>
        <v>6676</v>
      </c>
      <c r="F19" s="10">
        <f>+I19+L19+O19+R19</f>
        <v>3366</v>
      </c>
      <c r="G19" s="10">
        <f>+J19+M19+P19+S19</f>
        <v>3310</v>
      </c>
      <c r="H19" s="10">
        <f>SUM(I19:J19)</f>
        <v>5488</v>
      </c>
      <c r="I19" s="8">
        <f>1825+939</f>
        <v>2764</v>
      </c>
      <c r="J19" s="9">
        <f>1697+1027</f>
        <v>2724</v>
      </c>
      <c r="K19" s="10">
        <f>SUM(L19:M19)</f>
        <v>1188</v>
      </c>
      <c r="L19" s="8">
        <v>602</v>
      </c>
      <c r="M19" s="9">
        <v>586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1" t="s">
        <v>13</v>
      </c>
    </row>
    <row r="20" spans="1:20" ht="20.25" customHeight="1">
      <c r="A20" s="16"/>
      <c r="B20" s="13" t="s">
        <v>12</v>
      </c>
      <c r="C20" s="12"/>
      <c r="D20" s="15"/>
      <c r="E20" s="10">
        <f>SUM(F20:G20)</f>
        <v>2957</v>
      </c>
      <c r="F20" s="10">
        <f>+I20+L20+O20+R20</f>
        <v>1481</v>
      </c>
      <c r="G20" s="10">
        <f>+J20+M20+P20+S20</f>
        <v>1476</v>
      </c>
      <c r="H20" s="10">
        <f>SUM(I20:J20)</f>
        <v>2957</v>
      </c>
      <c r="I20" s="8">
        <f>981+500</f>
        <v>1481</v>
      </c>
      <c r="J20" s="9">
        <f>892+584</f>
        <v>1476</v>
      </c>
      <c r="K20" s="10">
        <f>SUM(L20:M20)</f>
        <v>0</v>
      </c>
      <c r="L20" s="8">
        <v>0</v>
      </c>
      <c r="M20" s="9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1" t="s">
        <v>11</v>
      </c>
    </row>
    <row r="21" spans="1:20" ht="20.25" customHeight="1">
      <c r="A21" s="16"/>
      <c r="B21" s="1" t="s">
        <v>10</v>
      </c>
      <c r="C21" s="12"/>
      <c r="D21" s="15"/>
      <c r="E21" s="10">
        <f>SUM(F21:G21)</f>
        <v>2639</v>
      </c>
      <c r="F21" s="10">
        <f>+I21+L21+O21+R21</f>
        <v>1296</v>
      </c>
      <c r="G21" s="10">
        <f>+J21+M21+P21+S21</f>
        <v>1343</v>
      </c>
      <c r="H21" s="10">
        <f>SUM(I21:J21)</f>
        <v>2639</v>
      </c>
      <c r="I21" s="8">
        <f>942+354</f>
        <v>1296</v>
      </c>
      <c r="J21" s="9">
        <f>899+444</f>
        <v>1343</v>
      </c>
      <c r="K21" s="10">
        <f>SUM(L21:M21)</f>
        <v>0</v>
      </c>
      <c r="L21" s="8">
        <v>0</v>
      </c>
      <c r="M21" s="9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1" t="s">
        <v>9</v>
      </c>
    </row>
    <row r="22" spans="1:20" ht="20.25" customHeight="1">
      <c r="A22" s="4"/>
      <c r="B22" s="14" t="s">
        <v>8</v>
      </c>
      <c r="C22" s="12"/>
      <c r="D22" s="11"/>
      <c r="E22" s="10">
        <f>SUM(F22:G22)</f>
        <v>3939</v>
      </c>
      <c r="F22" s="10">
        <f>+I22+L22+O22+R22</f>
        <v>1980</v>
      </c>
      <c r="G22" s="10">
        <f>+J22+M22+P22+S22</f>
        <v>1959</v>
      </c>
      <c r="H22" s="10">
        <f>SUM(I22:J22)</f>
        <v>3939</v>
      </c>
      <c r="I22" s="8">
        <f>1431+549</f>
        <v>1980</v>
      </c>
      <c r="J22" s="9">
        <f>1317+642</f>
        <v>1959</v>
      </c>
      <c r="K22" s="10">
        <f>SUM(L22:M22)</f>
        <v>0</v>
      </c>
      <c r="L22" s="8">
        <v>0</v>
      </c>
      <c r="M22" s="9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1" t="s">
        <v>7</v>
      </c>
    </row>
    <row r="23" spans="1:20" ht="20.25" customHeight="1">
      <c r="A23" s="4"/>
      <c r="B23" s="13" t="s">
        <v>6</v>
      </c>
      <c r="C23" s="12"/>
      <c r="D23" s="11"/>
      <c r="E23" s="10">
        <f>SUM(F23:G23)</f>
        <v>2818</v>
      </c>
      <c r="F23" s="10">
        <f>+I23+L23+O23+R23</f>
        <v>1438</v>
      </c>
      <c r="G23" s="10">
        <f>+J23+M23+P23+S23</f>
        <v>1380</v>
      </c>
      <c r="H23" s="10">
        <f>SUM(I23:J23)</f>
        <v>2733</v>
      </c>
      <c r="I23" s="8">
        <f>1142+252</f>
        <v>1394</v>
      </c>
      <c r="J23" s="9">
        <f>1053+286</f>
        <v>1339</v>
      </c>
      <c r="K23" s="10">
        <f>SUM(L23:M23)</f>
        <v>85</v>
      </c>
      <c r="L23" s="8">
        <v>44</v>
      </c>
      <c r="M23" s="9">
        <v>41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1" t="s">
        <v>5</v>
      </c>
    </row>
    <row r="24" spans="1:20" ht="3.75" customHeight="1">
      <c r="A24" s="5"/>
      <c r="B24" s="5"/>
      <c r="C24" s="5"/>
      <c r="D24" s="6"/>
      <c r="E24" s="7"/>
      <c r="F24" s="7"/>
      <c r="G24" s="6"/>
      <c r="H24" s="7"/>
      <c r="I24" s="7"/>
      <c r="J24" s="6"/>
      <c r="K24" s="7"/>
      <c r="L24" s="7"/>
      <c r="M24" s="6"/>
      <c r="N24" s="7"/>
      <c r="O24" s="6"/>
      <c r="P24" s="6"/>
      <c r="Q24" s="7"/>
      <c r="R24" s="7"/>
      <c r="S24" s="6"/>
      <c r="T24" s="5"/>
    </row>
    <row r="25" spans="1:20" ht="3.75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</row>
    <row r="26" spans="1:20" s="2" customFormat="1" ht="17.25">
      <c r="A26" s="4"/>
      <c r="B26" s="3" t="s">
        <v>4</v>
      </c>
      <c r="C26" s="3"/>
      <c r="K26" s="3" t="s">
        <v>3</v>
      </c>
    </row>
    <row r="27" spans="1:20" s="2" customFormat="1" ht="19.5" customHeight="1">
      <c r="B27" s="3" t="s">
        <v>2</v>
      </c>
      <c r="C27" s="3"/>
      <c r="K27" s="3" t="s">
        <v>1</v>
      </c>
    </row>
    <row r="28" spans="1:20">
      <c r="B28" s="3"/>
      <c r="C28" s="3"/>
      <c r="D28" s="2"/>
      <c r="E28" s="2"/>
      <c r="F28" s="2"/>
      <c r="G28" s="2"/>
      <c r="H28" s="2"/>
      <c r="I28" s="2"/>
      <c r="J28" s="2"/>
      <c r="K28" s="3"/>
      <c r="L28" s="2"/>
      <c r="M28" s="2"/>
      <c r="N28" s="2"/>
      <c r="O28" s="2"/>
      <c r="P28" s="2"/>
    </row>
    <row r="29" spans="1:20">
      <c r="B29" s="3" t="s">
        <v>0</v>
      </c>
      <c r="C29" s="2"/>
      <c r="D29" s="2"/>
      <c r="E29" s="2"/>
      <c r="F29" s="2"/>
      <c r="G29" s="2"/>
      <c r="H29" s="2"/>
      <c r="I29" s="2"/>
      <c r="J29" s="2"/>
      <c r="K29" s="3"/>
      <c r="L29" s="2"/>
      <c r="M29" s="2"/>
      <c r="N29" s="2"/>
    </row>
    <row r="30" spans="1:20"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</sheetData>
  <mergeCells count="13">
    <mergeCell ref="E6:G6"/>
    <mergeCell ref="E7:G7"/>
    <mergeCell ref="A12:D12"/>
    <mergeCell ref="A4:D11"/>
    <mergeCell ref="T4:T11"/>
    <mergeCell ref="H4:S4"/>
    <mergeCell ref="Q6:S6"/>
    <mergeCell ref="Q7:S7"/>
    <mergeCell ref="N6:P6"/>
    <mergeCell ref="N7:P7"/>
    <mergeCell ref="N9:P9"/>
    <mergeCell ref="N8:P8"/>
    <mergeCell ref="Q8:S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boy</dc:creator>
  <cp:lastModifiedBy>boy</cp:lastModifiedBy>
  <dcterms:created xsi:type="dcterms:W3CDTF">2017-01-04T03:20:28Z</dcterms:created>
  <dcterms:modified xsi:type="dcterms:W3CDTF">2017-01-04T03:20:38Z</dcterms:modified>
</cp:coreProperties>
</file>