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8" sheetId="1" r:id="rId1"/>
  </sheets>
  <definedNames>
    <definedName name="_xlnm.Print_Area" localSheetId="0">'T-3.8'!$A$1:$U$31</definedName>
  </definedNames>
  <calcPr calcId="124519"/>
</workbook>
</file>

<file path=xl/calcChain.xml><?xml version="1.0" encoding="utf-8"?>
<calcChain xmlns="http://schemas.openxmlformats.org/spreadsheetml/2006/main">
  <c r="W27" i="1"/>
  <c r="Q27"/>
  <c r="N27"/>
  <c r="K27"/>
  <c r="H27"/>
  <c r="G27"/>
  <c r="E27" s="1"/>
  <c r="F27"/>
  <c r="W26"/>
  <c r="Q26"/>
  <c r="N26"/>
  <c r="K26"/>
  <c r="H26"/>
  <c r="G26"/>
  <c r="E26" s="1"/>
  <c r="F26"/>
  <c r="W25"/>
  <c r="Q25"/>
  <c r="N25"/>
  <c r="K25"/>
  <c r="H25"/>
  <c r="G25"/>
  <c r="E25" s="1"/>
  <c r="F25"/>
  <c r="W24"/>
  <c r="Q24"/>
  <c r="N24"/>
  <c r="K24"/>
  <c r="H24"/>
  <c r="G24"/>
  <c r="E24" s="1"/>
  <c r="F24"/>
  <c r="W23"/>
  <c r="Q23"/>
  <c r="N23"/>
  <c r="K23"/>
  <c r="H23"/>
  <c r="G23"/>
  <c r="E23" s="1"/>
  <c r="F23"/>
  <c r="Q22"/>
  <c r="P22"/>
  <c r="O22"/>
  <c r="N22"/>
  <c r="W22" s="1"/>
  <c r="M22"/>
  <c r="K22" s="1"/>
  <c r="L22"/>
  <c r="J22"/>
  <c r="G22" s="1"/>
  <c r="I22"/>
  <c r="H22" s="1"/>
  <c r="F22"/>
  <c r="E22" s="1"/>
  <c r="Q21"/>
  <c r="N21"/>
  <c r="W21" s="1"/>
  <c r="K21"/>
  <c r="H21"/>
  <c r="G21"/>
  <c r="F21"/>
  <c r="E21" s="1"/>
  <c r="Q20"/>
  <c r="N20"/>
  <c r="W20" s="1"/>
  <c r="K20"/>
  <c r="H20"/>
  <c r="G20"/>
  <c r="F20"/>
  <c r="E20" s="1"/>
  <c r="Q19"/>
  <c r="N19"/>
  <c r="W19" s="1"/>
  <c r="K19"/>
  <c r="H19"/>
  <c r="G19"/>
  <c r="F19"/>
  <c r="E19" s="1"/>
  <c r="Q18"/>
  <c r="N18"/>
  <c r="W18" s="1"/>
  <c r="K18"/>
  <c r="H18"/>
  <c r="G18"/>
  <c r="F18"/>
  <c r="E18" s="1"/>
  <c r="Q17"/>
  <c r="N17"/>
  <c r="W17" s="1"/>
  <c r="K17"/>
  <c r="H17"/>
  <c r="G17"/>
  <c r="F17"/>
  <c r="E17" s="1"/>
  <c r="Q16"/>
  <c r="N16"/>
  <c r="W16" s="1"/>
  <c r="K16"/>
  <c r="H16"/>
  <c r="G16"/>
  <c r="F16"/>
  <c r="E16" s="1"/>
  <c r="Q15"/>
  <c r="N15"/>
  <c r="W15" s="1"/>
  <c r="K15"/>
  <c r="H15"/>
  <c r="G15"/>
  <c r="F15"/>
  <c r="E15" s="1"/>
  <c r="Q14"/>
  <c r="N14"/>
  <c r="W14" s="1"/>
  <c r="K14"/>
  <c r="H14"/>
  <c r="G14"/>
  <c r="F14"/>
  <c r="E14" s="1"/>
  <c r="Q13"/>
  <c r="N13"/>
  <c r="W13" s="1"/>
  <c r="M13"/>
  <c r="K13" s="1"/>
  <c r="L13"/>
  <c r="J13"/>
  <c r="G13" s="1"/>
  <c r="I13"/>
  <c r="H13" s="1"/>
  <c r="F13"/>
  <c r="Q12"/>
  <c r="N12"/>
  <c r="W12" s="1"/>
  <c r="K12"/>
  <c r="H12"/>
  <c r="G12"/>
  <c r="F12"/>
  <c r="E12" s="1"/>
  <c r="S11"/>
  <c r="R11"/>
  <c r="Q11" s="1"/>
  <c r="P11"/>
  <c r="O11"/>
  <c r="N11"/>
  <c r="W11" s="1"/>
  <c r="M11"/>
  <c r="K11" s="1"/>
  <c r="L11"/>
  <c r="J11"/>
  <c r="G11" s="1"/>
  <c r="I11"/>
  <c r="H11" s="1"/>
  <c r="F11"/>
  <c r="S10"/>
  <c r="R10"/>
  <c r="Q10" s="1"/>
  <c r="P10"/>
  <c r="O10"/>
  <c r="N10"/>
  <c r="M10"/>
  <c r="K10" s="1"/>
  <c r="L10"/>
  <c r="J10"/>
  <c r="G10" s="1"/>
  <c r="I10"/>
  <c r="H10" s="1"/>
  <c r="F10"/>
  <c r="E10" s="1"/>
  <c r="E11" l="1"/>
  <c r="E13"/>
  <c r="W10"/>
</calcChain>
</file>

<file path=xl/sharedStrings.xml><?xml version="1.0" encoding="utf-8"?>
<sst xmlns="http://schemas.openxmlformats.org/spreadsheetml/2006/main" count="92" uniqueCount="65">
  <si>
    <t xml:space="preserve">ตาราง     </t>
  </si>
  <si>
    <t>นักเรียน จำแนกตามระดับการศึกษา และเพศ เป็นรายอำเภอ ปีการศึกษา 2558</t>
  </si>
  <si>
    <t xml:space="preserve">Table </t>
  </si>
  <si>
    <t>Student by Level of Education, Sex and District: Academic Year 2015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</si>
  <si>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</si>
  <si>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</si>
  <si>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</si>
  <si>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</si>
  <si>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</si>
  <si>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</si>
  <si>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</si>
  <si>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</si>
  <si>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</si>
  <si>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</si>
  <si>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</si>
  <si>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</si>
  <si>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</si>
  <si>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</si>
  <si>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</si>
  <si>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</si>
  <si>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</si>
  <si>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</si>
  <si>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</si>
  <si>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</si>
  <si>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</si>
  <si>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</si>
  <si>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</si>
  <si>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</si>
  <si>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</si>
  <si>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</si>
  <si>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</si>
  <si>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</si>
  <si>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</si>
  <si>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</si>
  <si>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</si>
  <si>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</si>
  <si>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</si>
  <si>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</si>
  <si>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</si>
  <si>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</si>
  <si>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</si>
  <si>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</si>
  <si>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</si>
  <si>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</si>
  <si>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</si>
  <si>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</si>
  <si>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</si>
  <si>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</si>
  <si>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</si>
  <si>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</si>
  <si>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</si>
  <si>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</si>
  <si>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</si>
  <si>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</si>
  <si>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</si>
  <si>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</si>
  <si>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 ที่มา:   สำนักงานเขตพื้นที่การศึกษา_ _ _ _ _ _ _ _ _ _ _ เขต _ _ _ _</t>
  </si>
  <si>
    <t xml:space="preserve">     ที่มา:   สำนักงานเขตพื้นที่การศึกษาประถมศึกษาสุรินทร์ เขต 1 , 2 และ 3</t>
  </si>
  <si>
    <t xml:space="preserve"> Source:  Surin Primary Educational Service Area Office, Area 1 , 2 and  3 </t>
  </si>
  <si>
    <t xml:space="preserve">     Source:   _ _ _ _ _ _ _ _Educational Service Area Office, Area_ _ _ _</t>
  </si>
  <si>
    <t xml:space="preserve">               </t>
  </si>
  <si>
    <t xml:space="preserve">    สำนักงานเขตพื้นที่การศึกษามัธยมศึกษาเขต 33 สุรินทร์</t>
  </si>
  <si>
    <t xml:space="preserve">              Surin Secondary Educational Service Area Office, Area  33</t>
  </si>
  <si>
    <t xml:space="preserve">    กรมส่งเสริมการปกครองส่วนท้องถิ่น</t>
  </si>
  <si>
    <t xml:space="preserve">              Department of Local Administration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</si>
</sst>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3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14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3" fontId="7" fillId="0" borderId="14" xfId="1" applyNumberFormat="1" applyFont="1" applyFill="1" applyBorder="1" applyAlignment="1">
      <alignment horizontal="right" vertical="center"/>
    </xf>
    <xf numFmtId="3" fontId="7" fillId="0" borderId="14" xfId="2" applyNumberFormat="1" applyFont="1" applyFill="1" applyBorder="1" applyAlignment="1">
      <alignment horizontal="right" vertical="center"/>
    </xf>
    <xf numFmtId="3" fontId="7" fillId="0" borderId="7" xfId="2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3" fontId="7" fillId="0" borderId="12" xfId="1" applyNumberFormat="1" applyFont="1" applyFill="1" applyBorder="1" applyAlignment="1">
      <alignment horizontal="right" vertical="center"/>
    </xf>
    <xf numFmtId="3" fontId="7" fillId="0" borderId="12" xfId="2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/>
  </cellXfs>
  <cellStyles count="83">
    <cellStyle name="Comma 2" xfId="3"/>
    <cellStyle name="Comma 2 10" xfId="4"/>
    <cellStyle name="Comma 2 11" xfId="5"/>
    <cellStyle name="Comma 2 12" xfId="6"/>
    <cellStyle name="Comma 2 13" xfId="7"/>
    <cellStyle name="Comma 2 14" xfId="8"/>
    <cellStyle name="Comma 2 15" xfId="9"/>
    <cellStyle name="Comma 2 16" xfId="10"/>
    <cellStyle name="Comma 2 17" xfId="11"/>
    <cellStyle name="Comma 2 18" xfId="12"/>
    <cellStyle name="Comma 2 19" xfId="13"/>
    <cellStyle name="Comma 2 2" xfId="14"/>
    <cellStyle name="Comma 2 20" xfId="15"/>
    <cellStyle name="Comma 2 3" xfId="16"/>
    <cellStyle name="Comma 2 4" xfId="17"/>
    <cellStyle name="Comma 2 5" xfId="18"/>
    <cellStyle name="Comma 2 6" xfId="19"/>
    <cellStyle name="Comma 2 7" xfId="20"/>
    <cellStyle name="Comma 2 8" xfId="21"/>
    <cellStyle name="Comma 2 9" xfId="22"/>
    <cellStyle name="Comma 3" xfId="1"/>
    <cellStyle name="Normal 2" xfId="2"/>
    <cellStyle name="เครื่องหมายจุลภาค 19 10" xfId="23"/>
    <cellStyle name="เครื่องหมายจุลภาค 19 11" xfId="24"/>
    <cellStyle name="เครื่องหมายจุลภาค 19 12" xfId="25"/>
    <cellStyle name="เครื่องหมายจุลภาค 19 13" xfId="26"/>
    <cellStyle name="เครื่องหมายจุลภาค 19 14" xfId="27"/>
    <cellStyle name="เครื่องหมายจุลภาค 19 15" xfId="28"/>
    <cellStyle name="เครื่องหมายจุลภาค 19 16" xfId="29"/>
    <cellStyle name="เครื่องหมายจุลภาค 19 17" xfId="30"/>
    <cellStyle name="เครื่องหมายจุลภาค 19 18" xfId="31"/>
    <cellStyle name="เครื่องหมายจุลภาค 19 19" xfId="32"/>
    <cellStyle name="เครื่องหมายจุลภาค 19 2" xfId="33"/>
    <cellStyle name="เครื่องหมายจุลภาค 19 20" xfId="34"/>
    <cellStyle name="เครื่องหมายจุลภาค 19 21" xfId="35"/>
    <cellStyle name="เครื่องหมายจุลภาค 19 3" xfId="36"/>
    <cellStyle name="เครื่องหมายจุลภาค 19 4" xfId="37"/>
    <cellStyle name="เครื่องหมายจุลภาค 19 5" xfId="38"/>
    <cellStyle name="เครื่องหมายจุลภาค 19 6" xfId="39"/>
    <cellStyle name="เครื่องหมายจุลภาค 19 7" xfId="40"/>
    <cellStyle name="เครื่องหมายจุลภาค 19 8" xfId="41"/>
    <cellStyle name="เครื่องหมายจุลภาค 19 9" xfId="42"/>
    <cellStyle name="เครื่องหมายจุลภาค 2" xfId="43"/>
    <cellStyle name="เครื่องหมายจุลภาค 2 10" xfId="44"/>
    <cellStyle name="เครื่องหมายจุลภาค 2 11" xfId="45"/>
    <cellStyle name="เครื่องหมายจุลภาค 2 12" xfId="46"/>
    <cellStyle name="เครื่องหมายจุลภาค 2 13" xfId="47"/>
    <cellStyle name="เครื่องหมายจุลภาค 2 14" xfId="48"/>
    <cellStyle name="เครื่องหมายจุลภาค 2 15" xfId="49"/>
    <cellStyle name="เครื่องหมายจุลภาค 2 16" xfId="50"/>
    <cellStyle name="เครื่องหมายจุลภาค 2 17" xfId="51"/>
    <cellStyle name="เครื่องหมายจุลภาค 2 18" xfId="52"/>
    <cellStyle name="เครื่องหมายจุลภาค 2 19" xfId="53"/>
    <cellStyle name="เครื่องหมายจุลภาค 2 2" xfId="54"/>
    <cellStyle name="เครื่องหมายจุลภาค 2 20" xfId="55"/>
    <cellStyle name="เครื่องหมายจุลภาค 2 3" xfId="56"/>
    <cellStyle name="เครื่องหมายจุลภาค 2 4" xfId="57"/>
    <cellStyle name="เครื่องหมายจุลภาค 2 5" xfId="58"/>
    <cellStyle name="เครื่องหมายจุลภาค 2 6" xfId="59"/>
    <cellStyle name="เครื่องหมายจุลภาค 2 7" xfId="60"/>
    <cellStyle name="เครื่องหมายจุลภาค 2 8" xfId="61"/>
    <cellStyle name="เครื่องหมายจุลภาค 2 9" xfId="62"/>
    <cellStyle name="เครื่องหมายจุลภาค 20 10" xfId="63"/>
    <cellStyle name="เครื่องหมายจุลภาค 20 11" xfId="64"/>
    <cellStyle name="เครื่องหมายจุลภาค 20 12" xfId="65"/>
    <cellStyle name="เครื่องหมายจุลภาค 20 13" xfId="66"/>
    <cellStyle name="เครื่องหมายจุลภาค 20 14" xfId="67"/>
    <cellStyle name="เครื่องหมายจุลภาค 20 15" xfId="68"/>
    <cellStyle name="เครื่องหมายจุลภาค 20 16" xfId="69"/>
    <cellStyle name="เครื่องหมายจุลภาค 20 17" xfId="70"/>
    <cellStyle name="เครื่องหมายจุลภาค 20 18" xfId="71"/>
    <cellStyle name="เครื่องหมายจุลภาค 20 19" xfId="72"/>
    <cellStyle name="เครื่องหมายจุลภาค 20 2" xfId="73"/>
    <cellStyle name="เครื่องหมายจุลภาค 20 20" xfId="74"/>
    <cellStyle name="เครื่องหมายจุลภาค 20 21" xfId="75"/>
    <cellStyle name="เครื่องหมายจุลภาค 20 3" xfId="76"/>
    <cellStyle name="เครื่องหมายจุลภาค 20 4" xfId="77"/>
    <cellStyle name="เครื่องหมายจุลภาค 20 5" xfId="78"/>
    <cellStyle name="เครื่องหมายจุลภาค 20 6" xfId="79"/>
    <cellStyle name="เครื่องหมายจุลภาค 20 7" xfId="80"/>
    <cellStyle name="เครื่องหมายจุลภาค 20 8" xfId="81"/>
    <cellStyle name="เครื่องหมายจุลภาค 20 9" xfId="8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504825</xdr:colOff>
      <xdr:row>0</xdr:row>
      <xdr:rowOff>95250</xdr:rowOff>
    </xdr:from>
    <xdr:to>
      <xdr:col>22</xdr:col>
      <xdr:colOff>85725</xdr:colOff>
      <xdr:row>31</xdr:row>
      <xdr:rowOff>57150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744075" y="95250"/>
          <a:ext cx="1279525" cy="6692900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89"/>
            <a:ext cx="41" cy="5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W31"/>
  <sheetViews>
    <sheetView tabSelected="1" view="pageBreakPreview" zoomScale="60" workbookViewId="0">
      <selection activeCell="Z25" sqref="Z25"/>
    </sheetView>
  </sheetViews>
  <sheetFormatPr defaultRowHeight="18.75"/>
  <cols>
    <col min="1" max="1" width="1.7109375" style="4" customWidth="1"/>
    <col min="2" max="2" width="6" style="4" customWidth="1"/>
    <col min="3" max="3" width="5.28515625" style="4" customWidth="1"/>
    <col min="4" max="4" width="4.28515625" style="4" customWidth="1"/>
    <col min="5" max="19" width="8" style="4" customWidth="1"/>
    <col min="20" max="20" width="16.28515625" style="4" customWidth="1"/>
    <col min="21" max="21" width="4.42578125" style="4" customWidth="1"/>
    <col min="22" max="22" width="4.85546875" style="4" customWidth="1"/>
    <col min="23" max="16384" width="9.140625" style="4"/>
  </cols>
  <sheetData>
    <row r="1" spans="1:23" s="1" customFormat="1">
      <c r="B1" s="1" t="s">
        <v>0</v>
      </c>
      <c r="C1" s="2">
        <v>3.8</v>
      </c>
      <c r="D1" s="1" t="s">
        <v>1</v>
      </c>
    </row>
    <row r="2" spans="1:23" s="3" customFormat="1">
      <c r="B2" s="1" t="s">
        <v>2</v>
      </c>
      <c r="C2" s="2">
        <v>3.8</v>
      </c>
      <c r="D2" s="1" t="s">
        <v>3</v>
      </c>
      <c r="E2" s="1"/>
    </row>
    <row r="3" spans="1:23" ht="6" customHeight="1"/>
    <row r="4" spans="1:23" s="14" customFormat="1" ht="21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3" t="s">
        <v>6</v>
      </c>
    </row>
    <row r="5" spans="1:23" s="14" customFormat="1" ht="18" customHeight="1">
      <c r="A5" s="15"/>
      <c r="B5" s="15"/>
      <c r="C5" s="15"/>
      <c r="D5" s="16"/>
      <c r="E5" s="17" t="s">
        <v>7</v>
      </c>
      <c r="F5" s="18"/>
      <c r="G5" s="19"/>
      <c r="H5" s="13" t="s">
        <v>8</v>
      </c>
      <c r="I5" s="20"/>
      <c r="J5" s="21"/>
      <c r="K5" s="13" t="s">
        <v>9</v>
      </c>
      <c r="L5" s="20"/>
      <c r="M5" s="21"/>
      <c r="N5" s="20" t="s">
        <v>10</v>
      </c>
      <c r="O5" s="20"/>
      <c r="P5" s="21"/>
      <c r="Q5" s="22" t="s">
        <v>11</v>
      </c>
      <c r="R5" s="23"/>
      <c r="S5" s="24"/>
      <c r="T5" s="17"/>
    </row>
    <row r="6" spans="1:23" s="14" customFormat="1" ht="18" customHeight="1">
      <c r="A6" s="15"/>
      <c r="B6" s="15"/>
      <c r="C6" s="15"/>
      <c r="D6" s="16"/>
      <c r="E6" s="17" t="s">
        <v>12</v>
      </c>
      <c r="F6" s="18"/>
      <c r="G6" s="19"/>
      <c r="H6" s="17" t="s">
        <v>13</v>
      </c>
      <c r="I6" s="18"/>
      <c r="J6" s="19"/>
      <c r="K6" s="17" t="s">
        <v>14</v>
      </c>
      <c r="L6" s="18"/>
      <c r="M6" s="19"/>
      <c r="N6" s="25" t="s">
        <v>15</v>
      </c>
      <c r="O6" s="25"/>
      <c r="P6" s="26"/>
      <c r="Q6" s="27" t="s">
        <v>16</v>
      </c>
      <c r="R6" s="25"/>
      <c r="S6" s="26"/>
      <c r="T6" s="17"/>
    </row>
    <row r="7" spans="1:23" s="14" customFormat="1" ht="19.5" customHeight="1">
      <c r="A7" s="15"/>
      <c r="B7" s="15"/>
      <c r="C7" s="15"/>
      <c r="D7" s="16"/>
      <c r="E7" s="28" t="s">
        <v>7</v>
      </c>
      <c r="F7" s="28" t="s">
        <v>17</v>
      </c>
      <c r="G7" s="29" t="s">
        <v>18</v>
      </c>
      <c r="H7" s="28" t="s">
        <v>7</v>
      </c>
      <c r="I7" s="28" t="s">
        <v>17</v>
      </c>
      <c r="J7" s="29" t="s">
        <v>18</v>
      </c>
      <c r="K7" s="28" t="s">
        <v>7</v>
      </c>
      <c r="L7" s="28" t="s">
        <v>17</v>
      </c>
      <c r="M7" s="29" t="s">
        <v>18</v>
      </c>
      <c r="N7" s="28" t="s">
        <v>7</v>
      </c>
      <c r="O7" s="28" t="s">
        <v>17</v>
      </c>
      <c r="P7" s="29" t="s">
        <v>18</v>
      </c>
      <c r="Q7" s="28" t="s">
        <v>7</v>
      </c>
      <c r="R7" s="28" t="s">
        <v>17</v>
      </c>
      <c r="S7" s="29" t="s">
        <v>18</v>
      </c>
      <c r="T7" s="17"/>
    </row>
    <row r="8" spans="1:23" s="14" customFormat="1" ht="19.5" customHeight="1">
      <c r="A8" s="30"/>
      <c r="B8" s="30"/>
      <c r="C8" s="30"/>
      <c r="D8" s="31"/>
      <c r="E8" s="32" t="s">
        <v>12</v>
      </c>
      <c r="F8" s="32" t="s">
        <v>19</v>
      </c>
      <c r="G8" s="33" t="s">
        <v>20</v>
      </c>
      <c r="H8" s="32" t="s">
        <v>12</v>
      </c>
      <c r="I8" s="32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3" s="40" customFormat="1" ht="3" customHeight="1">
      <c r="A9" s="35"/>
      <c r="B9" s="35"/>
      <c r="C9" s="35"/>
      <c r="D9" s="36"/>
      <c r="E9" s="37"/>
      <c r="F9" s="37"/>
      <c r="G9" s="38"/>
      <c r="H9" s="37"/>
      <c r="I9" s="37"/>
      <c r="J9" s="38"/>
      <c r="K9" s="37"/>
      <c r="L9" s="37"/>
      <c r="M9" s="38"/>
      <c r="N9" s="37"/>
      <c r="O9" s="37"/>
      <c r="P9" s="37"/>
      <c r="Q9" s="37"/>
      <c r="R9" s="37"/>
      <c r="S9" s="38"/>
      <c r="T9" s="39"/>
    </row>
    <row r="10" spans="1:23" s="45" customFormat="1" ht="17.25">
      <c r="A10" s="41" t="s">
        <v>21</v>
      </c>
      <c r="B10" s="41"/>
      <c r="C10" s="41"/>
      <c r="D10" s="42"/>
      <c r="E10" s="43">
        <f>SUM(F10:G10)</f>
        <v>214811</v>
      </c>
      <c r="F10" s="43">
        <f>SUM(I10,L10,O10,R10)</f>
        <v>107096</v>
      </c>
      <c r="G10" s="43">
        <f>SUM(J10,M10,P10,S10)</f>
        <v>107715</v>
      </c>
      <c r="H10" s="43">
        <f>SUM(I10:J10)</f>
        <v>31763</v>
      </c>
      <c r="I10" s="43">
        <f t="shared" ref="I10:S10" si="0">SUM(I11:I27)</f>
        <v>16296</v>
      </c>
      <c r="J10" s="43">
        <f t="shared" si="0"/>
        <v>15467</v>
      </c>
      <c r="K10" s="43">
        <f>SUM(L10:M10)</f>
        <v>100362</v>
      </c>
      <c r="L10" s="43">
        <f t="shared" si="0"/>
        <v>52028</v>
      </c>
      <c r="M10" s="43">
        <f t="shared" si="0"/>
        <v>48334</v>
      </c>
      <c r="N10" s="43">
        <f>SUM(O10:P10)</f>
        <v>51709</v>
      </c>
      <c r="O10" s="43">
        <f t="shared" si="0"/>
        <v>26556</v>
      </c>
      <c r="P10" s="43">
        <f t="shared" si="0"/>
        <v>25153</v>
      </c>
      <c r="Q10" s="43">
        <f>SUM(R10:S10)</f>
        <v>30977</v>
      </c>
      <c r="R10" s="43">
        <f t="shared" si="0"/>
        <v>12216</v>
      </c>
      <c r="S10" s="43">
        <f t="shared" si="0"/>
        <v>18761</v>
      </c>
      <c r="T10" s="44" t="s">
        <v>12</v>
      </c>
      <c r="W10" s="46">
        <f>SUM(N10,Q10)</f>
        <v>82686</v>
      </c>
    </row>
    <row r="11" spans="1:23" s="53" customFormat="1" ht="18.75" customHeight="1">
      <c r="A11" s="47" t="s">
        <v>22</v>
      </c>
      <c r="B11" s="48"/>
      <c r="C11" s="48"/>
      <c r="D11" s="49"/>
      <c r="E11" s="50">
        <f t="shared" ref="E11:E27" si="1">SUM(F11:G11)</f>
        <v>44859</v>
      </c>
      <c r="F11" s="50">
        <f t="shared" ref="F11:G27" si="2">SUM(I11,L11,O11,R11)</f>
        <v>21935</v>
      </c>
      <c r="G11" s="50">
        <f t="shared" si="2"/>
        <v>22924</v>
      </c>
      <c r="H11" s="50">
        <f t="shared" ref="H11:H27" si="3">SUM(I11:J11)</f>
        <v>6727</v>
      </c>
      <c r="I11" s="51">
        <f>19+3141+283</f>
        <v>3443</v>
      </c>
      <c r="J11" s="52">
        <f>33+3004+247</f>
        <v>3284</v>
      </c>
      <c r="K11" s="50">
        <f t="shared" ref="K11:K27" si="4">SUM(L11:M11)</f>
        <v>19989</v>
      </c>
      <c r="L11" s="51">
        <f>49+9739+534</f>
        <v>10322</v>
      </c>
      <c r="M11" s="52">
        <f>53+9108+506</f>
        <v>9667</v>
      </c>
      <c r="N11" s="50">
        <f t="shared" ref="N11:N27" si="5">SUM(O11:P11)</f>
        <v>11245</v>
      </c>
      <c r="O11" s="51">
        <f>25+5253+279</f>
        <v>5557</v>
      </c>
      <c r="P11" s="51">
        <f>19+5377+292</f>
        <v>5688</v>
      </c>
      <c r="Q11" s="50">
        <f t="shared" ref="Q11:Q27" si="6">SUM(R11:S11)</f>
        <v>6898</v>
      </c>
      <c r="R11" s="51">
        <f>26+2514+73</f>
        <v>2613</v>
      </c>
      <c r="S11" s="51">
        <f>27+4107+151</f>
        <v>4285</v>
      </c>
      <c r="T11" s="47" t="s">
        <v>23</v>
      </c>
      <c r="W11" s="54">
        <f>SUM(N11,Q11)</f>
        <v>18143</v>
      </c>
    </row>
    <row r="12" spans="1:23" s="53" customFormat="1" ht="18.75" customHeight="1">
      <c r="A12" s="47" t="s">
        <v>24</v>
      </c>
      <c r="B12" s="55"/>
      <c r="C12" s="48"/>
      <c r="D12" s="49"/>
      <c r="E12" s="50">
        <f t="shared" si="1"/>
        <v>9498</v>
      </c>
      <c r="F12" s="50">
        <f t="shared" si="2"/>
        <v>4837</v>
      </c>
      <c r="G12" s="50">
        <f t="shared" si="2"/>
        <v>4661</v>
      </c>
      <c r="H12" s="50">
        <f t="shared" si="3"/>
        <v>1494</v>
      </c>
      <c r="I12" s="51">
        <v>760</v>
      </c>
      <c r="J12" s="52">
        <v>734</v>
      </c>
      <c r="K12" s="50">
        <f t="shared" si="4"/>
        <v>4640</v>
      </c>
      <c r="L12" s="51">
        <v>2437</v>
      </c>
      <c r="M12" s="52">
        <v>2203</v>
      </c>
      <c r="N12" s="50">
        <f t="shared" si="5"/>
        <v>2169</v>
      </c>
      <c r="O12" s="51">
        <v>1124</v>
      </c>
      <c r="P12" s="51">
        <v>1045</v>
      </c>
      <c r="Q12" s="50">
        <f t="shared" si="6"/>
        <v>1195</v>
      </c>
      <c r="R12" s="51">
        <v>516</v>
      </c>
      <c r="S12" s="51">
        <v>679</v>
      </c>
      <c r="T12" s="47" t="s">
        <v>25</v>
      </c>
      <c r="W12" s="54">
        <f t="shared" ref="W12:W27" si="7">SUM(N12,Q12)</f>
        <v>3364</v>
      </c>
    </row>
    <row r="13" spans="1:23" s="53" customFormat="1" ht="18.75" customHeight="1">
      <c r="A13" s="47" t="s">
        <v>26</v>
      </c>
      <c r="B13" s="48"/>
      <c r="C13" s="48"/>
      <c r="D13" s="49"/>
      <c r="E13" s="50">
        <f t="shared" si="1"/>
        <v>15128</v>
      </c>
      <c r="F13" s="50">
        <f t="shared" si="2"/>
        <v>7658</v>
      </c>
      <c r="G13" s="50">
        <f t="shared" si="2"/>
        <v>7470</v>
      </c>
      <c r="H13" s="50">
        <f t="shared" si="3"/>
        <v>2274</v>
      </c>
      <c r="I13" s="51">
        <f>79+1109</f>
        <v>1188</v>
      </c>
      <c r="J13" s="52">
        <f>100+986</f>
        <v>1086</v>
      </c>
      <c r="K13" s="50">
        <f t="shared" si="4"/>
        <v>7257</v>
      </c>
      <c r="L13" s="51">
        <f>249+3538</f>
        <v>3787</v>
      </c>
      <c r="M13" s="52">
        <f>239+3231</f>
        <v>3470</v>
      </c>
      <c r="N13" s="50">
        <f t="shared" si="5"/>
        <v>3611</v>
      </c>
      <c r="O13" s="51">
        <v>1913</v>
      </c>
      <c r="P13" s="51">
        <v>1698</v>
      </c>
      <c r="Q13" s="50">
        <f t="shared" si="6"/>
        <v>1986</v>
      </c>
      <c r="R13" s="51">
        <v>770</v>
      </c>
      <c r="S13" s="51">
        <v>1216</v>
      </c>
      <c r="T13" s="47" t="s">
        <v>27</v>
      </c>
      <c r="W13" s="54">
        <f t="shared" si="7"/>
        <v>5597</v>
      </c>
    </row>
    <row r="14" spans="1:23" s="53" customFormat="1" ht="18.75" customHeight="1">
      <c r="A14" s="47" t="s">
        <v>28</v>
      </c>
      <c r="B14" s="48"/>
      <c r="C14" s="48"/>
      <c r="D14" s="49"/>
      <c r="E14" s="50">
        <f t="shared" si="1"/>
        <v>9979</v>
      </c>
      <c r="F14" s="50">
        <f t="shared" si="2"/>
        <v>4929</v>
      </c>
      <c r="G14" s="50">
        <f t="shared" si="2"/>
        <v>5050</v>
      </c>
      <c r="H14" s="50">
        <f t="shared" si="3"/>
        <v>1139</v>
      </c>
      <c r="I14" s="51">
        <v>588</v>
      </c>
      <c r="J14" s="52">
        <v>551</v>
      </c>
      <c r="K14" s="50">
        <f t="shared" si="4"/>
        <v>4211</v>
      </c>
      <c r="L14" s="51">
        <v>2213</v>
      </c>
      <c r="M14" s="52">
        <v>1998</v>
      </c>
      <c r="N14" s="50">
        <f t="shared" si="5"/>
        <v>2780</v>
      </c>
      <c r="O14" s="51">
        <v>1403</v>
      </c>
      <c r="P14" s="51">
        <v>1377</v>
      </c>
      <c r="Q14" s="50">
        <f t="shared" si="6"/>
        <v>1849</v>
      </c>
      <c r="R14" s="51">
        <v>725</v>
      </c>
      <c r="S14" s="51">
        <v>1124</v>
      </c>
      <c r="T14" s="47" t="s">
        <v>29</v>
      </c>
      <c r="W14" s="54">
        <f t="shared" si="7"/>
        <v>4629</v>
      </c>
    </row>
    <row r="15" spans="1:23" s="53" customFormat="1" ht="18.75" customHeight="1">
      <c r="A15" s="47" t="s">
        <v>30</v>
      </c>
      <c r="B15" s="48"/>
      <c r="C15" s="48"/>
      <c r="D15" s="49"/>
      <c r="E15" s="50">
        <f t="shared" si="1"/>
        <v>23037</v>
      </c>
      <c r="F15" s="50">
        <f t="shared" si="2"/>
        <v>11290</v>
      </c>
      <c r="G15" s="50">
        <f t="shared" si="2"/>
        <v>11747</v>
      </c>
      <c r="H15" s="50">
        <f t="shared" si="3"/>
        <v>3458</v>
      </c>
      <c r="I15" s="51">
        <v>1706</v>
      </c>
      <c r="J15" s="52">
        <v>1752</v>
      </c>
      <c r="K15" s="50">
        <f t="shared" si="4"/>
        <v>11104</v>
      </c>
      <c r="L15" s="51">
        <v>5665</v>
      </c>
      <c r="M15" s="52">
        <v>5439</v>
      </c>
      <c r="N15" s="50">
        <f t="shared" si="5"/>
        <v>5431</v>
      </c>
      <c r="O15" s="51">
        <v>2763</v>
      </c>
      <c r="P15" s="51">
        <v>2668</v>
      </c>
      <c r="Q15" s="50">
        <f t="shared" si="6"/>
        <v>3044</v>
      </c>
      <c r="R15" s="51">
        <v>1156</v>
      </c>
      <c r="S15" s="51">
        <v>1888</v>
      </c>
      <c r="T15" s="47" t="s">
        <v>31</v>
      </c>
      <c r="W15" s="54">
        <f t="shared" si="7"/>
        <v>8475</v>
      </c>
    </row>
    <row r="16" spans="1:23" s="53" customFormat="1" ht="18.75" customHeight="1">
      <c r="A16" s="47" t="s">
        <v>32</v>
      </c>
      <c r="B16" s="48"/>
      <c r="C16" s="48"/>
      <c r="D16" s="49"/>
      <c r="E16" s="50">
        <f t="shared" si="1"/>
        <v>9600</v>
      </c>
      <c r="F16" s="50">
        <f t="shared" si="2"/>
        <v>4827</v>
      </c>
      <c r="G16" s="50">
        <f t="shared" si="2"/>
        <v>4773</v>
      </c>
      <c r="H16" s="50">
        <f t="shared" si="3"/>
        <v>1535</v>
      </c>
      <c r="I16" s="51">
        <v>768</v>
      </c>
      <c r="J16" s="52">
        <v>767</v>
      </c>
      <c r="K16" s="50">
        <f t="shared" si="4"/>
        <v>4803</v>
      </c>
      <c r="L16" s="51">
        <v>2480</v>
      </c>
      <c r="M16" s="51">
        <v>2323</v>
      </c>
      <c r="N16" s="50">
        <f t="shared" si="5"/>
        <v>2254</v>
      </c>
      <c r="O16" s="51">
        <v>1170</v>
      </c>
      <c r="P16" s="51">
        <v>1084</v>
      </c>
      <c r="Q16" s="50">
        <f t="shared" si="6"/>
        <v>1008</v>
      </c>
      <c r="R16" s="51">
        <v>409</v>
      </c>
      <c r="S16" s="51">
        <v>599</v>
      </c>
      <c r="T16" s="56" t="s">
        <v>33</v>
      </c>
      <c r="W16" s="54">
        <f t="shared" si="7"/>
        <v>3262</v>
      </c>
    </row>
    <row r="17" spans="1:23" s="53" customFormat="1" ht="18.75" customHeight="1">
      <c r="A17" s="47" t="s">
        <v>34</v>
      </c>
      <c r="B17" s="48"/>
      <c r="C17" s="48"/>
      <c r="D17" s="49"/>
      <c r="E17" s="50">
        <f t="shared" si="1"/>
        <v>13306</v>
      </c>
      <c r="F17" s="50">
        <f t="shared" si="2"/>
        <v>6731</v>
      </c>
      <c r="G17" s="50">
        <f t="shared" si="2"/>
        <v>6575</v>
      </c>
      <c r="H17" s="50">
        <f t="shared" si="3"/>
        <v>1829</v>
      </c>
      <c r="I17" s="51">
        <v>918</v>
      </c>
      <c r="J17" s="52">
        <v>911</v>
      </c>
      <c r="K17" s="50">
        <f t="shared" si="4"/>
        <v>6102</v>
      </c>
      <c r="L17" s="51">
        <v>3208</v>
      </c>
      <c r="M17" s="52">
        <v>2894</v>
      </c>
      <c r="N17" s="50">
        <f t="shared" si="5"/>
        <v>3142</v>
      </c>
      <c r="O17" s="51">
        <v>1629</v>
      </c>
      <c r="P17" s="51">
        <v>1513</v>
      </c>
      <c r="Q17" s="50">
        <f t="shared" si="6"/>
        <v>2233</v>
      </c>
      <c r="R17" s="51">
        <v>976</v>
      </c>
      <c r="S17" s="51">
        <v>1257</v>
      </c>
      <c r="T17" s="56" t="s">
        <v>35</v>
      </c>
      <c r="W17" s="54">
        <f t="shared" si="7"/>
        <v>5375</v>
      </c>
    </row>
    <row r="18" spans="1:23" s="53" customFormat="1" ht="18.75" customHeight="1">
      <c r="A18" s="47" t="s">
        <v>36</v>
      </c>
      <c r="B18" s="48"/>
      <c r="C18" s="48"/>
      <c r="D18" s="49"/>
      <c r="E18" s="50">
        <f t="shared" si="1"/>
        <v>6234</v>
      </c>
      <c r="F18" s="50">
        <f t="shared" si="2"/>
        <v>3184</v>
      </c>
      <c r="G18" s="50">
        <f t="shared" si="2"/>
        <v>3050</v>
      </c>
      <c r="H18" s="50">
        <f t="shared" si="3"/>
        <v>960</v>
      </c>
      <c r="I18" s="51">
        <v>533</v>
      </c>
      <c r="J18" s="52">
        <v>427</v>
      </c>
      <c r="K18" s="50">
        <f t="shared" si="4"/>
        <v>2974</v>
      </c>
      <c r="L18" s="51">
        <v>1536</v>
      </c>
      <c r="M18" s="52">
        <v>1438</v>
      </c>
      <c r="N18" s="50">
        <f t="shared" si="5"/>
        <v>1399</v>
      </c>
      <c r="O18" s="51">
        <v>728</v>
      </c>
      <c r="P18" s="51">
        <v>671</v>
      </c>
      <c r="Q18" s="50">
        <f t="shared" si="6"/>
        <v>901</v>
      </c>
      <c r="R18" s="51">
        <v>387</v>
      </c>
      <c r="S18" s="51">
        <v>514</v>
      </c>
      <c r="T18" s="47" t="s">
        <v>37</v>
      </c>
      <c r="W18" s="54">
        <f t="shared" si="7"/>
        <v>2300</v>
      </c>
    </row>
    <row r="19" spans="1:23" s="53" customFormat="1" ht="18.75" customHeight="1">
      <c r="A19" s="47" t="s">
        <v>38</v>
      </c>
      <c r="B19" s="48"/>
      <c r="C19" s="48"/>
      <c r="D19" s="49"/>
      <c r="E19" s="50">
        <f t="shared" si="1"/>
        <v>20764</v>
      </c>
      <c r="F19" s="50">
        <f t="shared" si="2"/>
        <v>10312</v>
      </c>
      <c r="G19" s="50">
        <f t="shared" si="2"/>
        <v>10452</v>
      </c>
      <c r="H19" s="50">
        <f t="shared" si="3"/>
        <v>2907</v>
      </c>
      <c r="I19" s="51">
        <v>1496</v>
      </c>
      <c r="J19" s="52">
        <v>1411</v>
      </c>
      <c r="K19" s="50">
        <f t="shared" si="4"/>
        <v>9483</v>
      </c>
      <c r="L19" s="51">
        <v>4878</v>
      </c>
      <c r="M19" s="52">
        <v>4605</v>
      </c>
      <c r="N19" s="50">
        <f t="shared" si="5"/>
        <v>5259</v>
      </c>
      <c r="O19" s="51">
        <v>2730</v>
      </c>
      <c r="P19" s="51">
        <v>2529</v>
      </c>
      <c r="Q19" s="50">
        <f t="shared" si="6"/>
        <v>3115</v>
      </c>
      <c r="R19" s="51">
        <v>1208</v>
      </c>
      <c r="S19" s="51">
        <v>1907</v>
      </c>
      <c r="T19" s="47" t="s">
        <v>39</v>
      </c>
      <c r="W19" s="54">
        <f t="shared" si="7"/>
        <v>8374</v>
      </c>
    </row>
    <row r="20" spans="1:23" s="53" customFormat="1" ht="18.75" customHeight="1">
      <c r="A20" s="47" t="s">
        <v>40</v>
      </c>
      <c r="B20" s="48"/>
      <c r="C20" s="48"/>
      <c r="D20" s="49"/>
      <c r="E20" s="50">
        <f t="shared" si="1"/>
        <v>20596</v>
      </c>
      <c r="F20" s="50">
        <f t="shared" si="2"/>
        <v>10263</v>
      </c>
      <c r="G20" s="50">
        <f t="shared" si="2"/>
        <v>10333</v>
      </c>
      <c r="H20" s="50">
        <f t="shared" si="3"/>
        <v>3179</v>
      </c>
      <c r="I20" s="51">
        <v>1656</v>
      </c>
      <c r="J20" s="52">
        <v>1523</v>
      </c>
      <c r="K20" s="50">
        <f t="shared" si="4"/>
        <v>9592</v>
      </c>
      <c r="L20" s="51">
        <v>5023</v>
      </c>
      <c r="M20" s="52">
        <v>4569</v>
      </c>
      <c r="N20" s="50">
        <f t="shared" si="5"/>
        <v>4816</v>
      </c>
      <c r="O20" s="51">
        <v>2475</v>
      </c>
      <c r="P20" s="51">
        <v>2341</v>
      </c>
      <c r="Q20" s="50">
        <f t="shared" si="6"/>
        <v>3009</v>
      </c>
      <c r="R20" s="51">
        <v>1109</v>
      </c>
      <c r="S20" s="51">
        <v>1900</v>
      </c>
      <c r="T20" s="47" t="s">
        <v>41</v>
      </c>
      <c r="W20" s="54">
        <f t="shared" si="7"/>
        <v>7825</v>
      </c>
    </row>
    <row r="21" spans="1:23" s="53" customFormat="1" ht="18.75" customHeight="1">
      <c r="A21" s="47" t="s">
        <v>42</v>
      </c>
      <c r="B21" s="48"/>
      <c r="C21" s="48"/>
      <c r="D21" s="49"/>
      <c r="E21" s="50">
        <f t="shared" si="1"/>
        <v>5523</v>
      </c>
      <c r="F21" s="50">
        <f t="shared" si="2"/>
        <v>2730</v>
      </c>
      <c r="G21" s="50">
        <f t="shared" si="2"/>
        <v>2793</v>
      </c>
      <c r="H21" s="50">
        <f t="shared" si="3"/>
        <v>710</v>
      </c>
      <c r="I21" s="51">
        <v>358</v>
      </c>
      <c r="J21" s="52">
        <v>352</v>
      </c>
      <c r="K21" s="50">
        <f t="shared" si="4"/>
        <v>2264</v>
      </c>
      <c r="L21" s="51">
        <v>1199</v>
      </c>
      <c r="M21" s="52">
        <v>1065</v>
      </c>
      <c r="N21" s="50">
        <f t="shared" si="5"/>
        <v>1528</v>
      </c>
      <c r="O21" s="51">
        <v>769</v>
      </c>
      <c r="P21" s="51">
        <v>759</v>
      </c>
      <c r="Q21" s="50">
        <f t="shared" si="6"/>
        <v>1021</v>
      </c>
      <c r="R21" s="51">
        <v>404</v>
      </c>
      <c r="S21" s="51">
        <v>617</v>
      </c>
      <c r="T21" s="47" t="s">
        <v>43</v>
      </c>
      <c r="W21" s="54">
        <f t="shared" si="7"/>
        <v>2549</v>
      </c>
    </row>
    <row r="22" spans="1:23" s="53" customFormat="1" ht="18.75" customHeight="1">
      <c r="A22" s="47" t="s">
        <v>44</v>
      </c>
      <c r="B22" s="48"/>
      <c r="C22" s="48"/>
      <c r="D22" s="49"/>
      <c r="E22" s="50">
        <f t="shared" si="1"/>
        <v>7909</v>
      </c>
      <c r="F22" s="50">
        <f t="shared" si="2"/>
        <v>3988</v>
      </c>
      <c r="G22" s="50">
        <f t="shared" si="2"/>
        <v>3921</v>
      </c>
      <c r="H22" s="50">
        <f t="shared" si="3"/>
        <v>1075</v>
      </c>
      <c r="I22" s="51">
        <f>23+541</f>
        <v>564</v>
      </c>
      <c r="J22" s="52">
        <f>18+493</f>
        <v>511</v>
      </c>
      <c r="K22" s="50">
        <f t="shared" si="4"/>
        <v>3706</v>
      </c>
      <c r="L22" s="51">
        <f>72+1839</f>
        <v>1911</v>
      </c>
      <c r="M22" s="52">
        <f>35+1760</f>
        <v>1795</v>
      </c>
      <c r="N22" s="50">
        <f t="shared" si="5"/>
        <v>1922</v>
      </c>
      <c r="O22" s="51">
        <f>130+867</f>
        <v>997</v>
      </c>
      <c r="P22" s="51">
        <f>35+890</f>
        <v>925</v>
      </c>
      <c r="Q22" s="50">
        <f t="shared" si="6"/>
        <v>1206</v>
      </c>
      <c r="R22" s="51">
        <v>516</v>
      </c>
      <c r="S22" s="51">
        <v>690</v>
      </c>
      <c r="T22" s="47" t="s">
        <v>45</v>
      </c>
      <c r="W22" s="54">
        <f t="shared" si="7"/>
        <v>3128</v>
      </c>
    </row>
    <row r="23" spans="1:23" s="53" customFormat="1" ht="18.75" customHeight="1">
      <c r="A23" s="47" t="s">
        <v>46</v>
      </c>
      <c r="B23" s="48"/>
      <c r="C23" s="48"/>
      <c r="D23" s="49"/>
      <c r="E23" s="50">
        <f t="shared" si="1"/>
        <v>6933</v>
      </c>
      <c r="F23" s="50">
        <f t="shared" si="2"/>
        <v>3469</v>
      </c>
      <c r="G23" s="50">
        <f t="shared" si="2"/>
        <v>3464</v>
      </c>
      <c r="H23" s="50">
        <f t="shared" si="3"/>
        <v>1079</v>
      </c>
      <c r="I23" s="51">
        <v>560</v>
      </c>
      <c r="J23" s="52">
        <v>519</v>
      </c>
      <c r="K23" s="50">
        <f t="shared" si="4"/>
        <v>3324</v>
      </c>
      <c r="L23" s="51">
        <v>1754</v>
      </c>
      <c r="M23" s="51">
        <v>1570</v>
      </c>
      <c r="N23" s="50">
        <f t="shared" si="5"/>
        <v>1443</v>
      </c>
      <c r="O23" s="51">
        <v>723</v>
      </c>
      <c r="P23" s="51">
        <v>720</v>
      </c>
      <c r="Q23" s="50">
        <f t="shared" si="6"/>
        <v>1087</v>
      </c>
      <c r="R23" s="51">
        <v>432</v>
      </c>
      <c r="S23" s="51">
        <v>655</v>
      </c>
      <c r="T23" s="47" t="s">
        <v>47</v>
      </c>
      <c r="W23" s="54">
        <f t="shared" si="7"/>
        <v>2530</v>
      </c>
    </row>
    <row r="24" spans="1:23" s="53" customFormat="1" ht="18.75" customHeight="1">
      <c r="A24" s="47" t="s">
        <v>48</v>
      </c>
      <c r="B24" s="48"/>
      <c r="C24" s="48"/>
      <c r="D24" s="49"/>
      <c r="E24" s="50">
        <f t="shared" si="1"/>
        <v>5643</v>
      </c>
      <c r="F24" s="50">
        <f t="shared" si="2"/>
        <v>2925</v>
      </c>
      <c r="G24" s="50">
        <f t="shared" si="2"/>
        <v>2718</v>
      </c>
      <c r="H24" s="50">
        <f t="shared" si="3"/>
        <v>955</v>
      </c>
      <c r="I24" s="51">
        <v>495</v>
      </c>
      <c r="J24" s="52">
        <v>460</v>
      </c>
      <c r="K24" s="50">
        <f t="shared" si="4"/>
        <v>2734</v>
      </c>
      <c r="L24" s="51">
        <v>1460</v>
      </c>
      <c r="M24" s="52">
        <v>1274</v>
      </c>
      <c r="N24" s="50">
        <f t="shared" si="5"/>
        <v>1162</v>
      </c>
      <c r="O24" s="51">
        <v>623</v>
      </c>
      <c r="P24" s="51">
        <v>539</v>
      </c>
      <c r="Q24" s="50">
        <f t="shared" si="6"/>
        <v>792</v>
      </c>
      <c r="R24" s="51">
        <v>347</v>
      </c>
      <c r="S24" s="51">
        <v>445</v>
      </c>
      <c r="T24" s="47" t="s">
        <v>49</v>
      </c>
      <c r="W24" s="54">
        <f t="shared" si="7"/>
        <v>1954</v>
      </c>
    </row>
    <row r="25" spans="1:23" s="53" customFormat="1" ht="18.75" customHeight="1">
      <c r="A25" s="47" t="s">
        <v>50</v>
      </c>
      <c r="B25" s="48"/>
      <c r="C25" s="48"/>
      <c r="D25" s="49"/>
      <c r="E25" s="50">
        <f t="shared" si="1"/>
        <v>6133</v>
      </c>
      <c r="F25" s="50">
        <f t="shared" si="2"/>
        <v>3130</v>
      </c>
      <c r="G25" s="50">
        <f t="shared" si="2"/>
        <v>3003</v>
      </c>
      <c r="H25" s="50">
        <f t="shared" si="3"/>
        <v>1071</v>
      </c>
      <c r="I25" s="51">
        <v>538</v>
      </c>
      <c r="J25" s="52">
        <v>533</v>
      </c>
      <c r="K25" s="50">
        <f t="shared" si="4"/>
        <v>3412</v>
      </c>
      <c r="L25" s="51">
        <v>1703</v>
      </c>
      <c r="M25" s="52">
        <v>1709</v>
      </c>
      <c r="N25" s="50">
        <f t="shared" si="5"/>
        <v>1318</v>
      </c>
      <c r="O25" s="51">
        <v>759</v>
      </c>
      <c r="P25" s="51">
        <v>559</v>
      </c>
      <c r="Q25" s="50">
        <f t="shared" si="6"/>
        <v>332</v>
      </c>
      <c r="R25" s="51">
        <v>130</v>
      </c>
      <c r="S25" s="51">
        <v>202</v>
      </c>
      <c r="T25" s="47" t="s">
        <v>51</v>
      </c>
      <c r="W25" s="54">
        <f t="shared" si="7"/>
        <v>1650</v>
      </c>
    </row>
    <row r="26" spans="1:23" s="53" customFormat="1" ht="18.75" customHeight="1">
      <c r="A26" s="47" t="s">
        <v>52</v>
      </c>
      <c r="B26" s="48"/>
      <c r="C26" s="48"/>
      <c r="D26" s="49"/>
      <c r="E26" s="50">
        <f t="shared" si="1"/>
        <v>4829</v>
      </c>
      <c r="F26" s="50">
        <f t="shared" si="2"/>
        <v>2497</v>
      </c>
      <c r="G26" s="50">
        <f t="shared" si="2"/>
        <v>2332</v>
      </c>
      <c r="H26" s="50">
        <f t="shared" si="3"/>
        <v>677</v>
      </c>
      <c r="I26" s="51">
        <v>354</v>
      </c>
      <c r="J26" s="52">
        <v>323</v>
      </c>
      <c r="K26" s="50">
        <f t="shared" si="4"/>
        <v>2294</v>
      </c>
      <c r="L26" s="51">
        <v>1196</v>
      </c>
      <c r="M26" s="52">
        <v>1098</v>
      </c>
      <c r="N26" s="50">
        <f t="shared" si="5"/>
        <v>1152</v>
      </c>
      <c r="O26" s="51">
        <v>654</v>
      </c>
      <c r="P26" s="51">
        <v>498</v>
      </c>
      <c r="Q26" s="50">
        <f t="shared" si="6"/>
        <v>706</v>
      </c>
      <c r="R26" s="51">
        <v>293</v>
      </c>
      <c r="S26" s="51">
        <v>413</v>
      </c>
      <c r="T26" s="47" t="s">
        <v>53</v>
      </c>
      <c r="W26" s="54">
        <f t="shared" si="7"/>
        <v>1858</v>
      </c>
    </row>
    <row r="27" spans="1:23" s="53" customFormat="1" ht="17.25">
      <c r="A27" s="57" t="s">
        <v>54</v>
      </c>
      <c r="B27" s="58"/>
      <c r="C27" s="58"/>
      <c r="D27" s="59"/>
      <c r="E27" s="60">
        <f t="shared" si="1"/>
        <v>4840</v>
      </c>
      <c r="F27" s="60">
        <f t="shared" si="2"/>
        <v>2391</v>
      </c>
      <c r="G27" s="60">
        <f t="shared" si="2"/>
        <v>2449</v>
      </c>
      <c r="H27" s="60">
        <f t="shared" si="3"/>
        <v>694</v>
      </c>
      <c r="I27" s="61">
        <v>371</v>
      </c>
      <c r="J27" s="61">
        <v>323</v>
      </c>
      <c r="K27" s="60">
        <f t="shared" si="4"/>
        <v>2473</v>
      </c>
      <c r="L27" s="61">
        <v>1256</v>
      </c>
      <c r="M27" s="61">
        <v>1217</v>
      </c>
      <c r="N27" s="60">
        <f t="shared" si="5"/>
        <v>1078</v>
      </c>
      <c r="O27" s="61">
        <v>539</v>
      </c>
      <c r="P27" s="61">
        <v>539</v>
      </c>
      <c r="Q27" s="60">
        <f t="shared" si="6"/>
        <v>595</v>
      </c>
      <c r="R27" s="61">
        <v>225</v>
      </c>
      <c r="S27" s="61">
        <v>370</v>
      </c>
      <c r="T27" s="57" t="s">
        <v>55</v>
      </c>
      <c r="W27" s="54">
        <f t="shared" si="7"/>
        <v>1673</v>
      </c>
    </row>
    <row r="28" spans="1:23" s="1" customFormat="1" ht="3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</row>
    <row r="29" spans="1:23" s="14" customFormat="1" ht="17.25">
      <c r="A29" s="14" t="s">
        <v>56</v>
      </c>
      <c r="B29" s="63" t="s">
        <v>57</v>
      </c>
      <c r="C29" s="63"/>
      <c r="D29" s="64"/>
      <c r="E29" s="63"/>
      <c r="F29" s="64"/>
      <c r="G29" s="64"/>
      <c r="H29" s="39"/>
      <c r="I29" s="39"/>
      <c r="J29" s="39"/>
      <c r="K29" s="39"/>
      <c r="L29" s="63" t="s">
        <v>58</v>
      </c>
      <c r="M29" s="63"/>
      <c r="N29" s="64"/>
      <c r="O29" s="64"/>
      <c r="P29" s="63"/>
    </row>
    <row r="30" spans="1:23" s="14" customFormat="1" ht="17.100000000000001" customHeight="1">
      <c r="A30" s="14" t="s">
        <v>59</v>
      </c>
      <c r="B30" s="63" t="s">
        <v>60</v>
      </c>
      <c r="C30" s="63" t="s">
        <v>61</v>
      </c>
      <c r="D30" s="64"/>
      <c r="E30" s="63"/>
      <c r="F30" s="64"/>
      <c r="G30" s="64"/>
      <c r="H30" s="39"/>
      <c r="I30" s="39"/>
      <c r="J30" s="39"/>
      <c r="K30" s="39"/>
      <c r="L30" s="63" t="s">
        <v>62</v>
      </c>
      <c r="M30" s="63"/>
      <c r="N30" s="64"/>
      <c r="O30" s="64"/>
      <c r="P30" s="63"/>
    </row>
    <row r="31" spans="1:23" ht="17.100000000000001" customHeight="1">
      <c r="B31" s="64"/>
      <c r="C31" s="64" t="s">
        <v>63</v>
      </c>
      <c r="D31" s="64"/>
      <c r="E31" s="64"/>
      <c r="F31" s="64"/>
      <c r="G31" s="64"/>
      <c r="H31" s="14"/>
      <c r="I31" s="14"/>
      <c r="J31" s="14"/>
      <c r="K31"/>
      <c r="L31" s="64" t="s">
        <v>64</v>
      </c>
      <c r="M31" s="64"/>
      <c r="N31" s="64"/>
      <c r="O31" s="64"/>
      <c r="P31" s="64"/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2016-11-18T08:24:11Z</dcterms:created>
  <dcterms:modified xsi:type="dcterms:W3CDTF">2016-11-18T08:24:18Z</dcterms:modified>
</cp:coreProperties>
</file>