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2.8" sheetId="1" r:id="rId1"/>
  </sheets>
  <externalReferences>
    <externalReference r:id="rId2"/>
  </externalReferences>
  <definedNames>
    <definedName name="_xlnm.Print_Area" localSheetId="0">'T-2.8'!$A$1:$N$34</definedName>
  </definedNames>
  <calcPr calcId="124519"/>
</workbook>
</file>

<file path=xl/calcChain.xml><?xml version="1.0" encoding="utf-8"?>
<calcChain xmlns="http://schemas.openxmlformats.org/spreadsheetml/2006/main">
  <c r="J28" i="1"/>
  <c r="I28"/>
  <c r="H28"/>
  <c r="J26"/>
  <c r="I26"/>
  <c r="H26"/>
  <c r="J25"/>
  <c r="I25"/>
  <c r="H25"/>
  <c r="J24"/>
  <c r="I24"/>
  <c r="H24"/>
  <c r="J23"/>
  <c r="I23"/>
  <c r="H23"/>
  <c r="J20"/>
  <c r="I20"/>
  <c r="H20"/>
  <c r="E20"/>
  <c r="J19"/>
  <c r="I19"/>
  <c r="H19"/>
  <c r="E19"/>
  <c r="J18"/>
  <c r="I18"/>
  <c r="H18"/>
  <c r="E18"/>
  <c r="I17"/>
  <c r="H17"/>
  <c r="E17"/>
  <c r="J14"/>
  <c r="I14"/>
  <c r="H14"/>
  <c r="J13"/>
  <c r="I13"/>
  <c r="H13"/>
  <c r="E13"/>
  <c r="I12"/>
  <c r="H12"/>
  <c r="J11"/>
  <c r="I11"/>
  <c r="H11"/>
</calcChain>
</file>

<file path=xl/sharedStrings.xml><?xml version="1.0" encoding="utf-8"?>
<sst xmlns="http://schemas.openxmlformats.org/spreadsheetml/2006/main" count="64" uniqueCount="39">
  <si>
    <t xml:space="preserve">ตาราง  </t>
  </si>
  <si>
    <t>ผู้ว่างงาน และอัตราการว่างงาน จำแนกตามเพศ เป็นรายไตรมาส พ.ศ. 2555 - 2558</t>
  </si>
  <si>
    <t>Table</t>
  </si>
  <si>
    <t>Unemployed and Unemployment Rate by Sex and Quarterly: 2012 - 2015</t>
  </si>
  <si>
    <t>ปี</t>
  </si>
  <si>
    <t xml:space="preserve">ผู้ว่างงาน  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</si>
  <si>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</si>
  <si>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</si>
  <si>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</si>
  <si>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</si>
  <si>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</si>
  <si>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</si>
  <si>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</si>
  <si>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</si>
  <si>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</si>
  <si>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</si>
  <si>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>2012</t>
  </si>
  <si>
    <t xml:space="preserve">           ไตรมาสที่ 1 </t>
  </si>
  <si>
    <t>Quarter 1</t>
  </si>
  <si>
    <t xml:space="preserve">           ไตรมาสที่ 2 </t>
  </si>
  <si>
    <t xml:space="preserve"> -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</si>
  <si>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</si>
  <si>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</si>
  <si>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</si>
  <si>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</si>
  <si>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</si>
  <si>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>2013</t>
  </si>
  <si>
    <t xml:space="preserve">           ไตรมาสที่ 1</t>
  </si>
  <si>
    <t xml:space="preserve">           ไตรมาสที่ 4</t>
  </si>
  <si>
    <t>2014</t>
  </si>
  <si>
    <t>2015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</si>
  <si>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</si>
  <si>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</si>
  <si>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   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</si>
  <si>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</si>
  <si>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</si>
  <si>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2557 - 2558, ระดับจังหวัด</t>
  </si>
  <si>
    <t>Source:</t>
  </si>
  <si>
    <t xml:space="preserve">  The Labour Force Survey 2014 - 2015, Province level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</si>
</sst>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0" borderId="11" xfId="0" applyFont="1" applyBorder="1"/>
    <xf numFmtId="0" fontId="4" fillId="0" borderId="7" xfId="0" applyFont="1" applyBorder="1"/>
    <xf numFmtId="0" fontId="4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 wrapText="1" indent="1"/>
    </xf>
    <xf numFmtId="0" fontId="4" fillId="0" borderId="11" xfId="0" applyFont="1" applyBorder="1" applyAlignment="1">
      <alignment horizontal="right" wrapText="1" indent="1"/>
    </xf>
    <xf numFmtId="2" fontId="4" fillId="0" borderId="11" xfId="0" applyNumberFormat="1" applyFont="1" applyBorder="1" applyAlignment="1">
      <alignment horizontal="right" wrapText="1" indent="1"/>
    </xf>
    <xf numFmtId="3" fontId="4" fillId="0" borderId="11" xfId="1" applyNumberFormat="1" applyFont="1" applyBorder="1" applyAlignment="1">
      <alignment horizontal="right" wrapText="1" indent="1"/>
    </xf>
    <xf numFmtId="2" fontId="2" fillId="0" borderId="11" xfId="0" applyNumberFormat="1" applyFont="1" applyBorder="1" applyAlignment="1">
      <alignment horizontal="right" wrapText="1" indent="1"/>
    </xf>
    <xf numFmtId="0" fontId="6" fillId="0" borderId="11" xfId="0" applyFont="1" applyBorder="1"/>
    <xf numFmtId="3" fontId="4" fillId="0" borderId="11" xfId="0" applyNumberFormat="1" applyFont="1" applyBorder="1" applyAlignment="1">
      <alignment horizontal="right" vertical="center" indent="1"/>
    </xf>
    <xf numFmtId="3" fontId="4" fillId="0" borderId="11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4" fillId="0" borderId="7" xfId="0" quotePrefix="1" applyFont="1" applyBorder="1" applyAlignment="1">
      <alignment horizontal="left"/>
    </xf>
    <xf numFmtId="0" fontId="8" fillId="0" borderId="0" xfId="0" applyFont="1" applyBorder="1"/>
    <xf numFmtId="0" fontId="4" fillId="0" borderId="1" xfId="0" applyFont="1" applyBorder="1" applyAlignment="1">
      <alignment horizontal="left"/>
    </xf>
    <xf numFmtId="0" fontId="4" fillId="0" borderId="10" xfId="0" applyFont="1" applyBorder="1"/>
    <xf numFmtId="0" fontId="4" fillId="0" borderId="5" xfId="0" applyFont="1" applyBorder="1"/>
    <xf numFmtId="0" fontId="6" fillId="0" borderId="1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9382125" y="13173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9534525" y="13325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0;&#3607;&#3607;&#3637;&#3656;%202%20&#3626;&#3606;&#3636;&#3605;&#3636;&#3649;&#3619;&#3591;&#3591;&#3634;&#360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2.1"/>
      <sheetName val="T-2.2"/>
      <sheetName val="T-2.3"/>
      <sheetName val="T-2.4"/>
      <sheetName val="T-2.5"/>
      <sheetName val="T-2.6"/>
      <sheetName val="T-2.7"/>
      <sheetName val="T-2.8"/>
      <sheetName val="T-2.9"/>
    </sheetNames>
    <sheetDataSet>
      <sheetData sheetId="0"/>
      <sheetData sheetId="1">
        <row r="14">
          <cell r="E14">
            <v>201380</v>
          </cell>
        </row>
        <row r="15">
          <cell r="E15">
            <v>213022</v>
          </cell>
        </row>
        <row r="16">
          <cell r="E16">
            <v>224995</v>
          </cell>
        </row>
        <row r="17">
          <cell r="E17">
            <v>215514</v>
          </cell>
        </row>
        <row r="20">
          <cell r="E20">
            <v>202934</v>
          </cell>
        </row>
        <row r="21">
          <cell r="E21">
            <v>213930</v>
          </cell>
        </row>
        <row r="22">
          <cell r="E22">
            <v>215890</v>
          </cell>
        </row>
        <row r="23">
          <cell r="E23">
            <v>214451</v>
          </cell>
        </row>
        <row r="26">
          <cell r="E26">
            <v>192958</v>
          </cell>
        </row>
        <row r="27">
          <cell r="E27">
            <v>199270.49</v>
          </cell>
        </row>
        <row r="28">
          <cell r="E28">
            <v>206373.99</v>
          </cell>
        </row>
        <row r="29">
          <cell r="E29">
            <v>204447.87</v>
          </cell>
        </row>
        <row r="31">
          <cell r="E31">
            <v>192313.82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M37"/>
  <sheetViews>
    <sheetView showGridLines="0" tabSelected="1" workbookViewId="0">
      <selection activeCell="C34" sqref="C34"/>
    </sheetView>
  </sheetViews>
  <sheetFormatPr defaultRowHeight="18.600000000000001" customHeight="1"/>
  <cols>
    <col min="1" max="1" width="1.28515625" style="9" customWidth="1"/>
    <col min="2" max="2" width="7.28515625" style="9" customWidth="1"/>
    <col min="3" max="3" width="4.140625" style="9" customWidth="1"/>
    <col min="4" max="4" width="10.140625" style="9" customWidth="1"/>
    <col min="5" max="7" width="16.7109375" style="9" customWidth="1"/>
    <col min="8" max="10" width="15.7109375" style="9" customWidth="1"/>
    <col min="11" max="11" width="7.140625" style="9" customWidth="1"/>
    <col min="12" max="12" width="13.42578125" style="7" customWidth="1"/>
    <col min="13" max="13" width="2.28515625" style="9" customWidth="1"/>
    <col min="14" max="14" width="4.7109375" style="9" customWidth="1"/>
    <col min="15" max="16384" width="9.140625" style="9"/>
  </cols>
  <sheetData>
    <row r="1" spans="1:13" s="1" customFormat="1" ht="21.75">
      <c r="B1" s="2" t="s">
        <v>0</v>
      </c>
      <c r="C1" s="3">
        <v>2.8</v>
      </c>
      <c r="D1" s="1" t="s">
        <v>1</v>
      </c>
      <c r="L1" s="4"/>
      <c r="M1" s="4"/>
    </row>
    <row r="2" spans="1:13" s="5" customFormat="1" ht="21.75">
      <c r="B2" s="2" t="s">
        <v>2</v>
      </c>
      <c r="C2" s="3">
        <v>2.8</v>
      </c>
      <c r="D2" s="1" t="s">
        <v>3</v>
      </c>
      <c r="E2" s="1"/>
      <c r="L2" s="6"/>
      <c r="M2" s="6"/>
    </row>
    <row r="3" spans="1:13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8"/>
      <c r="M3" s="7"/>
    </row>
    <row r="4" spans="1:13" s="15" customFormat="1" ht="19.5" customHeight="1">
      <c r="A4" s="10" t="s">
        <v>4</v>
      </c>
      <c r="B4" s="10"/>
      <c r="C4" s="10"/>
      <c r="D4" s="10"/>
      <c r="E4" s="11" t="s">
        <v>5</v>
      </c>
      <c r="F4" s="12"/>
      <c r="G4" s="13"/>
      <c r="H4" s="11" t="s">
        <v>6</v>
      </c>
      <c r="I4" s="12"/>
      <c r="J4" s="12"/>
      <c r="K4" s="11" t="s">
        <v>7</v>
      </c>
      <c r="L4" s="12"/>
      <c r="M4" s="14"/>
    </row>
    <row r="5" spans="1:13" s="15" customFormat="1" ht="18" customHeight="1">
      <c r="A5" s="16"/>
      <c r="B5" s="16"/>
      <c r="C5" s="16"/>
      <c r="D5" s="16"/>
      <c r="E5" s="17" t="s">
        <v>8</v>
      </c>
      <c r="F5" s="18"/>
      <c r="G5" s="19"/>
      <c r="H5" s="17" t="s">
        <v>9</v>
      </c>
      <c r="I5" s="18"/>
      <c r="J5" s="18"/>
      <c r="K5" s="20"/>
      <c r="L5" s="21"/>
    </row>
    <row r="6" spans="1:13" s="15" customFormat="1" ht="18" customHeight="1">
      <c r="A6" s="16"/>
      <c r="B6" s="16"/>
      <c r="C6" s="16"/>
      <c r="D6" s="16"/>
      <c r="E6" s="22" t="s">
        <v>10</v>
      </c>
      <c r="F6" s="23" t="s">
        <v>11</v>
      </c>
      <c r="G6" s="24" t="s">
        <v>12</v>
      </c>
      <c r="H6" s="25" t="s">
        <v>10</v>
      </c>
      <c r="I6" s="23" t="s">
        <v>11</v>
      </c>
      <c r="J6" s="25" t="s">
        <v>12</v>
      </c>
      <c r="K6" s="20"/>
      <c r="L6" s="21"/>
    </row>
    <row r="7" spans="1:13" s="15" customFormat="1" ht="18" customHeight="1">
      <c r="A7" s="26"/>
      <c r="B7" s="26"/>
      <c r="C7" s="26"/>
      <c r="D7" s="26"/>
      <c r="E7" s="27" t="s">
        <v>13</v>
      </c>
      <c r="F7" s="28" t="s">
        <v>14</v>
      </c>
      <c r="G7" s="29" t="s">
        <v>15</v>
      </c>
      <c r="H7" s="30" t="s">
        <v>13</v>
      </c>
      <c r="I7" s="28" t="s">
        <v>14</v>
      </c>
      <c r="J7" s="30" t="s">
        <v>15</v>
      </c>
      <c r="K7" s="17"/>
      <c r="L7" s="18"/>
      <c r="M7" s="14"/>
    </row>
    <row r="8" spans="1:13" s="34" customFormat="1" ht="6" customHeight="1">
      <c r="A8" s="31"/>
      <c r="B8" s="31"/>
      <c r="C8" s="31"/>
      <c r="D8" s="31"/>
      <c r="E8" s="32"/>
      <c r="F8" s="32"/>
      <c r="G8" s="32"/>
      <c r="H8" s="32"/>
      <c r="I8" s="32"/>
      <c r="J8" s="22"/>
      <c r="K8" s="22"/>
      <c r="L8" s="33"/>
      <c r="M8" s="33"/>
    </row>
    <row r="9" spans="1:13" s="34" customFormat="1" ht="4.5" customHeight="1">
      <c r="A9" s="35"/>
      <c r="B9" s="35"/>
      <c r="C9" s="35"/>
      <c r="D9" s="35"/>
      <c r="E9" s="36"/>
      <c r="F9" s="36"/>
      <c r="G9" s="36"/>
      <c r="H9" s="36"/>
      <c r="I9" s="36"/>
      <c r="J9" s="37"/>
      <c r="K9" s="37"/>
      <c r="L9" s="33"/>
    </row>
    <row r="10" spans="1:13" s="34" customFormat="1" ht="19.5" customHeight="1">
      <c r="A10" s="38">
        <v>2555</v>
      </c>
      <c r="B10" s="39"/>
      <c r="C10" s="39"/>
      <c r="D10" s="40"/>
      <c r="E10" s="36"/>
      <c r="F10" s="36"/>
      <c r="G10" s="36"/>
      <c r="H10" s="36"/>
      <c r="I10" s="36"/>
      <c r="J10" s="37"/>
      <c r="K10" s="41" t="s">
        <v>16</v>
      </c>
      <c r="L10" s="42"/>
    </row>
    <row r="11" spans="1:13" s="34" customFormat="1" ht="18" customHeight="1">
      <c r="A11" s="38" t="s">
        <v>17</v>
      </c>
      <c r="B11" s="39"/>
      <c r="C11" s="39"/>
      <c r="D11" s="40"/>
      <c r="E11" s="43">
        <v>736</v>
      </c>
      <c r="F11" s="43">
        <v>393</v>
      </c>
      <c r="G11" s="44">
        <v>343</v>
      </c>
      <c r="H11" s="45">
        <f>E11*100/'[1]T-2.2'!E14</f>
        <v>0.36547820041712187</v>
      </c>
      <c r="I11" s="45">
        <f>F11*100/112255</f>
        <v>0.35009576410850296</v>
      </c>
      <c r="J11" s="45">
        <f>G11*100/89124</f>
        <v>0.38485705309456486</v>
      </c>
      <c r="K11" s="37"/>
      <c r="L11" s="33" t="s">
        <v>18</v>
      </c>
    </row>
    <row r="12" spans="1:13" s="34" customFormat="1" ht="18" customHeight="1">
      <c r="A12" s="38" t="s">
        <v>19</v>
      </c>
      <c r="B12" s="39"/>
      <c r="C12" s="39"/>
      <c r="D12" s="40"/>
      <c r="E12" s="46">
        <v>2152</v>
      </c>
      <c r="F12" s="46">
        <v>2152</v>
      </c>
      <c r="G12" s="44" t="s">
        <v>20</v>
      </c>
      <c r="H12" s="45">
        <f>E12*100/'[1]T-2.2'!E15</f>
        <v>1.0102242960820949</v>
      </c>
      <c r="I12" s="45">
        <f>F12*100/119220</f>
        <v>1.8050662640496562</v>
      </c>
      <c r="J12" s="45" t="s">
        <v>20</v>
      </c>
      <c r="K12" s="37"/>
      <c r="L12" s="33" t="s">
        <v>21</v>
      </c>
    </row>
    <row r="13" spans="1:13" s="34" customFormat="1" ht="18" customHeight="1">
      <c r="A13" s="38" t="s">
        <v>22</v>
      </c>
      <c r="B13" s="39"/>
      <c r="C13" s="39"/>
      <c r="D13" s="40"/>
      <c r="E13" s="46">
        <f>SUM(F13:G13)</f>
        <v>1933</v>
      </c>
      <c r="F13" s="46">
        <v>1132</v>
      </c>
      <c r="G13" s="44">
        <v>801</v>
      </c>
      <c r="H13" s="45">
        <f>E13*100/'[1]T-2.2'!E16</f>
        <v>0.85913020289339759</v>
      </c>
      <c r="I13" s="45">
        <f>F13*100/119726</f>
        <v>0.94549220720645477</v>
      </c>
      <c r="J13" s="45">
        <f>G13*100/105269</f>
        <v>0.76090776961878615</v>
      </c>
      <c r="K13" s="37"/>
      <c r="L13" s="33" t="s">
        <v>23</v>
      </c>
    </row>
    <row r="14" spans="1:13" s="34" customFormat="1" ht="18" customHeight="1">
      <c r="A14" s="38" t="s">
        <v>24</v>
      </c>
      <c r="B14" s="39"/>
      <c r="C14" s="39"/>
      <c r="D14" s="40"/>
      <c r="E14" s="43">
        <v>328</v>
      </c>
      <c r="F14" s="43">
        <v>190</v>
      </c>
      <c r="G14" s="44">
        <v>138</v>
      </c>
      <c r="H14" s="45">
        <f>E14*100/'[1]T-2.2'!E17</f>
        <v>0.1521942890021066</v>
      </c>
      <c r="I14" s="45">
        <f>F14*100/117353</f>
        <v>0.16190468074953346</v>
      </c>
      <c r="J14" s="45">
        <f>G14*100/98162</f>
        <v>0.14058393268270816</v>
      </c>
      <c r="K14" s="37"/>
      <c r="L14" s="33" t="s">
        <v>25</v>
      </c>
      <c r="M14" s="33"/>
    </row>
    <row r="15" spans="1:13" s="34" customFormat="1" ht="4.5" customHeight="1">
      <c r="A15" s="35"/>
      <c r="B15" s="35"/>
      <c r="C15" s="35"/>
      <c r="D15" s="35"/>
      <c r="E15" s="43"/>
      <c r="F15" s="44"/>
      <c r="G15" s="44"/>
      <c r="H15" s="47"/>
      <c r="I15" s="47"/>
      <c r="J15" s="47"/>
      <c r="K15" s="37"/>
      <c r="L15" s="33"/>
      <c r="M15" s="33"/>
    </row>
    <row r="16" spans="1:13" s="34" customFormat="1" ht="20.25" customHeight="1">
      <c r="A16" s="38">
        <v>2556</v>
      </c>
      <c r="B16" s="39"/>
      <c r="C16" s="39"/>
      <c r="D16" s="40"/>
      <c r="E16" s="48"/>
      <c r="F16" s="48"/>
      <c r="G16" s="48"/>
      <c r="H16" s="48"/>
      <c r="I16" s="48"/>
      <c r="J16" s="48"/>
      <c r="K16" s="41" t="s">
        <v>26</v>
      </c>
      <c r="L16" s="42"/>
      <c r="M16" s="33"/>
    </row>
    <row r="17" spans="1:13" s="34" customFormat="1" ht="18" customHeight="1">
      <c r="A17" s="38" t="s">
        <v>27</v>
      </c>
      <c r="B17" s="39"/>
      <c r="C17" s="39"/>
      <c r="D17" s="40"/>
      <c r="E17" s="43">
        <f>SUM(F17)</f>
        <v>969</v>
      </c>
      <c r="F17" s="44">
        <v>969</v>
      </c>
      <c r="G17" s="44" t="s">
        <v>20</v>
      </c>
      <c r="H17" s="45">
        <f>E17*100/'[1]T-2.2'!E20</f>
        <v>0.47749514620517014</v>
      </c>
      <c r="I17" s="45">
        <f>F17*100/116580</f>
        <v>0.83118888317035511</v>
      </c>
      <c r="J17" s="45" t="s">
        <v>20</v>
      </c>
      <c r="K17" s="37"/>
      <c r="L17" s="33" t="s">
        <v>18</v>
      </c>
      <c r="M17" s="33"/>
    </row>
    <row r="18" spans="1:13" s="34" customFormat="1" ht="18" customHeight="1">
      <c r="A18" s="38" t="s">
        <v>19</v>
      </c>
      <c r="B18" s="39"/>
      <c r="C18" s="39"/>
      <c r="D18" s="40"/>
      <c r="E18" s="49">
        <f>SUM(F18:G18)</f>
        <v>534.47</v>
      </c>
      <c r="F18" s="49">
        <v>360.08</v>
      </c>
      <c r="G18" s="50">
        <v>174.39</v>
      </c>
      <c r="H18" s="45">
        <f>E18*100/'[1]T-2.2'!E21</f>
        <v>0.24983405786939653</v>
      </c>
      <c r="I18" s="45">
        <f>F18*100/117906</f>
        <v>0.30539582379183416</v>
      </c>
      <c r="J18" s="45">
        <f>G18*100/96024</f>
        <v>0.18161084728817795</v>
      </c>
      <c r="K18" s="37"/>
      <c r="L18" s="33" t="s">
        <v>21</v>
      </c>
      <c r="M18" s="33"/>
    </row>
    <row r="19" spans="1:13" s="34" customFormat="1" ht="18" customHeight="1">
      <c r="A19" s="38" t="s">
        <v>22</v>
      </c>
      <c r="B19" s="39"/>
      <c r="C19" s="39"/>
      <c r="D19" s="40"/>
      <c r="E19" s="46">
        <f>SUM(F19:G19)</f>
        <v>1410.3</v>
      </c>
      <c r="F19" s="50">
        <v>1190.28</v>
      </c>
      <c r="G19" s="50">
        <v>220.02</v>
      </c>
      <c r="H19" s="45">
        <f>E19*100/'[1]T-2.2'!E22</f>
        <v>0.65324933994163692</v>
      </c>
      <c r="I19" s="45">
        <f>F19*100/118032</f>
        <v>1.0084383895892639</v>
      </c>
      <c r="J19" s="45">
        <f>G19*100/97859</f>
        <v>0.22483368928764855</v>
      </c>
      <c r="K19" s="37"/>
      <c r="L19" s="33" t="s">
        <v>23</v>
      </c>
      <c r="M19" s="33"/>
    </row>
    <row r="20" spans="1:13" s="34" customFormat="1" ht="18" customHeight="1">
      <c r="A20" s="38" t="s">
        <v>28</v>
      </c>
      <c r="B20" s="39"/>
      <c r="C20" s="39"/>
      <c r="D20" s="40"/>
      <c r="E20" s="43">
        <f>SUM(F20:G20)</f>
        <v>408.39</v>
      </c>
      <c r="F20" s="50">
        <v>119.7</v>
      </c>
      <c r="G20" s="50">
        <v>288.69</v>
      </c>
      <c r="H20" s="45">
        <f>E20*100/'[1]T-2.2'!E23</f>
        <v>0.19043511105100933</v>
      </c>
      <c r="I20" s="45">
        <f>F20*100/120073</f>
        <v>9.9689355641984459E-2</v>
      </c>
      <c r="J20" s="45">
        <f>G20*100/94379</f>
        <v>0.30588372413354664</v>
      </c>
      <c r="K20" s="37"/>
      <c r="L20" s="33" t="s">
        <v>25</v>
      </c>
      <c r="M20" s="33"/>
    </row>
    <row r="21" spans="1:13" s="34" customFormat="1" ht="4.5" customHeight="1">
      <c r="A21" s="51"/>
      <c r="B21" s="51"/>
      <c r="C21" s="51"/>
      <c r="D21" s="51"/>
      <c r="E21" s="36"/>
      <c r="F21" s="36"/>
      <c r="G21" s="36"/>
      <c r="H21" s="36"/>
      <c r="I21" s="36"/>
      <c r="J21" s="37"/>
      <c r="K21" s="37"/>
      <c r="L21" s="33"/>
      <c r="M21" s="33"/>
    </row>
    <row r="22" spans="1:13" s="34" customFormat="1" ht="18.75" customHeight="1">
      <c r="A22" s="38">
        <v>2557</v>
      </c>
      <c r="B22" s="39"/>
      <c r="C22" s="39"/>
      <c r="D22" s="40"/>
      <c r="E22" s="36"/>
      <c r="F22" s="36"/>
      <c r="G22" s="36"/>
      <c r="H22" s="36"/>
      <c r="I22" s="36"/>
      <c r="J22" s="37"/>
      <c r="K22" s="41" t="s">
        <v>29</v>
      </c>
      <c r="L22" s="42"/>
      <c r="M22" s="33"/>
    </row>
    <row r="23" spans="1:13" s="34" customFormat="1" ht="18" customHeight="1">
      <c r="A23" s="38" t="s">
        <v>17</v>
      </c>
      <c r="B23" s="39"/>
      <c r="C23" s="39"/>
      <c r="D23" s="40"/>
      <c r="E23" s="50">
        <v>1786.87</v>
      </c>
      <c r="F23" s="50">
        <v>1043.08</v>
      </c>
      <c r="G23" s="50">
        <v>743.79</v>
      </c>
      <c r="H23" s="45">
        <f>E23*100/'[1]T-2.2'!E26</f>
        <v>0.92604090009224804</v>
      </c>
      <c r="I23" s="45">
        <f>F23*100/110204</f>
        <v>0.94649921962905159</v>
      </c>
      <c r="J23" s="45">
        <f>G23*100/82755</f>
        <v>0.89878557186876928</v>
      </c>
      <c r="K23" s="37"/>
      <c r="L23" s="33" t="s">
        <v>18</v>
      </c>
    </row>
    <row r="24" spans="1:13" s="34" customFormat="1" ht="18" customHeight="1">
      <c r="A24" s="38" t="s">
        <v>19</v>
      </c>
      <c r="B24" s="39"/>
      <c r="C24" s="39"/>
      <c r="D24" s="40"/>
      <c r="E24" s="50">
        <v>1218.69</v>
      </c>
      <c r="F24" s="50">
        <v>806.93</v>
      </c>
      <c r="G24" s="50">
        <v>411.77</v>
      </c>
      <c r="H24" s="45">
        <f>E24*100/'[1]T-2.2'!E27</f>
        <v>0.61157575313835988</v>
      </c>
      <c r="I24" s="45">
        <f>F24*100/110204</f>
        <v>0.73221480164059383</v>
      </c>
      <c r="J24" s="45">
        <f>G24*100/82755</f>
        <v>0.49757718566853965</v>
      </c>
      <c r="K24" s="37"/>
      <c r="L24" s="33" t="s">
        <v>21</v>
      </c>
    </row>
    <row r="25" spans="1:13" s="34" customFormat="1" ht="18" customHeight="1">
      <c r="A25" s="38" t="s">
        <v>22</v>
      </c>
      <c r="B25" s="39"/>
      <c r="C25" s="39"/>
      <c r="D25" s="40"/>
      <c r="E25" s="50">
        <v>1605.42</v>
      </c>
      <c r="F25" s="50">
        <v>930.99</v>
      </c>
      <c r="G25" s="50">
        <v>674.43</v>
      </c>
      <c r="H25" s="45">
        <f>E25*100/'[1]T-2.2'!E28</f>
        <v>0.7779177986528244</v>
      </c>
      <c r="I25" s="45">
        <f>F25*100/110204</f>
        <v>0.84478784799099849</v>
      </c>
      <c r="J25" s="45">
        <f>G25*100/82755</f>
        <v>0.81497190502084471</v>
      </c>
      <c r="K25" s="37"/>
      <c r="L25" s="33" t="s">
        <v>23</v>
      </c>
    </row>
    <row r="26" spans="1:13" s="34" customFormat="1" ht="18" customHeight="1">
      <c r="A26" s="38" t="s">
        <v>24</v>
      </c>
      <c r="B26" s="39"/>
      <c r="C26" s="39"/>
      <c r="D26" s="40"/>
      <c r="E26" s="50">
        <v>1221.0899999999999</v>
      </c>
      <c r="F26" s="50">
        <v>830.95</v>
      </c>
      <c r="G26" s="50">
        <v>390.14</v>
      </c>
      <c r="H26" s="45">
        <f>E26*100/'[1]T-2.2'!E29</f>
        <v>0.59726227521959507</v>
      </c>
      <c r="I26" s="45">
        <f>F26*100/110204</f>
        <v>0.75401074371166199</v>
      </c>
      <c r="J26" s="45">
        <f>G26*100/82755</f>
        <v>0.47143979215757353</v>
      </c>
      <c r="K26" s="37"/>
      <c r="L26" s="33" t="s">
        <v>25</v>
      </c>
    </row>
    <row r="27" spans="1:13" s="53" customFormat="1" ht="19.5" customHeight="1">
      <c r="A27" s="42">
        <v>2558</v>
      </c>
      <c r="B27" s="42"/>
      <c r="C27" s="42"/>
      <c r="D27" s="42"/>
      <c r="E27" s="50"/>
      <c r="F27" s="50"/>
      <c r="G27" s="50"/>
      <c r="H27" s="45"/>
      <c r="I27" s="45"/>
      <c r="J27" s="45"/>
      <c r="K27" s="52" t="s">
        <v>30</v>
      </c>
      <c r="L27" s="51"/>
    </row>
    <row r="28" spans="1:13" s="34" customFormat="1" ht="18.75" customHeight="1">
      <c r="A28" s="38" t="s">
        <v>17</v>
      </c>
      <c r="B28" s="39"/>
      <c r="C28" s="39"/>
      <c r="D28" s="40"/>
      <c r="E28" s="50">
        <v>795.87</v>
      </c>
      <c r="F28" s="50">
        <v>351.28</v>
      </c>
      <c r="G28" s="50">
        <v>444.6</v>
      </c>
      <c r="H28" s="45">
        <f>E28*100/'[1]T-2.2'!E31</f>
        <v>0.41383921342730334</v>
      </c>
      <c r="I28" s="45">
        <f>F28*100/110204</f>
        <v>0.31875431018837791</v>
      </c>
      <c r="J28" s="45">
        <f>G28*100/82755</f>
        <v>0.53724850462207718</v>
      </c>
      <c r="K28" s="37"/>
      <c r="L28" s="33" t="s">
        <v>18</v>
      </c>
      <c r="M28" s="33"/>
    </row>
    <row r="29" spans="1:13" s="34" customFormat="1" ht="3" customHeight="1">
      <c r="A29" s="54"/>
      <c r="B29" s="54"/>
      <c r="C29" s="54"/>
      <c r="D29" s="54"/>
      <c r="E29" s="55"/>
      <c r="F29" s="55"/>
      <c r="G29" s="55"/>
      <c r="H29" s="55"/>
      <c r="I29" s="55"/>
      <c r="J29" s="56"/>
      <c r="K29" s="56"/>
      <c r="L29" s="57"/>
      <c r="M29" s="33"/>
    </row>
    <row r="30" spans="1:13" s="34" customFormat="1" ht="3" customHeight="1">
      <c r="A30" s="51"/>
      <c r="B30" s="51"/>
      <c r="C30" s="51"/>
      <c r="D30" s="51"/>
      <c r="E30" s="14"/>
      <c r="F30" s="14"/>
      <c r="G30" s="14"/>
      <c r="H30" s="14"/>
      <c r="I30" s="14"/>
      <c r="J30" s="14"/>
      <c r="K30" s="14"/>
      <c r="L30" s="33"/>
      <c r="M30" s="33"/>
    </row>
    <row r="31" spans="1:13" s="58" customFormat="1" ht="17.25" customHeight="1">
      <c r="B31" s="58" t="s">
        <v>31</v>
      </c>
      <c r="C31" s="58" t="s">
        <v>32</v>
      </c>
      <c r="L31" s="59"/>
      <c r="M31" s="59"/>
    </row>
    <row r="32" spans="1:13" s="60" customFormat="1" ht="17.25" customHeight="1">
      <c r="B32" s="58" t="s">
        <v>33</v>
      </c>
      <c r="C32" s="58" t="s">
        <v>34</v>
      </c>
      <c r="L32" s="61"/>
      <c r="M32" s="61"/>
    </row>
    <row r="33" spans="2:12" s="58" customFormat="1" ht="17.25" customHeight="1">
      <c r="B33" s="62" t="s">
        <v>35</v>
      </c>
      <c r="C33" s="63" t="s">
        <v>36</v>
      </c>
    </row>
    <row r="34" spans="2:12" s="60" customFormat="1" ht="17.25" customHeight="1">
      <c r="B34" s="62" t="s">
        <v>37</v>
      </c>
      <c r="C34" s="63" t="s">
        <v>38</v>
      </c>
    </row>
    <row r="35" spans="2:12" s="34" customFormat="1" ht="18.600000000000001" customHeight="1">
      <c r="L35" s="33"/>
    </row>
    <row r="36" spans="2:12" s="34" customFormat="1" ht="18.600000000000001" customHeight="1">
      <c r="L36" s="33"/>
    </row>
    <row r="37" spans="2:12" s="34" customFormat="1" ht="18.600000000000001" customHeight="1">
      <c r="L37" s="33"/>
    </row>
  </sheetData>
  <mergeCells count="28">
    <mergeCell ref="A25:D25"/>
    <mergeCell ref="A26:D26"/>
    <mergeCell ref="A27:D27"/>
    <mergeCell ref="A28:D28"/>
    <mergeCell ref="A19:D19"/>
    <mergeCell ref="A20:D20"/>
    <mergeCell ref="A22:D22"/>
    <mergeCell ref="K22:L22"/>
    <mergeCell ref="A23:D23"/>
    <mergeCell ref="A24:D24"/>
    <mergeCell ref="A14:D14"/>
    <mergeCell ref="A15:D15"/>
    <mergeCell ref="A16:D16"/>
    <mergeCell ref="K16:L16"/>
    <mergeCell ref="A17:D17"/>
    <mergeCell ref="A18:D18"/>
    <mergeCell ref="A9:D9"/>
    <mergeCell ref="A10:D10"/>
    <mergeCell ref="K10:L10"/>
    <mergeCell ref="A11:D11"/>
    <mergeCell ref="A12:D12"/>
    <mergeCell ref="A13:D13"/>
    <mergeCell ref="A4:D7"/>
    <mergeCell ref="E4:G4"/>
    <mergeCell ref="H4:J4"/>
    <mergeCell ref="K4:L7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2015-11-24T03:52:20Z</dcterms:created>
  <dcterms:modified xsi:type="dcterms:W3CDTF">2015-11-24T03:52:37Z</dcterms:modified>
</cp:coreProperties>
</file>