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20055" windowHeight="7935"/>
  </bookViews>
  <sheets>
    <sheet name="T-3.8" sheetId="1" r:id="rId1"/>
  </sheets>
  <definedNames>
    <definedName name="_xlnm.Print_Area" localSheetId="0">'T-3.8'!$A$1:$V$32</definedName>
  </definedNames>
  <calcPr calcId="125725" calcMode="manual"/>
</workbook>
</file>

<file path=xl/calcChain.xml><?xml version="1.0" encoding="utf-8"?>
<calcChain xmlns="http://schemas.openxmlformats.org/spreadsheetml/2006/main">
  <c r="I10" i="1"/>
  <c r="J10"/>
  <c r="L10"/>
  <c r="M10"/>
  <c r="R10"/>
  <c r="S10"/>
  <c r="Q10" s="1"/>
  <c r="F11"/>
  <c r="H11"/>
  <c r="K11"/>
  <c r="O11"/>
  <c r="P11"/>
  <c r="P10" s="1"/>
  <c r="Q11"/>
  <c r="G12"/>
  <c r="H12"/>
  <c r="K12"/>
  <c r="O12"/>
  <c r="F12" s="1"/>
  <c r="E12" s="1"/>
  <c r="P12"/>
  <c r="Q12"/>
  <c r="F13"/>
  <c r="H13"/>
  <c r="K13"/>
  <c r="O13"/>
  <c r="P13"/>
  <c r="G13" s="1"/>
  <c r="Q13"/>
  <c r="G14"/>
  <c r="H14"/>
  <c r="K14"/>
  <c r="O14"/>
  <c r="F14" s="1"/>
  <c r="E14" s="1"/>
  <c r="P14"/>
  <c r="Q14"/>
  <c r="F15"/>
  <c r="H15"/>
  <c r="K15"/>
  <c r="O15"/>
  <c r="P15"/>
  <c r="G15" s="1"/>
  <c r="Q15"/>
  <c r="G16"/>
  <c r="H16"/>
  <c r="K16"/>
  <c r="O16"/>
  <c r="F16" s="1"/>
  <c r="E16" s="1"/>
  <c r="P16"/>
  <c r="Q16"/>
  <c r="F17"/>
  <c r="H17"/>
  <c r="K17"/>
  <c r="O17"/>
  <c r="P17"/>
  <c r="G17" s="1"/>
  <c r="Q17"/>
  <c r="G18"/>
  <c r="H18"/>
  <c r="K18"/>
  <c r="O18"/>
  <c r="F18" s="1"/>
  <c r="E18" s="1"/>
  <c r="P18"/>
  <c r="Q18"/>
  <c r="F19"/>
  <c r="H19"/>
  <c r="K19"/>
  <c r="O19"/>
  <c r="P19"/>
  <c r="G19" s="1"/>
  <c r="Q19"/>
  <c r="G20"/>
  <c r="H20"/>
  <c r="K20"/>
  <c r="O20"/>
  <c r="F20" s="1"/>
  <c r="E20" s="1"/>
  <c r="P20"/>
  <c r="Q20"/>
  <c r="F21"/>
  <c r="H21"/>
  <c r="K21"/>
  <c r="O21"/>
  <c r="P21"/>
  <c r="G21" s="1"/>
  <c r="Q21"/>
  <c r="E21" l="1"/>
  <c r="E19"/>
  <c r="E17"/>
  <c r="E15"/>
  <c r="E13"/>
  <c r="G10"/>
  <c r="N21"/>
  <c r="N19"/>
  <c r="N17"/>
  <c r="N15"/>
  <c r="N13"/>
  <c r="N11"/>
  <c r="O10"/>
  <c r="N10" s="1"/>
  <c r="K10"/>
  <c r="N20"/>
  <c r="N18"/>
  <c r="N16"/>
  <c r="N14"/>
  <c r="N12"/>
  <c r="G11"/>
  <c r="E11" s="1"/>
  <c r="H10"/>
  <c r="F10" l="1"/>
  <c r="E10" s="1"/>
</calcChain>
</file>

<file path=xl/sharedStrings.xml><?xml version="1.0" encoding="utf-8"?>
<sst xmlns="http://schemas.openxmlformats.org/spreadsheetml/2006/main" count="77" uniqueCount="50">
  <si>
    <t xml:space="preserve">            2. Kamphaeng Phet Secondary Educational Service Area Office, Area 41</t>
  </si>
  <si>
    <t xml:space="preserve">             2. สำนักงานเขตพื้นที่การศึกษามัธยมศึกษาเขต 41  กำแพงเพชร</t>
  </si>
  <si>
    <t xml:space="preserve">     Source:   _ _ _ _ _ _ _ _Educational Service Area Office, Area_ _ _ _</t>
  </si>
  <si>
    <t>Source:  1. Kamphaeng Phet  Primary Educational Service Area Office, Area  1 and 2</t>
  </si>
  <si>
    <t xml:space="preserve">     ที่มา:  1.สำนักงานเขตพื้นที่การศึกษาประถมศึกษากำแพงเพชร  เขต 1 และ 2</t>
  </si>
  <si>
    <t xml:space="preserve">         ที่มา:   สำนักงานเขตพื้นที่การศึกษา_ _ _ _ _ _ _ _ _ _ _ เขต _ _ _ _</t>
  </si>
  <si>
    <t>Kosamphi Nakhon</t>
  </si>
  <si>
    <t>โกสัมพีนคร</t>
  </si>
  <si>
    <t>Pang Sila Thong</t>
  </si>
  <si>
    <t>ปางศิลาทอง</t>
  </si>
  <si>
    <t>Bueng Samakkhi</t>
  </si>
  <si>
    <t>บึงสามัคคี</t>
  </si>
  <si>
    <t>Sai Thong Wattana</t>
  </si>
  <si>
    <t>ทรายทองวัฒนา</t>
  </si>
  <si>
    <t>Lan Krabue</t>
  </si>
  <si>
    <t>ลานกระบือ</t>
  </si>
  <si>
    <t>Phran Kratai</t>
  </si>
  <si>
    <t>พรานกระต่าย</t>
  </si>
  <si>
    <t>Khlong Khlung</t>
  </si>
  <si>
    <t>คลองขลุง</t>
  </si>
  <si>
    <t>Khanu Woralaksaburi</t>
  </si>
  <si>
    <t>ขาณุวรลักษบุรี</t>
  </si>
  <si>
    <t>Khlong Lan</t>
  </si>
  <si>
    <t>คลองลาน</t>
  </si>
  <si>
    <t>Sai Ngam</t>
  </si>
  <si>
    <t>ไทรงาม</t>
  </si>
  <si>
    <t>Mueang Kamphaeng Phet</t>
  </si>
  <si>
    <t>เมืองกำแพงเพชร</t>
  </si>
  <si>
    <t>Total</t>
  </si>
  <si>
    <t>รวมยอด</t>
  </si>
  <si>
    <t>Female</t>
  </si>
  <si>
    <t>Male</t>
  </si>
  <si>
    <t>หญิง</t>
  </si>
  <si>
    <t>ชาย</t>
  </si>
  <si>
    <t>รวม</t>
  </si>
  <si>
    <t>Upper Secondary</t>
  </si>
  <si>
    <t>Lower Secondary</t>
  </si>
  <si>
    <t>Elementary</t>
  </si>
  <si>
    <t>Pre-elementary</t>
  </si>
  <si>
    <t>มัธยมปลาย</t>
  </si>
  <si>
    <t>มัธยมต้น</t>
  </si>
  <si>
    <t>ประถมศึกษา</t>
  </si>
  <si>
    <t>ก่อนประถมศึกษา</t>
  </si>
  <si>
    <t>District</t>
  </si>
  <si>
    <t>ระดับการศึกษา Level of  education</t>
  </si>
  <si>
    <t>อำเภอ</t>
  </si>
  <si>
    <t>Student by Level of Education, Sex and District: Academic Year 2015</t>
  </si>
  <si>
    <t xml:space="preserve">Table </t>
  </si>
  <si>
    <t>นักเรียน จำแนกตามระดับการศึกษา และเพศ เป็นรายอำเภอ ปีการศึกษา 2558</t>
  </si>
  <si>
    <t xml:space="preserve">ตาราง     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</si>
</sst>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87" formatCode="_-* #,##0_-;\-* #,##0_-;_-* &quot;-&quot;??_-;_-@_-"/>
  </numFmts>
  <fonts count="10">
    <font>
      <sz val="14"/>
      <name val="Cordia New"/>
      <charset val="222"/>
    </font>
    <font>
      <sz val="14"/>
      <name val="Cordia New"/>
      <charset val="222"/>
    </font>
    <font>
      <sz val="14"/>
      <name val="TH SarabunPSK"/>
      <family val="2"/>
    </font>
    <font>
      <sz val="12"/>
      <name val="TH SarabunPSK"/>
      <family val="2"/>
    </font>
    <font>
      <sz val="13"/>
      <name val="TH SarabunPSK"/>
      <family val="2"/>
    </font>
    <font>
      <b/>
      <sz val="14"/>
      <name val="TH SarabunPSK"/>
      <family val="2"/>
    </font>
    <font>
      <sz val="11"/>
      <name val="TH SarabunPSK"/>
      <family val="2"/>
    </font>
    <font>
      <b/>
      <sz val="11"/>
      <name val="TH SarabunPSK"/>
      <family val="2"/>
    </font>
    <font>
      <b/>
      <sz val="12"/>
      <name val="TH SarabunPSK"/>
      <family val="2"/>
    </font>
    <font>
      <b/>
      <sz val="13"/>
      <name val="TH SarabunPSK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2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Border="1"/>
    <xf numFmtId="0" fontId="4" fillId="0" borderId="0" xfId="0" applyFont="1" applyBorder="1"/>
    <xf numFmtId="0" fontId="5" fillId="0" borderId="0" xfId="0" applyFont="1"/>
    <xf numFmtId="0" fontId="5" fillId="0" borderId="0" xfId="0" applyFont="1" applyBorder="1"/>
    <xf numFmtId="0" fontId="2" fillId="0" borderId="0" xfId="0" applyFont="1" applyBorder="1"/>
    <xf numFmtId="0" fontId="4" fillId="0" borderId="0" xfId="0" applyFont="1"/>
    <xf numFmtId="0" fontId="2" fillId="0" borderId="1" xfId="0" applyFont="1" applyBorder="1"/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6" fillId="0" borderId="0" xfId="0" applyFont="1" applyBorder="1"/>
    <xf numFmtId="187" fontId="3" fillId="0" borderId="4" xfId="1" applyNumberFormat="1" applyFont="1" applyBorder="1"/>
    <xf numFmtId="187" fontId="3" fillId="0" borderId="5" xfId="1" applyNumberFormat="1" applyFont="1" applyBorder="1"/>
    <xf numFmtId="187" fontId="3" fillId="0" borderId="5" xfId="1" applyNumberFormat="1" applyFont="1" applyBorder="1" applyAlignment="1">
      <alignment vertical="center"/>
    </xf>
    <xf numFmtId="0" fontId="6" fillId="0" borderId="4" xfId="0" applyFont="1" applyBorder="1"/>
    <xf numFmtId="0" fontId="6" fillId="0" borderId="0" xfId="0" applyFont="1" applyBorder="1" applyAlignment="1">
      <alignment horizontal="left"/>
    </xf>
    <xf numFmtId="0" fontId="6" fillId="0" borderId="0" xfId="0" applyFont="1"/>
    <xf numFmtId="0" fontId="6" fillId="0" borderId="0" xfId="0" applyFont="1" applyAlignment="1"/>
    <xf numFmtId="0" fontId="6" fillId="0" borderId="0" xfId="0" applyFont="1" applyAlignment="1">
      <alignment horizontal="left"/>
    </xf>
    <xf numFmtId="0" fontId="5" fillId="0" borderId="0" xfId="0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187" fontId="8" fillId="0" borderId="5" xfId="1" applyNumberFormat="1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8" xfId="0" applyFont="1" applyBorder="1"/>
    <xf numFmtId="0" fontId="3" fillId="0" borderId="10" xfId="0" applyFont="1" applyBorder="1"/>
    <xf numFmtId="0" fontId="3" fillId="0" borderId="11" xfId="0" applyFont="1" applyBorder="1"/>
    <xf numFmtId="0" fontId="3" fillId="0" borderId="8" xfId="0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 shrinkToFit="1"/>
    </xf>
    <xf numFmtId="0" fontId="9" fillId="0" borderId="0" xfId="0" applyFont="1"/>
    <xf numFmtId="0" fontId="5" fillId="0" borderId="0" xfId="0" quotePrefix="1" applyFont="1" applyAlignment="1">
      <alignment horizontal="center"/>
    </xf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1162050</xdr:colOff>
      <xdr:row>0</xdr:row>
      <xdr:rowOff>0</xdr:rowOff>
    </xdr:from>
    <xdr:to>
      <xdr:col>22</xdr:col>
      <xdr:colOff>47625</xdr:colOff>
      <xdr:row>32</xdr:row>
      <xdr:rowOff>0</xdr:rowOff>
    </xdr:to>
    <xdr:grpSp>
      <xdr:nvGrpSpPr>
        <xdr:cNvPr id="2" name="Group 127"/>
        <xdr:cNvGrpSpPr>
          <a:grpSpLocks/>
        </xdr:cNvGrpSpPr>
      </xdr:nvGrpSpPr>
      <xdr:grpSpPr bwMode="auto">
        <a:xfrm>
          <a:off x="9610725" y="0"/>
          <a:ext cx="409575" cy="6581775"/>
          <a:chOff x="1002" y="699"/>
          <a:chExt cx="66" cy="688"/>
        </a:xfrm>
      </xdr:grpSpPr>
      <xdr:sp macro="" textlink="">
        <xdr:nvSpPr>
          <xdr:cNvPr id="3" name="Text Box 6"/>
          <xdr:cNvSpPr txBox="1">
            <a:spLocks noChangeArrowheads="1"/>
          </xdr:cNvSpPr>
        </xdr:nvSpPr>
        <xdr:spPr bwMode="auto">
          <a:xfrm>
            <a:off x="1033" y="732"/>
            <a:ext cx="34" cy="39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vert="vert" wrap="square" lIns="27432" tIns="32004" rIns="0" bIns="0" anchor="b" upright="1"/>
          <a:lstStyle/>
          <a:p>
            <a:pPr algn="l" rtl="0">
              <a:defRPr sz="1000"/>
            </a:pPr>
            <a:r>
              <a:rPr lang="th-TH" sz="1200" b="1" i="0" u="none" strike="noStrike" baseline="0">
                <a:solidFill>
                  <a:srgbClr val="000000"/>
                </a:solidFill>
                <a:latin typeface="TH SarabunPSK"/>
                <a:cs typeface="TH SarabunPSK"/>
              </a:rPr>
              <a:t>สถิติการศึกษา </a:t>
            </a:r>
          </a:p>
        </xdr:txBody>
      </xdr:sp>
      <xdr:sp macro="" textlink="">
        <xdr:nvSpPr>
          <xdr:cNvPr id="4" name="Text Box 1"/>
          <xdr:cNvSpPr txBox="1">
            <a:spLocks noChangeArrowheads="1"/>
          </xdr:cNvSpPr>
        </xdr:nvSpPr>
        <xdr:spPr bwMode="auto">
          <a:xfrm>
            <a:off x="1002" y="699"/>
            <a:ext cx="66" cy="4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vert="vert" wrap="square" lIns="0" tIns="0" rIns="27432" bIns="45720" anchor="ctr" upright="1"/>
          <a:lstStyle/>
          <a:p>
            <a:pPr algn="ctr" rtl="0">
              <a:defRPr sz="1000"/>
            </a:pPr>
            <a:r>
              <a:rPr lang="th-TH" sz="1400" b="1" i="0" u="none" strike="noStrike" baseline="0">
                <a:solidFill>
                  <a:srgbClr val="000000"/>
                </a:solidFill>
                <a:latin typeface="TH SarabunPSK"/>
                <a:cs typeface="TH SarabunPSK"/>
              </a:rPr>
              <a:t>38</a:t>
            </a:r>
          </a:p>
        </xdr:txBody>
      </xdr:sp>
      <xdr:cxnSp macro="">
        <xdr:nvCxnSpPr>
          <xdr:cNvPr id="5" name="Straight Connector 12"/>
          <xdr:cNvCxnSpPr>
            <a:cxnSpLocks noChangeShapeType="1"/>
          </xdr:cNvCxnSpPr>
        </xdr:nvCxnSpPr>
        <xdr:spPr bwMode="auto">
          <a:xfrm rot="5400000">
            <a:off x="704" y="1061"/>
            <a:ext cx="652" cy="0"/>
          </a:xfrm>
          <a:prstGeom prst="line">
            <a:avLst/>
          </a:prstGeom>
          <a:noFill/>
          <a:ln w="88900" cmpd="tri" algn="ctr">
            <a:solidFill>
              <a:srgbClr val="7F7F7F"/>
            </a:solidFill>
            <a:round/>
            <a:headEnd/>
            <a:tailEnd/>
          </a:ln>
        </xdr:spPr>
      </xdr:cxnSp>
    </xdr:grp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</sheetPr>
  <dimension ref="A1:V32"/>
  <sheetViews>
    <sheetView showGridLines="0" tabSelected="1" zoomScaleNormal="100" workbookViewId="0">
      <selection activeCell="U1" sqref="U1"/>
    </sheetView>
  </sheetViews>
  <sheetFormatPr defaultRowHeight="18.75"/>
  <cols>
    <col min="1" max="1" width="1.7109375" style="1" customWidth="1"/>
    <col min="2" max="2" width="6" style="1" customWidth="1"/>
    <col min="3" max="3" width="4.5703125" style="1" customWidth="1"/>
    <col min="4" max="4" width="6.42578125" style="1" customWidth="1"/>
    <col min="5" max="7" width="6.85546875" style="1" customWidth="1"/>
    <col min="8" max="19" width="7.28515625" style="1" customWidth="1"/>
    <col min="20" max="20" width="17.7109375" style="1" customWidth="1"/>
    <col min="21" max="21" width="0.28515625" style="1" customWidth="1"/>
    <col min="22" max="22" width="4.85546875" style="1" customWidth="1"/>
    <col min="23" max="16384" width="9.140625" style="1"/>
  </cols>
  <sheetData>
    <row r="1" spans="1:20" s="5" customFormat="1">
      <c r="B1" s="5" t="s">
        <v>49</v>
      </c>
      <c r="C1" s="61">
        <v>3.8</v>
      </c>
      <c r="D1" s="5" t="s">
        <v>48</v>
      </c>
    </row>
    <row r="2" spans="1:20" s="60" customFormat="1">
      <c r="B2" s="5" t="s">
        <v>47</v>
      </c>
      <c r="C2" s="61">
        <v>3.8</v>
      </c>
      <c r="D2" s="5" t="s">
        <v>46</v>
      </c>
      <c r="E2" s="5"/>
    </row>
    <row r="3" spans="1:20" ht="6" customHeight="1"/>
    <row r="4" spans="1:20" s="2" customFormat="1" ht="21" customHeight="1">
      <c r="A4" s="59" t="s">
        <v>45</v>
      </c>
      <c r="B4" s="59"/>
      <c r="C4" s="59"/>
      <c r="D4" s="58"/>
      <c r="E4" s="57"/>
      <c r="F4" s="56"/>
      <c r="G4" s="55"/>
      <c r="H4" s="54" t="s">
        <v>44</v>
      </c>
      <c r="I4" s="53"/>
      <c r="J4" s="53"/>
      <c r="K4" s="53"/>
      <c r="L4" s="53"/>
      <c r="M4" s="53"/>
      <c r="N4" s="53"/>
      <c r="O4" s="53"/>
      <c r="P4" s="53"/>
      <c r="Q4" s="53"/>
      <c r="R4" s="53"/>
      <c r="S4" s="52"/>
      <c r="T4" s="51" t="s">
        <v>43</v>
      </c>
    </row>
    <row r="5" spans="1:20" s="2" customFormat="1" ht="18" customHeight="1">
      <c r="A5" s="40"/>
      <c r="B5" s="40"/>
      <c r="C5" s="40"/>
      <c r="D5" s="39"/>
      <c r="E5" s="36" t="s">
        <v>34</v>
      </c>
      <c r="F5" s="45"/>
      <c r="G5" s="44"/>
      <c r="H5" s="51" t="s">
        <v>42</v>
      </c>
      <c r="I5" s="50"/>
      <c r="J5" s="49"/>
      <c r="K5" s="51" t="s">
        <v>41</v>
      </c>
      <c r="L5" s="50"/>
      <c r="M5" s="49"/>
      <c r="N5" s="50" t="s">
        <v>40</v>
      </c>
      <c r="O5" s="50"/>
      <c r="P5" s="49"/>
      <c r="Q5" s="48" t="s">
        <v>39</v>
      </c>
      <c r="R5" s="47"/>
      <c r="S5" s="46"/>
      <c r="T5" s="36"/>
    </row>
    <row r="6" spans="1:20" s="2" customFormat="1" ht="18" customHeight="1">
      <c r="A6" s="40"/>
      <c r="B6" s="40"/>
      <c r="C6" s="40"/>
      <c r="D6" s="39"/>
      <c r="E6" s="36" t="s">
        <v>28</v>
      </c>
      <c r="F6" s="45"/>
      <c r="G6" s="44"/>
      <c r="H6" s="36" t="s">
        <v>38</v>
      </c>
      <c r="I6" s="45"/>
      <c r="J6" s="44"/>
      <c r="K6" s="36" t="s">
        <v>37</v>
      </c>
      <c r="L6" s="45"/>
      <c r="M6" s="44"/>
      <c r="N6" s="42" t="s">
        <v>36</v>
      </c>
      <c r="O6" s="42"/>
      <c r="P6" s="41"/>
      <c r="Q6" s="43" t="s">
        <v>35</v>
      </c>
      <c r="R6" s="42"/>
      <c r="S6" s="41"/>
      <c r="T6" s="36"/>
    </row>
    <row r="7" spans="1:20" s="2" customFormat="1" ht="19.5" customHeight="1">
      <c r="A7" s="40"/>
      <c r="B7" s="40"/>
      <c r="C7" s="40"/>
      <c r="D7" s="39"/>
      <c r="E7" s="38" t="s">
        <v>34</v>
      </c>
      <c r="F7" s="38" t="s">
        <v>33</v>
      </c>
      <c r="G7" s="37" t="s">
        <v>32</v>
      </c>
      <c r="H7" s="38" t="s">
        <v>34</v>
      </c>
      <c r="I7" s="38" t="s">
        <v>33</v>
      </c>
      <c r="J7" s="37" t="s">
        <v>32</v>
      </c>
      <c r="K7" s="38" t="s">
        <v>34</v>
      </c>
      <c r="L7" s="38" t="s">
        <v>33</v>
      </c>
      <c r="M7" s="37" t="s">
        <v>32</v>
      </c>
      <c r="N7" s="38" t="s">
        <v>34</v>
      </c>
      <c r="O7" s="38" t="s">
        <v>33</v>
      </c>
      <c r="P7" s="37" t="s">
        <v>32</v>
      </c>
      <c r="Q7" s="38" t="s">
        <v>34</v>
      </c>
      <c r="R7" s="38" t="s">
        <v>33</v>
      </c>
      <c r="S7" s="37" t="s">
        <v>32</v>
      </c>
      <c r="T7" s="36"/>
    </row>
    <row r="8" spans="1:20" s="2" customFormat="1" ht="19.5" customHeight="1">
      <c r="A8" s="35"/>
      <c r="B8" s="35"/>
      <c r="C8" s="35"/>
      <c r="D8" s="34"/>
      <c r="E8" s="33" t="s">
        <v>28</v>
      </c>
      <c r="F8" s="33" t="s">
        <v>31</v>
      </c>
      <c r="G8" s="32" t="s">
        <v>30</v>
      </c>
      <c r="H8" s="33" t="s">
        <v>28</v>
      </c>
      <c r="I8" s="33" t="s">
        <v>31</v>
      </c>
      <c r="J8" s="32" t="s">
        <v>30</v>
      </c>
      <c r="K8" s="33" t="s">
        <v>28</v>
      </c>
      <c r="L8" s="33" t="s">
        <v>31</v>
      </c>
      <c r="M8" s="32" t="s">
        <v>30</v>
      </c>
      <c r="N8" s="33" t="s">
        <v>28</v>
      </c>
      <c r="O8" s="33" t="s">
        <v>31</v>
      </c>
      <c r="P8" s="32" t="s">
        <v>30</v>
      </c>
      <c r="Q8" s="33" t="s">
        <v>28</v>
      </c>
      <c r="R8" s="33" t="s">
        <v>31</v>
      </c>
      <c r="S8" s="32" t="s">
        <v>30</v>
      </c>
      <c r="T8" s="31"/>
    </row>
    <row r="9" spans="1:20" s="7" customFormat="1" ht="3" customHeight="1">
      <c r="A9" s="30"/>
      <c r="B9" s="30"/>
      <c r="C9" s="30"/>
      <c r="D9" s="29"/>
      <c r="E9" s="28"/>
      <c r="F9" s="28"/>
      <c r="G9" s="27"/>
      <c r="H9" s="28"/>
      <c r="I9" s="28"/>
      <c r="J9" s="27"/>
      <c r="K9" s="28"/>
      <c r="L9" s="28"/>
      <c r="M9" s="27"/>
      <c r="N9" s="28"/>
      <c r="O9" s="28"/>
      <c r="P9" s="28"/>
      <c r="Q9" s="28"/>
      <c r="R9" s="28"/>
      <c r="S9" s="27"/>
      <c r="T9" s="3"/>
    </row>
    <row r="10" spans="1:20" s="22" customFormat="1">
      <c r="A10" s="26" t="s">
        <v>29</v>
      </c>
      <c r="B10" s="26"/>
      <c r="C10" s="26"/>
      <c r="D10" s="25"/>
      <c r="E10" s="24">
        <f>SUM(F10:G10)</f>
        <v>94836</v>
      </c>
      <c r="F10" s="24">
        <f>+I10+L10+O10+R10</f>
        <v>47258</v>
      </c>
      <c r="G10" s="24">
        <f>+J10+M10+P10+S10</f>
        <v>47578</v>
      </c>
      <c r="H10" s="24">
        <f>SUM(I10:J10)</f>
        <v>15088</v>
      </c>
      <c r="I10" s="24">
        <f>SUM(I11:I21)</f>
        <v>7854</v>
      </c>
      <c r="J10" s="24">
        <f>SUM(J11:J21)</f>
        <v>7234</v>
      </c>
      <c r="K10" s="24">
        <f>SUM(L10:M10)</f>
        <v>44561</v>
      </c>
      <c r="L10" s="24">
        <f>SUM(L11:L21)</f>
        <v>23064</v>
      </c>
      <c r="M10" s="24">
        <f>SUM(M11:M21)</f>
        <v>21497</v>
      </c>
      <c r="N10" s="24">
        <f>SUM(O10:P10)</f>
        <v>22178</v>
      </c>
      <c r="O10" s="24">
        <f>SUM(O11:O21)</f>
        <v>11251</v>
      </c>
      <c r="P10" s="24">
        <f>SUM(P11:P21)</f>
        <v>10927</v>
      </c>
      <c r="Q10" s="24">
        <f>SUM(R10:S10)</f>
        <v>13009</v>
      </c>
      <c r="R10" s="24">
        <f>SUM(R11:R21)</f>
        <v>5089</v>
      </c>
      <c r="S10" s="24">
        <f>SUM(S11:S21)</f>
        <v>7920</v>
      </c>
      <c r="T10" s="23" t="s">
        <v>28</v>
      </c>
    </row>
    <row r="11" spans="1:20" ht="18.75" customHeight="1">
      <c r="A11" s="13"/>
      <c r="B11" s="19" t="s">
        <v>27</v>
      </c>
      <c r="C11" s="13"/>
      <c r="D11" s="17"/>
      <c r="E11" s="15">
        <f>SUM(F11:G11)</f>
        <v>32849</v>
      </c>
      <c r="F11" s="16">
        <f>+I11+L11+O11+R11</f>
        <v>16075</v>
      </c>
      <c r="G11" s="16">
        <f>+J11+M11+P11+S11</f>
        <v>16774</v>
      </c>
      <c r="H11" s="15">
        <f>SUM(I11:J11)</f>
        <v>5586</v>
      </c>
      <c r="I11" s="15">
        <v>2874</v>
      </c>
      <c r="J11" s="14">
        <v>2712</v>
      </c>
      <c r="K11" s="15">
        <f>SUM(L11:M11)</f>
        <v>15233</v>
      </c>
      <c r="L11" s="15">
        <v>7845</v>
      </c>
      <c r="M11" s="14">
        <v>7388</v>
      </c>
      <c r="N11" s="15">
        <f>SUM(O11:P11)</f>
        <v>7391</v>
      </c>
      <c r="O11" s="15">
        <f>955+2658</f>
        <v>3613</v>
      </c>
      <c r="P11" s="15">
        <f>772+3006</f>
        <v>3778</v>
      </c>
      <c r="Q11" s="15">
        <f>SUM(R11:S11)</f>
        <v>4639</v>
      </c>
      <c r="R11" s="15">
        <v>1743</v>
      </c>
      <c r="S11" s="14">
        <v>2896</v>
      </c>
      <c r="T11" s="19" t="s">
        <v>26</v>
      </c>
    </row>
    <row r="12" spans="1:20" ht="18.75" customHeight="1">
      <c r="A12" s="13"/>
      <c r="B12" s="20" t="s">
        <v>25</v>
      </c>
      <c r="C12" s="19"/>
      <c r="D12" s="17"/>
      <c r="E12" s="15">
        <f>SUM(F12:G12)</f>
        <v>5828</v>
      </c>
      <c r="F12" s="16">
        <f>+I12+L12+O12+R12</f>
        <v>3010</v>
      </c>
      <c r="G12" s="16">
        <f>+J12+M12+P12+S12</f>
        <v>2818</v>
      </c>
      <c r="H12" s="15">
        <f>SUM(I12:J12)</f>
        <v>1120</v>
      </c>
      <c r="I12" s="15">
        <v>594</v>
      </c>
      <c r="J12" s="14">
        <v>526</v>
      </c>
      <c r="K12" s="15">
        <f>SUM(L12:M12)</f>
        <v>3158</v>
      </c>
      <c r="L12" s="15">
        <v>1631</v>
      </c>
      <c r="M12" s="14">
        <v>1527</v>
      </c>
      <c r="N12" s="15">
        <f>SUM(O12:P12)</f>
        <v>1054</v>
      </c>
      <c r="O12" s="15">
        <f>307+268</f>
        <v>575</v>
      </c>
      <c r="P12" s="15">
        <f>237+242</f>
        <v>479</v>
      </c>
      <c r="Q12" s="15">
        <f>SUM(R12:S12)</f>
        <v>496</v>
      </c>
      <c r="R12" s="15">
        <v>210</v>
      </c>
      <c r="S12" s="14">
        <v>286</v>
      </c>
      <c r="T12" s="19" t="s">
        <v>24</v>
      </c>
    </row>
    <row r="13" spans="1:20" ht="18.75" customHeight="1">
      <c r="A13" s="13"/>
      <c r="B13" s="20" t="s">
        <v>23</v>
      </c>
      <c r="C13" s="13"/>
      <c r="D13" s="17"/>
      <c r="E13" s="15">
        <f>SUM(F13:G13)</f>
        <v>8303</v>
      </c>
      <c r="F13" s="16">
        <f>+I13+L13+O13+R13</f>
        <v>4038</v>
      </c>
      <c r="G13" s="16">
        <f>+J13+M13+P13+S13</f>
        <v>4265</v>
      </c>
      <c r="H13" s="15">
        <f>SUM(I13:J13)</f>
        <v>1257</v>
      </c>
      <c r="I13" s="15">
        <v>670</v>
      </c>
      <c r="J13" s="14">
        <v>587</v>
      </c>
      <c r="K13" s="15">
        <f>SUM(L13:M13)</f>
        <v>3986</v>
      </c>
      <c r="L13" s="15">
        <v>1999</v>
      </c>
      <c r="M13" s="14">
        <v>1987</v>
      </c>
      <c r="N13" s="15">
        <f>SUM(O13:P13)</f>
        <v>2062</v>
      </c>
      <c r="O13" s="15">
        <f>428+579</f>
        <v>1007</v>
      </c>
      <c r="P13" s="15">
        <f>402+653</f>
        <v>1055</v>
      </c>
      <c r="Q13" s="15">
        <f>SUM(R13:S13)</f>
        <v>998</v>
      </c>
      <c r="R13" s="15">
        <v>362</v>
      </c>
      <c r="S13" s="14">
        <v>636</v>
      </c>
      <c r="T13" s="19" t="s">
        <v>22</v>
      </c>
    </row>
    <row r="14" spans="1:20" ht="18.75" customHeight="1">
      <c r="A14" s="13"/>
      <c r="B14" s="20" t="s">
        <v>21</v>
      </c>
      <c r="C14" s="13"/>
      <c r="D14" s="17"/>
      <c r="E14" s="15">
        <f>SUM(F14:G14)</f>
        <v>11010</v>
      </c>
      <c r="F14" s="16">
        <f>+I14+L14+O14+R14</f>
        <v>5500</v>
      </c>
      <c r="G14" s="16">
        <f>+J14+M14+P14+S14</f>
        <v>5510</v>
      </c>
      <c r="H14" s="15">
        <f>SUM(I14:J14)</f>
        <v>1514</v>
      </c>
      <c r="I14" s="15">
        <v>801</v>
      </c>
      <c r="J14" s="14">
        <v>713</v>
      </c>
      <c r="K14" s="15">
        <f>SUM(L14:M14)</f>
        <v>4822</v>
      </c>
      <c r="L14" s="15">
        <v>2529</v>
      </c>
      <c r="M14" s="14">
        <v>2293</v>
      </c>
      <c r="N14" s="15">
        <f>SUM(O14:P14)</f>
        <v>3039</v>
      </c>
      <c r="O14" s="15">
        <f>455+1115</f>
        <v>1570</v>
      </c>
      <c r="P14" s="15">
        <f>390+1079</f>
        <v>1469</v>
      </c>
      <c r="Q14" s="15">
        <f>SUM(R14:S14)</f>
        <v>1635</v>
      </c>
      <c r="R14" s="15">
        <v>600</v>
      </c>
      <c r="S14" s="14">
        <v>1035</v>
      </c>
      <c r="T14" s="19" t="s">
        <v>20</v>
      </c>
    </row>
    <row r="15" spans="1:20" ht="18.75" customHeight="1">
      <c r="A15" s="13"/>
      <c r="B15" s="20" t="s">
        <v>19</v>
      </c>
      <c r="C15" s="13"/>
      <c r="D15" s="17"/>
      <c r="E15" s="15">
        <f>SUM(F15:G15)</f>
        <v>7313</v>
      </c>
      <c r="F15" s="16">
        <f>+I15+L15+O15+R15</f>
        <v>3695</v>
      </c>
      <c r="G15" s="16">
        <f>+J15+M15+P15+S15</f>
        <v>3618</v>
      </c>
      <c r="H15" s="15">
        <f>SUM(I15:J15)</f>
        <v>999</v>
      </c>
      <c r="I15" s="15">
        <v>543</v>
      </c>
      <c r="J15" s="14">
        <v>456</v>
      </c>
      <c r="K15" s="15">
        <f>SUM(L15:M15)</f>
        <v>3410</v>
      </c>
      <c r="L15" s="15">
        <v>1796</v>
      </c>
      <c r="M15" s="14">
        <v>1614</v>
      </c>
      <c r="N15" s="15">
        <f>SUM(O15:P15)</f>
        <v>1820</v>
      </c>
      <c r="O15" s="15">
        <f>336+587</f>
        <v>923</v>
      </c>
      <c r="P15" s="15">
        <f>271+626</f>
        <v>897</v>
      </c>
      <c r="Q15" s="15">
        <f>SUM(R15:S15)</f>
        <v>1084</v>
      </c>
      <c r="R15" s="15">
        <v>433</v>
      </c>
      <c r="S15" s="14">
        <v>651</v>
      </c>
      <c r="T15" s="19" t="s">
        <v>18</v>
      </c>
    </row>
    <row r="16" spans="1:20" ht="18.75" customHeight="1">
      <c r="A16" s="13"/>
      <c r="B16" s="21" t="s">
        <v>17</v>
      </c>
      <c r="C16" s="13"/>
      <c r="D16" s="17"/>
      <c r="E16" s="15">
        <f>SUM(F16:G16)</f>
        <v>10504</v>
      </c>
      <c r="F16" s="16">
        <f>+I16+L16+O16+R16</f>
        <v>5379</v>
      </c>
      <c r="G16" s="16">
        <f>+J16+M16+P16+S16</f>
        <v>5125</v>
      </c>
      <c r="H16" s="15">
        <f>SUM(I16:J16)</f>
        <v>1590</v>
      </c>
      <c r="I16" s="15">
        <v>837</v>
      </c>
      <c r="J16" s="14">
        <v>753</v>
      </c>
      <c r="K16" s="15">
        <f>SUM(L16:M16)</f>
        <v>5191</v>
      </c>
      <c r="L16" s="15">
        <v>2720</v>
      </c>
      <c r="M16" s="14">
        <v>2471</v>
      </c>
      <c r="N16" s="15">
        <f>SUM(O16:P16)</f>
        <v>2321</v>
      </c>
      <c r="O16" s="15">
        <f>340+892</f>
        <v>1232</v>
      </c>
      <c r="P16" s="15">
        <f>275+814</f>
        <v>1089</v>
      </c>
      <c r="Q16" s="15">
        <f>SUM(R16:S16)</f>
        <v>1402</v>
      </c>
      <c r="R16" s="15">
        <v>590</v>
      </c>
      <c r="S16" s="14">
        <v>812</v>
      </c>
      <c r="T16" s="19" t="s">
        <v>16</v>
      </c>
    </row>
    <row r="17" spans="1:22" ht="18.75" customHeight="1">
      <c r="A17" s="13"/>
      <c r="B17" s="21" t="s">
        <v>15</v>
      </c>
      <c r="C17" s="13"/>
      <c r="D17" s="17"/>
      <c r="E17" s="15">
        <f>SUM(F17:G17)</f>
        <v>6676</v>
      </c>
      <c r="F17" s="16">
        <f>+I17+L17+O17+R17</f>
        <v>3366</v>
      </c>
      <c r="G17" s="16">
        <f>+J17+M17+P17+S17</f>
        <v>3310</v>
      </c>
      <c r="H17" s="15">
        <f>SUM(I17:J17)</f>
        <v>1089</v>
      </c>
      <c r="I17" s="15">
        <v>553</v>
      </c>
      <c r="J17" s="14">
        <v>536</v>
      </c>
      <c r="K17" s="15">
        <f>SUM(L17:M17)</f>
        <v>3205</v>
      </c>
      <c r="L17" s="15">
        <v>1660</v>
      </c>
      <c r="M17" s="14">
        <v>1545</v>
      </c>
      <c r="N17" s="15">
        <f>SUM(O17:P17)</f>
        <v>1438</v>
      </c>
      <c r="O17" s="15">
        <f>524+214</f>
        <v>738</v>
      </c>
      <c r="P17" s="15">
        <f>202+498</f>
        <v>700</v>
      </c>
      <c r="Q17" s="15">
        <f>SUM(R17:S17)</f>
        <v>944</v>
      </c>
      <c r="R17" s="15">
        <v>415</v>
      </c>
      <c r="S17" s="14">
        <v>529</v>
      </c>
      <c r="T17" s="19" t="s">
        <v>14</v>
      </c>
    </row>
    <row r="18" spans="1:22" ht="18.75" customHeight="1">
      <c r="A18" s="13"/>
      <c r="B18" s="21" t="s">
        <v>13</v>
      </c>
      <c r="C18" s="13"/>
      <c r="D18" s="17"/>
      <c r="E18" s="15">
        <f>SUM(F18:G18)</f>
        <v>2957</v>
      </c>
      <c r="F18" s="16">
        <f>+I18+L18+O18+R18</f>
        <v>1481</v>
      </c>
      <c r="G18" s="16">
        <f>+J18+M18+P18+S18</f>
        <v>1476</v>
      </c>
      <c r="H18" s="15">
        <f>SUM(I18:J18)</f>
        <v>413</v>
      </c>
      <c r="I18" s="15">
        <v>218</v>
      </c>
      <c r="J18" s="14">
        <v>195</v>
      </c>
      <c r="K18" s="15">
        <f>SUM(L18:M18)</f>
        <v>1286</v>
      </c>
      <c r="L18" s="15">
        <v>659</v>
      </c>
      <c r="M18" s="14">
        <v>627</v>
      </c>
      <c r="N18" s="15">
        <f>SUM(O18:P18)</f>
        <v>668</v>
      </c>
      <c r="O18" s="15">
        <f>104+252</f>
        <v>356</v>
      </c>
      <c r="P18" s="15">
        <f>70+242</f>
        <v>312</v>
      </c>
      <c r="Q18" s="15">
        <f>SUM(R18:S18)</f>
        <v>590</v>
      </c>
      <c r="R18" s="15">
        <v>248</v>
      </c>
      <c r="S18" s="14">
        <v>342</v>
      </c>
      <c r="T18" s="19" t="s">
        <v>12</v>
      </c>
    </row>
    <row r="19" spans="1:22" ht="18.75" customHeight="1">
      <c r="A19" s="13"/>
      <c r="B19" s="19" t="s">
        <v>11</v>
      </c>
      <c r="C19" s="13"/>
      <c r="D19" s="17"/>
      <c r="E19" s="15">
        <f>SUM(F19:G19)</f>
        <v>2698</v>
      </c>
      <c r="F19" s="16">
        <f>+I19+L19+O19+R19</f>
        <v>1355</v>
      </c>
      <c r="G19" s="16">
        <f>+J19+M19+P19+S19</f>
        <v>1343</v>
      </c>
      <c r="H19" s="15">
        <f>SUM(I19:J19)</f>
        <v>448</v>
      </c>
      <c r="I19" s="15">
        <v>217</v>
      </c>
      <c r="J19" s="14">
        <v>231</v>
      </c>
      <c r="K19" s="15">
        <f>SUM(L19:M19)</f>
        <v>1124</v>
      </c>
      <c r="L19" s="15">
        <v>577</v>
      </c>
      <c r="M19" s="14">
        <v>547</v>
      </c>
      <c r="N19" s="15">
        <f>SUM(O19:P19)</f>
        <v>762</v>
      </c>
      <c r="O19" s="15">
        <f>207+231</f>
        <v>438</v>
      </c>
      <c r="P19" s="15">
        <f>121+203</f>
        <v>324</v>
      </c>
      <c r="Q19" s="15">
        <f>SUM(R19:S19)</f>
        <v>364</v>
      </c>
      <c r="R19" s="15">
        <v>123</v>
      </c>
      <c r="S19" s="14">
        <v>241</v>
      </c>
      <c r="T19" s="19" t="s">
        <v>10</v>
      </c>
    </row>
    <row r="20" spans="1:22" ht="18.75" customHeight="1">
      <c r="A20" s="13"/>
      <c r="B20" s="20" t="s">
        <v>9</v>
      </c>
      <c r="C20" s="13"/>
      <c r="D20" s="17"/>
      <c r="E20" s="15">
        <f>SUM(F20:G20)</f>
        <v>3880</v>
      </c>
      <c r="F20" s="16">
        <f>+I20+L20+O20+R20</f>
        <v>1921</v>
      </c>
      <c r="G20" s="16">
        <f>+J20+M20+P20+S20</f>
        <v>1959</v>
      </c>
      <c r="H20" s="15">
        <f>SUM(I20:J20)</f>
        <v>568</v>
      </c>
      <c r="I20" s="15">
        <v>303</v>
      </c>
      <c r="J20" s="14">
        <v>265</v>
      </c>
      <c r="K20" s="15">
        <f>SUM(L20:M20)</f>
        <v>1777</v>
      </c>
      <c r="L20" s="15">
        <v>921</v>
      </c>
      <c r="M20" s="14">
        <v>856</v>
      </c>
      <c r="N20" s="15">
        <f>SUM(O20:P20)</f>
        <v>938</v>
      </c>
      <c r="O20" s="15">
        <f>148+299</f>
        <v>447</v>
      </c>
      <c r="P20" s="15">
        <f>196+295</f>
        <v>491</v>
      </c>
      <c r="Q20" s="15">
        <f>SUM(R20:S20)</f>
        <v>597</v>
      </c>
      <c r="R20" s="15">
        <v>250</v>
      </c>
      <c r="S20" s="14">
        <v>347</v>
      </c>
      <c r="T20" s="19" t="s">
        <v>8</v>
      </c>
    </row>
    <row r="21" spans="1:22" ht="18.75" customHeight="1">
      <c r="A21" s="13"/>
      <c r="B21" s="18" t="s">
        <v>7</v>
      </c>
      <c r="C21" s="13"/>
      <c r="D21" s="17"/>
      <c r="E21" s="15">
        <f>SUM(F21:G21)</f>
        <v>2818</v>
      </c>
      <c r="F21" s="16">
        <f>+I21+L21+O21+R21</f>
        <v>1438</v>
      </c>
      <c r="G21" s="16">
        <f>+J21+M21+P21+S21</f>
        <v>1380</v>
      </c>
      <c r="H21" s="15">
        <f>SUM(I21:J21)</f>
        <v>504</v>
      </c>
      <c r="I21" s="15">
        <v>244</v>
      </c>
      <c r="J21" s="14">
        <v>260</v>
      </c>
      <c r="K21" s="15">
        <f>SUM(L21:M21)</f>
        <v>1369</v>
      </c>
      <c r="L21" s="15">
        <v>727</v>
      </c>
      <c r="M21" s="14">
        <v>642</v>
      </c>
      <c r="N21" s="15">
        <f>SUM(O21:P21)</f>
        <v>685</v>
      </c>
      <c r="O21" s="15">
        <f>215+137</f>
        <v>352</v>
      </c>
      <c r="P21" s="15">
        <f>192+141</f>
        <v>333</v>
      </c>
      <c r="Q21" s="15">
        <f>SUM(R21:S21)</f>
        <v>260</v>
      </c>
      <c r="R21" s="15">
        <v>115</v>
      </c>
      <c r="S21" s="14">
        <v>145</v>
      </c>
      <c r="T21" s="13" t="s">
        <v>6</v>
      </c>
    </row>
    <row r="22" spans="1:22" ht="3" customHeight="1">
      <c r="A22" s="10"/>
      <c r="B22" s="10"/>
      <c r="C22" s="10"/>
      <c r="D22" s="11"/>
      <c r="E22" s="12"/>
      <c r="F22" s="12"/>
      <c r="G22" s="11"/>
      <c r="H22" s="12"/>
      <c r="I22" s="12"/>
      <c r="J22" s="11"/>
      <c r="K22" s="12"/>
      <c r="L22" s="12"/>
      <c r="M22" s="11"/>
      <c r="N22" s="12"/>
      <c r="O22" s="12"/>
      <c r="P22" s="12"/>
      <c r="Q22" s="12"/>
      <c r="R22" s="12"/>
      <c r="S22" s="11"/>
      <c r="T22" s="10"/>
      <c r="U22" s="9"/>
    </row>
    <row r="23" spans="1:22" ht="3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7"/>
    </row>
    <row r="24" spans="1:22" s="2" customFormat="1" ht="17.100000000000001" customHeight="1">
      <c r="A24" s="2" t="s">
        <v>5</v>
      </c>
      <c r="B24" s="8" t="s">
        <v>4</v>
      </c>
      <c r="C24" s="8"/>
      <c r="K24" s="8" t="s">
        <v>3</v>
      </c>
    </row>
    <row r="25" spans="1:22" s="2" customFormat="1" ht="17.100000000000001" customHeight="1">
      <c r="A25" s="3" t="s">
        <v>2</v>
      </c>
      <c r="B25" s="4" t="s">
        <v>1</v>
      </c>
      <c r="C25" s="4"/>
      <c r="D25" s="3"/>
      <c r="E25" s="3"/>
      <c r="F25" s="3"/>
      <c r="G25" s="3"/>
      <c r="H25" s="3"/>
      <c r="I25" s="3"/>
      <c r="J25" s="3"/>
      <c r="K25" s="4" t="s">
        <v>0</v>
      </c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</row>
    <row r="26" spans="1:22" ht="15.7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7"/>
      <c r="V26" s="7"/>
    </row>
    <row r="27" spans="1:22" s="5" customFormat="1" ht="15.75" customHeight="1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</row>
    <row r="28" spans="1:22" s="5" customFormat="1" ht="15.75" customHeight="1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</row>
    <row r="29" spans="1:22" s="5" customFormat="1" ht="15.75" customHeight="1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</row>
    <row r="30" spans="1:22" s="2" customFormat="1" ht="15.75" customHeight="1">
      <c r="A30" s="3"/>
      <c r="B30" s="4"/>
      <c r="C30" s="4"/>
      <c r="D30" s="3"/>
      <c r="E30" s="3"/>
      <c r="F30" s="3"/>
      <c r="G30" s="3"/>
      <c r="H30" s="3"/>
      <c r="I30" s="3"/>
      <c r="J30" s="3"/>
      <c r="K30" s="4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</row>
    <row r="31" spans="1:22" s="2" customFormat="1" ht="16.5" customHeight="1">
      <c r="A31" s="3"/>
      <c r="B31" s="4"/>
      <c r="C31" s="4"/>
      <c r="D31" s="3"/>
      <c r="E31" s="3"/>
      <c r="F31" s="3"/>
      <c r="G31" s="3"/>
      <c r="H31" s="3"/>
      <c r="I31" s="3"/>
      <c r="J31" s="3"/>
      <c r="K31" s="4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</row>
    <row r="32" spans="1:22" s="2" customFormat="1" ht="16.5" customHeight="1">
      <c r="A32" s="3"/>
      <c r="B32" s="4"/>
      <c r="C32" s="4"/>
      <c r="D32" s="3"/>
      <c r="E32" s="3"/>
      <c r="F32" s="3"/>
      <c r="G32" s="3"/>
      <c r="H32" s="3"/>
      <c r="I32" s="3"/>
      <c r="J32" s="3"/>
      <c r="K32" s="4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</row>
  </sheetData>
  <mergeCells count="14">
    <mergeCell ref="A10:D10"/>
    <mergeCell ref="E6:G6"/>
    <mergeCell ref="H4:S4"/>
    <mergeCell ref="H6:J6"/>
    <mergeCell ref="H5:J5"/>
    <mergeCell ref="K5:M5"/>
    <mergeCell ref="E5:G5"/>
    <mergeCell ref="A4:D8"/>
    <mergeCell ref="T4:T8"/>
    <mergeCell ref="K6:M6"/>
    <mergeCell ref="N5:P5"/>
    <mergeCell ref="Q5:S5"/>
    <mergeCell ref="N6:P6"/>
    <mergeCell ref="Q6:S6"/>
  </mergeCells>
  <pageMargins left="0.55118110236220474" right="0.35433070866141736" top="0.78740157480314965" bottom="0.59055118110236227" header="0.51181102362204722" footer="0.51181102362204722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T-3.8</vt:lpstr>
      <vt:lpstr>'T-3.8'!Print_Area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boy</dc:creator>
  <cp:lastModifiedBy>boy</cp:lastModifiedBy>
  <dcterms:created xsi:type="dcterms:W3CDTF">2017-01-04T03:20:43Z</dcterms:created>
  <dcterms:modified xsi:type="dcterms:W3CDTF">2017-01-04T03:20:51Z</dcterms:modified>
</cp:coreProperties>
</file>