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2A6B0BA-0F98-4311-961E-09FCCFC3B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8 2564" sheetId="5" r:id="rId1"/>
    <sheet name="T-2.7 2561-2565" sheetId="35" r:id="rId2"/>
    <sheet name="T-2.62561-2565" sheetId="34" r:id="rId3"/>
    <sheet name="T-2.5 2561-2565" sheetId="33" r:id="rId4"/>
    <sheet name="T-2.4 2561-2565" sheetId="32" r:id="rId5"/>
    <sheet name="T-2.3 2561-2565" sheetId="31" r:id="rId6"/>
    <sheet name="T-2.2 2565" sheetId="30" r:id="rId7"/>
    <sheet name="T-2.8เฉลี่ยรายปี   " sheetId="28" r:id="rId8"/>
    <sheet name="ปี 2563" sheetId="27" r:id="rId9"/>
    <sheet name="ปี 2564" sheetId="1" r:id="rId10"/>
    <sheet name="ผู้ว่างงานเฉลี่ยทั้งปี" sheetId="21" r:id="rId11"/>
    <sheet name="กำลังแรงงานรวมรายปี" sheetId="20" r:id="rId12"/>
    <sheet name="จำนวนผู้ว่างงาน" sheetId="13" r:id="rId13"/>
    <sheet name="T-2.2 2564" sheetId="7" r:id="rId14"/>
    <sheet name="ตารางที่1ไตรมาส 4พ.ศ.2560 " sheetId="15" r:id="rId15"/>
    <sheet name="ตารางที่1ไตรมาส 1234พ.ศ.2561" sheetId="18" r:id="rId16"/>
    <sheet name="ตารางที่1ไตรมาส 1234พ.ศ.2562" sheetId="17" r:id="rId17"/>
    <sheet name="ตารางที่1ไตรมาส 1234พ.ศ.2563" sheetId="19" r:id="rId18"/>
    <sheet name="ตารางที่1ไตรมาส1234พ.ศ.2564 " sheetId="26" r:id="rId19"/>
  </sheets>
  <definedNames>
    <definedName name="HTML_CodePage" hidden="1">874</definedName>
    <definedName name="HTML_Control" localSheetId="5" hidden="1">{"'ตารางที่17 '!$A$1:$I$26"}</definedName>
    <definedName name="HTML_Control" localSheetId="4" hidden="1">{"'ตารางที่17 '!$A$1:$I$26"}</definedName>
    <definedName name="HTML_Control" localSheetId="3" hidden="1">{"'ตารางที่17 '!$A$1:$I$26"}</definedName>
    <definedName name="HTML_Control" localSheetId="2" hidden="1">{"'ตารางที่17 '!$A$1:$I$26"}</definedName>
    <definedName name="HTML_Control" localSheetId="1" hidden="1">{"'ตารางที่17 '!$A$1:$I$26"}</definedName>
    <definedName name="HTML_Control" localSheetId="7" hidden="1">{"'ตารางที่17 '!$A$1:$I$26"}</definedName>
    <definedName name="HTML_Control" localSheetId="11" hidden="1">{"'ตารางที่17 '!$A$1:$I$26"}</definedName>
    <definedName name="HTML_Control" localSheetId="15" hidden="1">{"'ตารางที่17 '!$A$1:$I$26"}</definedName>
    <definedName name="HTML_Control" localSheetId="16" hidden="1">{"'ตารางที่17 '!$A$1:$I$26"}</definedName>
    <definedName name="HTML_Control" localSheetId="17" hidden="1">{"'ตารางที่17 '!$A$1:$I$26"}</definedName>
    <definedName name="HTML_Control" localSheetId="14" hidden="1">{"'ตารางที่17 '!$A$1:$I$26"}</definedName>
    <definedName name="HTML_Control" localSheetId="8" hidden="1">{"'ตารางที่17 '!$A$1:$I$26"}</definedName>
    <definedName name="HTML_Control" localSheetId="1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Area" localSheetId="17">'ตารางที่1ไตรมาส 1234พ.ศ.2563'!$A$1:$T$33</definedName>
    <definedName name="_xlnm.Print_Titles" localSheetId="6">'T-2.2 2565'!$1:$11</definedName>
    <definedName name="_xlnm.Print_Titles" localSheetId="5">'T-2.3 2561-2565'!$A:$A</definedName>
    <definedName name="_xlnm.Print_Titles" localSheetId="4">'T-2.4 2561-2565'!$A:$A</definedName>
    <definedName name="_xlnm.Print_Titles" localSheetId="11">กำลังแรงงานรวมรายปี!$4:$5</definedName>
    <definedName name="_xlnm.Print_Titles" localSheetId="10">ผู้ว่างงานเฉลี่ยทั้งปี!$1:$5</definedName>
    <definedName name="SAPBEXdnldView" hidden="1">"3ZY5706QR6UW8T5CLKDTEF6F5"</definedName>
    <definedName name="SAPBEXsysID" hidden="1">"BWP"</definedName>
  </definedNames>
  <calcPr calcId="191029"/>
</workbook>
</file>

<file path=xl/calcChain.xml><?xml version="1.0" encoding="utf-8"?>
<calcChain xmlns="http://schemas.openxmlformats.org/spreadsheetml/2006/main">
  <c r="AW12" i="32" l="1"/>
  <c r="AV12" i="32"/>
  <c r="AU12" i="32"/>
  <c r="AT12" i="32" l="1"/>
  <c r="AS12" i="32"/>
  <c r="AR12" i="32"/>
  <c r="K49" i="30"/>
  <c r="I49" i="30"/>
  <c r="H49" i="30"/>
  <c r="G49" i="30"/>
  <c r="F49" i="30"/>
  <c r="E49" i="30"/>
  <c r="D49" i="30"/>
  <c r="C49" i="30"/>
  <c r="B49" i="30"/>
  <c r="K44" i="30"/>
  <c r="I44" i="30"/>
  <c r="H44" i="30"/>
  <c r="G44" i="30"/>
  <c r="F44" i="30"/>
  <c r="E44" i="30"/>
  <c r="D44" i="30"/>
  <c r="C44" i="30"/>
  <c r="B44" i="30"/>
  <c r="K39" i="30"/>
  <c r="I39" i="30"/>
  <c r="H39" i="30"/>
  <c r="G39" i="30"/>
  <c r="F39" i="30"/>
  <c r="E39" i="30"/>
  <c r="D39" i="30"/>
  <c r="C39" i="30"/>
  <c r="B39" i="30"/>
  <c r="K34" i="30"/>
  <c r="I34" i="30"/>
  <c r="H34" i="30"/>
  <c r="G34" i="30"/>
  <c r="F34" i="30"/>
  <c r="E34" i="30"/>
  <c r="D34" i="30"/>
  <c r="C34" i="30"/>
  <c r="B34" i="30"/>
  <c r="K29" i="30"/>
  <c r="I29" i="30"/>
  <c r="H29" i="30"/>
  <c r="G29" i="30"/>
  <c r="F29" i="30"/>
  <c r="E29" i="30"/>
  <c r="D29" i="30"/>
  <c r="C29" i="30"/>
  <c r="B29" i="30"/>
  <c r="C28" i="30"/>
  <c r="C27" i="30"/>
  <c r="C26" i="30"/>
  <c r="C25" i="30"/>
  <c r="K24" i="30"/>
  <c r="I24" i="30"/>
  <c r="H24" i="30"/>
  <c r="G24" i="30"/>
  <c r="F24" i="30"/>
  <c r="E24" i="30"/>
  <c r="D24" i="30"/>
  <c r="B24" i="30"/>
  <c r="K19" i="30"/>
  <c r="I19" i="30"/>
  <c r="H19" i="30"/>
  <c r="G19" i="30"/>
  <c r="F19" i="30"/>
  <c r="E19" i="30"/>
  <c r="D19" i="30"/>
  <c r="C19" i="30"/>
  <c r="B19" i="30"/>
  <c r="K13" i="30"/>
  <c r="I13" i="30"/>
  <c r="H13" i="30"/>
  <c r="G13" i="30"/>
  <c r="F13" i="30"/>
  <c r="E13" i="30"/>
  <c r="D13" i="30"/>
  <c r="C13" i="30"/>
  <c r="B13" i="30"/>
  <c r="C24" i="30" l="1"/>
  <c r="R10" i="26"/>
  <c r="S13" i="26"/>
  <c r="S12" i="26"/>
  <c r="S11" i="26"/>
  <c r="S9" i="26"/>
  <c r="T12" i="26"/>
  <c r="T13" i="26"/>
  <c r="R15" i="26"/>
  <c r="T15" i="26"/>
  <c r="T28" i="26" s="1"/>
  <c r="S15" i="26"/>
  <c r="T14" i="26"/>
  <c r="S14" i="26"/>
  <c r="R14" i="26"/>
  <c r="R13" i="26"/>
  <c r="R12" i="26"/>
  <c r="T11" i="26"/>
  <c r="T24" i="26" s="1"/>
  <c r="R11" i="26"/>
  <c r="T10" i="26"/>
  <c r="S10" i="26"/>
  <c r="T9" i="26"/>
  <c r="R9" i="26"/>
  <c r="T8" i="26"/>
  <c r="S8" i="26"/>
  <c r="R8" i="26"/>
  <c r="T7" i="26"/>
  <c r="S7" i="26"/>
  <c r="R7" i="26"/>
  <c r="T6" i="26"/>
  <c r="T25" i="26" s="1"/>
  <c r="S6" i="26"/>
  <c r="S24" i="26" s="1"/>
  <c r="R6" i="26"/>
  <c r="R26" i="26" s="1"/>
  <c r="P28" i="26"/>
  <c r="O28" i="26"/>
  <c r="N28" i="26"/>
  <c r="P27" i="26"/>
  <c r="O27" i="26"/>
  <c r="N27" i="26"/>
  <c r="P26" i="26"/>
  <c r="O26" i="26"/>
  <c r="N26" i="26"/>
  <c r="P25" i="26"/>
  <c r="O25" i="26"/>
  <c r="N25" i="26"/>
  <c r="P24" i="26"/>
  <c r="O24" i="26"/>
  <c r="N24" i="26"/>
  <c r="P23" i="26"/>
  <c r="O23" i="26"/>
  <c r="N23" i="26"/>
  <c r="P22" i="26"/>
  <c r="O22" i="26"/>
  <c r="N22" i="26"/>
  <c r="P21" i="26"/>
  <c r="O21" i="26"/>
  <c r="N21" i="26"/>
  <c r="P20" i="26"/>
  <c r="O20" i="26"/>
  <c r="N20" i="26"/>
  <c r="R24" i="26" l="1"/>
  <c r="S23" i="26"/>
  <c r="R28" i="26"/>
  <c r="T26" i="26"/>
  <c r="T20" i="26"/>
  <c r="S25" i="26"/>
  <c r="S21" i="26"/>
  <c r="R20" i="26"/>
  <c r="T21" i="26"/>
  <c r="S27" i="26"/>
  <c r="S20" i="26"/>
  <c r="T22" i="26"/>
  <c r="S28" i="26"/>
  <c r="R23" i="26"/>
  <c r="R27" i="26"/>
  <c r="R21" i="26"/>
  <c r="S22" i="26"/>
  <c r="T23" i="26"/>
  <c r="R25" i="26"/>
  <c r="S26" i="26"/>
  <c r="T27" i="26"/>
  <c r="R22" i="26"/>
  <c r="L28" i="26"/>
  <c r="K28" i="26"/>
  <c r="J28" i="26"/>
  <c r="L27" i="26"/>
  <c r="K27" i="26"/>
  <c r="J27" i="26"/>
  <c r="L26" i="26"/>
  <c r="K26" i="26"/>
  <c r="J26" i="26"/>
  <c r="L25" i="26"/>
  <c r="K25" i="26"/>
  <c r="J25" i="26"/>
  <c r="L24" i="26"/>
  <c r="K24" i="26"/>
  <c r="J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K13" i="7" l="1"/>
  <c r="I13" i="7"/>
  <c r="H13" i="7"/>
  <c r="G13" i="7"/>
  <c r="F13" i="7"/>
  <c r="E13" i="7"/>
  <c r="D13" i="7"/>
  <c r="C13" i="7"/>
  <c r="B13" i="7"/>
  <c r="K19" i="7"/>
  <c r="I19" i="7"/>
  <c r="H19" i="7"/>
  <c r="G19" i="7"/>
  <c r="F19" i="7"/>
  <c r="E19" i="7"/>
  <c r="D19" i="7"/>
  <c r="C19" i="7"/>
  <c r="B19" i="7"/>
  <c r="K24" i="7"/>
  <c r="I24" i="7"/>
  <c r="H24" i="7"/>
  <c r="G24" i="7"/>
  <c r="F24" i="7"/>
  <c r="E24" i="7"/>
  <c r="D24" i="7"/>
  <c r="B24" i="7"/>
  <c r="K29" i="7"/>
  <c r="I29" i="7"/>
  <c r="H29" i="7"/>
  <c r="G29" i="7"/>
  <c r="F29" i="7"/>
  <c r="E29" i="7"/>
  <c r="D29" i="7"/>
  <c r="C29" i="7"/>
  <c r="B29" i="7"/>
  <c r="K49" i="7"/>
  <c r="I49" i="7"/>
  <c r="H49" i="7"/>
  <c r="G49" i="7"/>
  <c r="F49" i="7"/>
  <c r="E49" i="7"/>
  <c r="D49" i="7"/>
  <c r="C49" i="7"/>
  <c r="B49" i="7"/>
  <c r="K39" i="7"/>
  <c r="I39" i="7"/>
  <c r="H39" i="7"/>
  <c r="G39" i="7"/>
  <c r="F39" i="7"/>
  <c r="E39" i="7"/>
  <c r="D39" i="7"/>
  <c r="T54" i="28" l="1"/>
  <c r="V54" i="28"/>
  <c r="U54" i="28"/>
  <c r="S54" i="28"/>
  <c r="Q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R54" i="28"/>
  <c r="D29" i="26" l="1"/>
  <c r="C29" i="26"/>
  <c r="B29" i="26"/>
  <c r="D28" i="26"/>
  <c r="C28" i="26"/>
  <c r="B28" i="26"/>
  <c r="D27" i="26"/>
  <c r="C27" i="26"/>
  <c r="B27" i="26"/>
  <c r="D26" i="26"/>
  <c r="C26" i="26"/>
  <c r="B26" i="26"/>
  <c r="C25" i="26"/>
  <c r="B25" i="26"/>
  <c r="D24" i="26"/>
  <c r="C24" i="26"/>
  <c r="B24" i="26"/>
  <c r="D23" i="26"/>
  <c r="C23" i="26"/>
  <c r="B23" i="26"/>
  <c r="D22" i="26"/>
  <c r="C22" i="26"/>
  <c r="B22" i="26"/>
  <c r="D21" i="26"/>
  <c r="C21" i="26"/>
  <c r="B21" i="26"/>
  <c r="F20" i="26" l="1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C28" i="7" l="1"/>
  <c r="C27" i="7"/>
  <c r="C26" i="7"/>
  <c r="C25" i="7"/>
  <c r="C24" i="7" l="1"/>
  <c r="R6" i="19"/>
  <c r="S6" i="19"/>
  <c r="T6" i="19"/>
  <c r="R7" i="19"/>
  <c r="R20" i="19" s="1"/>
  <c r="S7" i="19"/>
  <c r="T7" i="19"/>
  <c r="T20" i="19" s="1"/>
  <c r="R8" i="19"/>
  <c r="S8" i="19"/>
  <c r="S21" i="19" s="1"/>
  <c r="T8" i="19"/>
  <c r="T21" i="19" s="1"/>
  <c r="R9" i="19"/>
  <c r="R22" i="19" s="1"/>
  <c r="S9" i="19"/>
  <c r="S22" i="19" s="1"/>
  <c r="T9" i="19"/>
  <c r="R10" i="19"/>
  <c r="S10" i="19"/>
  <c r="S23" i="19" s="1"/>
  <c r="T10" i="19"/>
  <c r="T23" i="19" s="1"/>
  <c r="R11" i="19"/>
  <c r="R24" i="19" s="1"/>
  <c r="S11" i="19"/>
  <c r="S24" i="19" s="1"/>
  <c r="T11" i="19"/>
  <c r="T24" i="19" s="1"/>
  <c r="R12" i="19"/>
  <c r="R25" i="19" s="1"/>
  <c r="S12" i="19"/>
  <c r="S25" i="19" s="1"/>
  <c r="T12" i="19"/>
  <c r="T25" i="19" s="1"/>
  <c r="R13" i="19"/>
  <c r="R26" i="19" s="1"/>
  <c r="S13" i="19"/>
  <c r="S26" i="19" s="1"/>
  <c r="T13" i="19"/>
  <c r="R14" i="19"/>
  <c r="S14" i="19"/>
  <c r="S27" i="19" s="1"/>
  <c r="T14" i="19"/>
  <c r="R15" i="19"/>
  <c r="R28" i="19" s="1"/>
  <c r="S15" i="19"/>
  <c r="T15" i="19"/>
  <c r="T28" i="19" s="1"/>
  <c r="S20" i="19"/>
  <c r="R21" i="19"/>
  <c r="R23" i="19"/>
  <c r="R27" i="19"/>
  <c r="T27" i="19"/>
  <c r="S28" i="19"/>
  <c r="T26" i="19" l="1"/>
  <c r="T22" i="19"/>
  <c r="V6" i="18"/>
  <c r="W6" i="18"/>
  <c r="X6" i="18"/>
  <c r="V7" i="18"/>
  <c r="V20" i="18" s="1"/>
  <c r="W7" i="18"/>
  <c r="X7" i="18"/>
  <c r="V8" i="18"/>
  <c r="W8" i="18"/>
  <c r="W21" i="18" s="1"/>
  <c r="X8" i="18"/>
  <c r="V9" i="18"/>
  <c r="V22" i="18" s="1"/>
  <c r="W9" i="18"/>
  <c r="X9" i="18"/>
  <c r="V10" i="18"/>
  <c r="W10" i="18"/>
  <c r="X10" i="18"/>
  <c r="V11" i="18"/>
  <c r="V24" i="18" s="1"/>
  <c r="W11" i="18"/>
  <c r="X11" i="18"/>
  <c r="V12" i="18"/>
  <c r="W12" i="18"/>
  <c r="W25" i="18" s="1"/>
  <c r="X12" i="18"/>
  <c r="V13" i="18"/>
  <c r="V26" i="18" s="1"/>
  <c r="W13" i="18"/>
  <c r="X13" i="18"/>
  <c r="V14" i="18"/>
  <c r="W14" i="18"/>
  <c r="X14" i="18"/>
  <c r="V15" i="18"/>
  <c r="V28" i="18" s="1"/>
  <c r="W15" i="18"/>
  <c r="X15" i="18"/>
  <c r="B20" i="18"/>
  <c r="C20" i="18"/>
  <c r="D20" i="18"/>
  <c r="G20" i="18"/>
  <c r="H20" i="18"/>
  <c r="I20" i="18"/>
  <c r="L20" i="18"/>
  <c r="M20" i="18"/>
  <c r="N20" i="18"/>
  <c r="Q20" i="18"/>
  <c r="R20" i="18"/>
  <c r="S20" i="18"/>
  <c r="W20" i="18"/>
  <c r="X20" i="18"/>
  <c r="B21" i="18"/>
  <c r="C21" i="18"/>
  <c r="D21" i="18"/>
  <c r="G21" i="18"/>
  <c r="H21" i="18"/>
  <c r="I21" i="18"/>
  <c r="L21" i="18"/>
  <c r="M21" i="18"/>
  <c r="N21" i="18"/>
  <c r="Q21" i="18"/>
  <c r="R21" i="18"/>
  <c r="S21" i="18"/>
  <c r="V21" i="18"/>
  <c r="X21" i="18"/>
  <c r="B22" i="18"/>
  <c r="C22" i="18"/>
  <c r="D22" i="18"/>
  <c r="G22" i="18"/>
  <c r="H22" i="18"/>
  <c r="I22" i="18"/>
  <c r="L22" i="18"/>
  <c r="M22" i="18"/>
  <c r="N22" i="18"/>
  <c r="Q22" i="18"/>
  <c r="R22" i="18"/>
  <c r="S22" i="18"/>
  <c r="W22" i="18"/>
  <c r="B23" i="18"/>
  <c r="C23" i="18"/>
  <c r="D23" i="18"/>
  <c r="G23" i="18"/>
  <c r="H23" i="18"/>
  <c r="I23" i="18"/>
  <c r="L23" i="18"/>
  <c r="M23" i="18"/>
  <c r="N23" i="18"/>
  <c r="Q23" i="18"/>
  <c r="R23" i="18"/>
  <c r="S23" i="18"/>
  <c r="V23" i="18"/>
  <c r="W23" i="18"/>
  <c r="X23" i="18"/>
  <c r="B24" i="18"/>
  <c r="C24" i="18"/>
  <c r="D24" i="18"/>
  <c r="G24" i="18"/>
  <c r="H24" i="18"/>
  <c r="I24" i="18"/>
  <c r="L24" i="18"/>
  <c r="M24" i="18"/>
  <c r="N24" i="18"/>
  <c r="Q24" i="18"/>
  <c r="R24" i="18"/>
  <c r="S24" i="18"/>
  <c r="W24" i="18"/>
  <c r="X24" i="18"/>
  <c r="B25" i="18"/>
  <c r="C25" i="18"/>
  <c r="D25" i="18"/>
  <c r="G25" i="18"/>
  <c r="H25" i="18"/>
  <c r="I25" i="18"/>
  <c r="L25" i="18"/>
  <c r="M25" i="18"/>
  <c r="N25" i="18"/>
  <c r="Q25" i="18"/>
  <c r="R25" i="18"/>
  <c r="S25" i="18"/>
  <c r="V25" i="18"/>
  <c r="X25" i="18"/>
  <c r="B26" i="18"/>
  <c r="C26" i="18"/>
  <c r="D26" i="18"/>
  <c r="G26" i="18"/>
  <c r="H26" i="18"/>
  <c r="I26" i="18"/>
  <c r="L26" i="18"/>
  <c r="M26" i="18"/>
  <c r="N26" i="18"/>
  <c r="Q26" i="18"/>
  <c r="R26" i="18"/>
  <c r="S26" i="18"/>
  <c r="W26" i="18"/>
  <c r="B27" i="18"/>
  <c r="C27" i="18"/>
  <c r="D27" i="18"/>
  <c r="G27" i="18"/>
  <c r="H27" i="18"/>
  <c r="I27" i="18"/>
  <c r="L27" i="18"/>
  <c r="M27" i="18"/>
  <c r="N27" i="18"/>
  <c r="Q27" i="18"/>
  <c r="R27" i="18"/>
  <c r="S27" i="18"/>
  <c r="V27" i="18"/>
  <c r="W27" i="18"/>
  <c r="X27" i="18"/>
  <c r="B28" i="18"/>
  <c r="C28" i="18"/>
  <c r="D28" i="18"/>
  <c r="G28" i="18"/>
  <c r="H28" i="18"/>
  <c r="I28" i="18"/>
  <c r="L28" i="18"/>
  <c r="M28" i="18"/>
  <c r="N28" i="18"/>
  <c r="Q28" i="18"/>
  <c r="R28" i="18"/>
  <c r="S28" i="18"/>
  <c r="W28" i="18"/>
  <c r="X28" i="18"/>
  <c r="L6" i="17"/>
  <c r="L5" i="17" s="1"/>
  <c r="M6" i="17"/>
  <c r="M5" i="17" s="1"/>
  <c r="N6" i="17"/>
  <c r="N5" i="17" s="1"/>
  <c r="V6" i="17"/>
  <c r="W6" i="17"/>
  <c r="V7" i="17"/>
  <c r="W7" i="17"/>
  <c r="X7" i="17"/>
  <c r="V8" i="17"/>
  <c r="W8" i="17"/>
  <c r="X8" i="17"/>
  <c r="V9" i="17"/>
  <c r="W9" i="17"/>
  <c r="X9" i="17"/>
  <c r="V10" i="17"/>
  <c r="W10" i="17"/>
  <c r="X10" i="17"/>
  <c r="V11" i="17"/>
  <c r="W11" i="17"/>
  <c r="X11" i="17"/>
  <c r="V12" i="17"/>
  <c r="W12" i="17"/>
  <c r="X12" i="17"/>
  <c r="V13" i="17"/>
  <c r="W13" i="17"/>
  <c r="X13" i="17"/>
  <c r="V14" i="17"/>
  <c r="W14" i="17"/>
  <c r="X14" i="17"/>
  <c r="B19" i="17"/>
  <c r="C19" i="17"/>
  <c r="D19" i="17"/>
  <c r="G19" i="17"/>
  <c r="H19" i="17"/>
  <c r="I19" i="17"/>
  <c r="Q19" i="17"/>
  <c r="R19" i="17"/>
  <c r="S19" i="17"/>
  <c r="B20" i="17"/>
  <c r="C20" i="17"/>
  <c r="D20" i="17"/>
  <c r="G20" i="17"/>
  <c r="H20" i="17"/>
  <c r="I20" i="17"/>
  <c r="Q20" i="17"/>
  <c r="R20" i="17"/>
  <c r="S20" i="17"/>
  <c r="B21" i="17"/>
  <c r="C21" i="17"/>
  <c r="D21" i="17"/>
  <c r="G21" i="17"/>
  <c r="H21" i="17"/>
  <c r="I21" i="17"/>
  <c r="Q21" i="17"/>
  <c r="R21" i="17"/>
  <c r="S21" i="17"/>
  <c r="B22" i="17"/>
  <c r="C22" i="17"/>
  <c r="D22" i="17"/>
  <c r="G22" i="17"/>
  <c r="H22" i="17"/>
  <c r="I22" i="17"/>
  <c r="Q22" i="17"/>
  <c r="R22" i="17"/>
  <c r="S22" i="17"/>
  <c r="B23" i="17"/>
  <c r="C23" i="17"/>
  <c r="D23" i="17"/>
  <c r="G23" i="17"/>
  <c r="H23" i="17"/>
  <c r="I23" i="17"/>
  <c r="Q23" i="17"/>
  <c r="R23" i="17"/>
  <c r="S23" i="17"/>
  <c r="B24" i="17"/>
  <c r="C24" i="17"/>
  <c r="D24" i="17"/>
  <c r="G24" i="17"/>
  <c r="H24" i="17"/>
  <c r="I24" i="17"/>
  <c r="Q24" i="17"/>
  <c r="R24" i="17"/>
  <c r="S24" i="17"/>
  <c r="B25" i="17"/>
  <c r="C25" i="17"/>
  <c r="D25" i="17"/>
  <c r="G25" i="17"/>
  <c r="H25" i="17"/>
  <c r="I25" i="17"/>
  <c r="Q25" i="17"/>
  <c r="R25" i="17"/>
  <c r="S25" i="17"/>
  <c r="B26" i="17"/>
  <c r="C26" i="17"/>
  <c r="D26" i="17"/>
  <c r="G26" i="17"/>
  <c r="H26" i="17"/>
  <c r="I26" i="17"/>
  <c r="Q26" i="17"/>
  <c r="R26" i="17"/>
  <c r="S26" i="17"/>
  <c r="B27" i="17"/>
  <c r="C27" i="17"/>
  <c r="D27" i="17"/>
  <c r="G27" i="17"/>
  <c r="H27" i="17"/>
  <c r="I27" i="17"/>
  <c r="Q27" i="17"/>
  <c r="R27" i="17"/>
  <c r="S27" i="17"/>
  <c r="M23" i="17" l="1"/>
  <c r="M22" i="17"/>
  <c r="M20" i="17"/>
  <c r="M21" i="17"/>
  <c r="W5" i="17"/>
  <c r="W25" i="17" s="1"/>
  <c r="M19" i="17"/>
  <c r="M27" i="17"/>
  <c r="M26" i="17"/>
  <c r="M24" i="17"/>
  <c r="M25" i="17"/>
  <c r="L20" i="17"/>
  <c r="L21" i="17"/>
  <c r="L25" i="17"/>
  <c r="X26" i="18"/>
  <c r="X22" i="18"/>
  <c r="X5" i="17"/>
  <c r="X22" i="17" s="1"/>
  <c r="N22" i="17"/>
  <c r="N26" i="17"/>
  <c r="N27" i="17"/>
  <c r="N21" i="17"/>
  <c r="N25" i="17"/>
  <c r="N19" i="17"/>
  <c r="N23" i="17"/>
  <c r="N20" i="17"/>
  <c r="N24" i="17"/>
  <c r="L26" i="17"/>
  <c r="L22" i="17"/>
  <c r="X6" i="17"/>
  <c r="X19" i="17" s="1"/>
  <c r="V5" i="17"/>
  <c r="V20" i="17" s="1"/>
  <c r="L27" i="17"/>
  <c r="W26" i="17"/>
  <c r="L23" i="17"/>
  <c r="L19" i="17"/>
  <c r="L24" i="17"/>
  <c r="W23" i="17" l="1"/>
  <c r="W19" i="17"/>
  <c r="W24" i="17"/>
  <c r="W20" i="17"/>
  <c r="W27" i="17"/>
  <c r="W21" i="17"/>
  <c r="W22" i="17"/>
  <c r="V22" i="17"/>
  <c r="V26" i="17"/>
  <c r="V21" i="17"/>
  <c r="V25" i="17"/>
  <c r="V19" i="17"/>
  <c r="V23" i="17"/>
  <c r="V27" i="17"/>
  <c r="V24" i="17"/>
  <c r="X20" i="17"/>
  <c r="X24" i="17"/>
  <c r="X21" i="17"/>
  <c r="X23" i="17"/>
  <c r="X27" i="17"/>
  <c r="X25" i="17"/>
  <c r="X26" i="17"/>
  <c r="B20" i="15" l="1"/>
  <c r="C20" i="15"/>
  <c r="D20" i="15"/>
  <c r="F20" i="15"/>
  <c r="G20" i="15"/>
  <c r="H20" i="15"/>
  <c r="J20" i="15"/>
  <c r="K20" i="15"/>
  <c r="L20" i="15"/>
  <c r="N20" i="15"/>
  <c r="O20" i="15"/>
  <c r="P20" i="15"/>
  <c r="R20" i="15"/>
  <c r="S20" i="15"/>
  <c r="T20" i="15"/>
  <c r="B21" i="15"/>
  <c r="C21" i="15"/>
  <c r="D21" i="15"/>
  <c r="F21" i="15"/>
  <c r="G21" i="15"/>
  <c r="H21" i="15"/>
  <c r="J21" i="15"/>
  <c r="K21" i="15"/>
  <c r="L21" i="15"/>
  <c r="N21" i="15"/>
  <c r="O21" i="15"/>
  <c r="P21" i="15"/>
  <c r="R21" i="15"/>
  <c r="S21" i="15"/>
  <c r="T21" i="15"/>
  <c r="B22" i="15"/>
  <c r="C22" i="15"/>
  <c r="D22" i="15"/>
  <c r="F22" i="15"/>
  <c r="G22" i="15"/>
  <c r="H22" i="15"/>
  <c r="J22" i="15"/>
  <c r="K22" i="15"/>
  <c r="L22" i="15"/>
  <c r="N22" i="15"/>
  <c r="O22" i="15"/>
  <c r="P22" i="15"/>
  <c r="R22" i="15"/>
  <c r="S22" i="15"/>
  <c r="T22" i="15"/>
  <c r="B23" i="15"/>
  <c r="C23" i="15"/>
  <c r="D23" i="15"/>
  <c r="F23" i="15"/>
  <c r="G23" i="15"/>
  <c r="H23" i="15"/>
  <c r="J23" i="15"/>
  <c r="K23" i="15"/>
  <c r="L23" i="15"/>
  <c r="N23" i="15"/>
  <c r="O23" i="15"/>
  <c r="P23" i="15"/>
  <c r="R23" i="15"/>
  <c r="S23" i="15"/>
  <c r="T23" i="15"/>
  <c r="J24" i="15"/>
  <c r="K24" i="15"/>
  <c r="L24" i="15"/>
  <c r="N24" i="15"/>
  <c r="O24" i="15"/>
  <c r="P24" i="15"/>
  <c r="R24" i="15"/>
  <c r="S24" i="15"/>
  <c r="T24" i="15"/>
  <c r="B25" i="15"/>
  <c r="C25" i="15"/>
  <c r="D25" i="15"/>
  <c r="F25" i="15"/>
  <c r="G25" i="15"/>
  <c r="H25" i="15"/>
  <c r="J25" i="15"/>
  <c r="K25" i="15"/>
  <c r="L25" i="15"/>
  <c r="N25" i="15"/>
  <c r="O25" i="15"/>
  <c r="P25" i="15"/>
  <c r="R25" i="15"/>
  <c r="S25" i="15"/>
  <c r="T25" i="15"/>
  <c r="B26" i="15"/>
  <c r="C26" i="15"/>
  <c r="D26" i="15"/>
  <c r="F26" i="15"/>
  <c r="G26" i="15"/>
  <c r="H26" i="15"/>
  <c r="J26" i="15"/>
  <c r="K26" i="15"/>
  <c r="L26" i="15"/>
  <c r="N26" i="15"/>
  <c r="O26" i="15"/>
  <c r="P26" i="15"/>
  <c r="R26" i="15"/>
  <c r="S26" i="15"/>
  <c r="T26" i="15"/>
  <c r="B27" i="15"/>
  <c r="C27" i="15"/>
  <c r="D27" i="15"/>
  <c r="F27" i="15"/>
  <c r="G27" i="15"/>
  <c r="H27" i="15"/>
  <c r="J27" i="15"/>
  <c r="K27" i="15"/>
  <c r="L27" i="15"/>
  <c r="N27" i="15"/>
  <c r="O27" i="15"/>
  <c r="P27" i="15"/>
  <c r="R27" i="15"/>
  <c r="S27" i="15"/>
  <c r="T27" i="15"/>
  <c r="B28" i="15"/>
  <c r="C28" i="15"/>
  <c r="D28" i="15"/>
  <c r="F28" i="15"/>
  <c r="G28" i="15"/>
  <c r="H28" i="15"/>
  <c r="J28" i="15"/>
  <c r="K28" i="15"/>
  <c r="L28" i="15"/>
  <c r="N28" i="15"/>
  <c r="O28" i="15"/>
  <c r="P28" i="15"/>
  <c r="R28" i="15"/>
  <c r="S28" i="15"/>
  <c r="T28" i="15"/>
  <c r="B34" i="7"/>
  <c r="C34" i="7"/>
  <c r="D34" i="7"/>
  <c r="E34" i="7"/>
  <c r="F34" i="7"/>
  <c r="G34" i="7"/>
  <c r="H34" i="7"/>
  <c r="I34" i="7"/>
  <c r="K34" i="7"/>
  <c r="B39" i="7"/>
  <c r="C39" i="7"/>
  <c r="B44" i="7"/>
  <c r="C44" i="7"/>
  <c r="D44" i="7"/>
  <c r="E44" i="7"/>
  <c r="F44" i="7"/>
  <c r="G44" i="7"/>
  <c r="H44" i="7"/>
  <c r="I44" i="7"/>
  <c r="K44" i="7"/>
</calcChain>
</file>

<file path=xl/sharedStrings.xml><?xml version="1.0" encoding="utf-8"?>
<sst xmlns="http://schemas.openxmlformats.org/spreadsheetml/2006/main" count="2517" uniqueCount="338">
  <si>
    <t>ไตรมาสที่ 1</t>
  </si>
  <si>
    <t>ไตรมาสที่ 2</t>
  </si>
  <si>
    <t>ไตรมาสที่ 3</t>
  </si>
  <si>
    <t>ไตรมาสที่ 4</t>
  </si>
  <si>
    <t>ภาค</t>
  </si>
  <si>
    <t>จังหวัด</t>
  </si>
  <si>
    <t>สถานภาพแรงงาน</t>
  </si>
  <si>
    <t>กำลังแรงงาน</t>
  </si>
  <si>
    <t>กำลังแรงงานปัจจุบัน</t>
  </si>
  <si>
    <t>รวม</t>
  </si>
  <si>
    <t>ชาย</t>
  </si>
  <si>
    <t>หญิง</t>
  </si>
  <si>
    <t>ประชากรอายุ 15 ปีขึ้นไป</t>
  </si>
  <si>
    <t>กำลังแรงงานรวม</t>
  </si>
  <si>
    <t>ผู้มีงานทำ</t>
  </si>
  <si>
    <t>ผู้ว่างงาน</t>
  </si>
  <si>
    <t>กำลังแรงงานที่รอฤดูกาล</t>
  </si>
  <si>
    <t>ผู้ไม่อยู่ในกำลังแรงงาน</t>
  </si>
  <si>
    <t>ทำงานบ้าน</t>
  </si>
  <si>
    <t>เรียนหนังสือ</t>
  </si>
  <si>
    <t>เด็ก/ชรา/ป่วย/พิการจนไม่สามารถทำงานได้</t>
  </si>
  <si>
    <t>อื่นๆ</t>
  </si>
  <si>
    <t>ภาคตะวันออกเฉียงเหนือ</t>
  </si>
  <si>
    <t>นครราชสีมา</t>
  </si>
  <si>
    <t>เฉลี่ยทั้งปี</t>
  </si>
  <si>
    <r>
      <rPr>
        <b/>
        <sz val="10"/>
        <rFont val="Calibri"/>
        <family val="2"/>
      </rPr>
      <t>หน่วย:</t>
    </r>
    <r>
      <rPr>
        <sz val="10"/>
        <rFont val="Calibri"/>
        <family val="2"/>
      </rPr>
      <t xml:space="preserve">  คน </t>
    </r>
  </si>
  <si>
    <t xml:space="preserve">จำนวนประชากร จำแนกตามสถานภาพแรงงาน และเพศ เป็นรายจังหวัด พ.ศ. 2564 </t>
  </si>
  <si>
    <t>Quarter 1</t>
  </si>
  <si>
    <t>Quarter 4</t>
  </si>
  <si>
    <t>Quarter 3</t>
  </si>
  <si>
    <t xml:space="preserve"> - </t>
  </si>
  <si>
    <t>Quarter 2</t>
  </si>
  <si>
    <t xml:space="preserve">  2017</t>
  </si>
  <si>
    <t xml:space="preserve">  2016</t>
  </si>
  <si>
    <t xml:space="preserve">  2015</t>
  </si>
  <si>
    <t xml:space="preserve">  2014</t>
  </si>
  <si>
    <t>Others</t>
  </si>
  <si>
    <t>Studies</t>
  </si>
  <si>
    <t>work</t>
  </si>
  <si>
    <t>Total</t>
  </si>
  <si>
    <t>labour force</t>
  </si>
  <si>
    <t>Unemployed</t>
  </si>
  <si>
    <t>Employed</t>
  </si>
  <si>
    <t>Household</t>
  </si>
  <si>
    <t>ที่รอฤดูกาล</t>
  </si>
  <si>
    <t>Current labour force</t>
  </si>
  <si>
    <t>Year</t>
  </si>
  <si>
    <t>ปี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</si>
  <si>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</si>
  <si>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</si>
  <si>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>2017</t>
  </si>
  <si>
    <t>2016</t>
  </si>
  <si>
    <t>2015</t>
  </si>
  <si>
    <t>2014</t>
  </si>
  <si>
    <t>Female</t>
  </si>
  <si>
    <t>Male</t>
  </si>
  <si>
    <t>อัตราการว่างงาน</t>
  </si>
  <si>
    <t>The Labour Force Survey , Provincial level</t>
  </si>
  <si>
    <t>Source:  </t>
  </si>
  <si>
    <t>การสำรวจภาวะการทำงานของประชากร , ระดับจังหวัด</t>
  </si>
  <si>
    <t>ที่มา:  </t>
  </si>
  <si>
    <t>Unemployment rate = (Unemployment /total labour force) x 100.</t>
  </si>
  <si>
    <t>Note:  </t>
  </si>
  <si>
    <t>อัตราการว่างงาน = (ผู้ไม่มีงานทำ/กำลังแรงงานรวม) x 100</t>
  </si>
  <si>
    <t>หมายเหตุ:  </t>
  </si>
  <si>
    <t>ไตรมาสที่1</t>
  </si>
  <si>
    <t>ไตรมาสที่4</t>
  </si>
  <si>
    <t>ไตรมาสที่3</t>
  </si>
  <si>
    <t>ไตรมาสที่2</t>
  </si>
  <si>
    <t>Unemployment rate (%)</t>
  </si>
  <si>
    <t>Table 2.8 Unemployed and Unemployment Rate by Sex and Quarterly: 2017 - 2020</t>
  </si>
  <si>
    <t>ตาราง 2.8 ผู้ว่างงาน และอัตราการว่างงาน จำแนกตามเพศ เป็นรายไตรมาส พ.ศ. 2560 - 2563</t>
  </si>
  <si>
    <t>The Labour Force Survey: 2018 - 2021 , Provincial level, National Statistical Office</t>
  </si>
  <si>
    <t>การสำรวจภาวะการทำงานของประชากร พ.ศ. 2561 - 2564 ระดับจังหวัด สำนักงานสถิติแห่งชาติ</t>
  </si>
  <si>
    <t>Seasonally inactive</t>
  </si>
  <si>
    <t>Persons not in labour force</t>
  </si>
  <si>
    <t>Total labour force</t>
  </si>
  <si>
    <t>ประชากรอายุ 15 ปีขึ้นไป Population 15 years and over</t>
  </si>
  <si>
    <t>-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</si>
  <si>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</si>
  <si>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</si>
  <si>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</si>
  <si>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</si>
  <si>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</si>
  <si>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</si>
  <si>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</si>
  <si>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</si>
  <si>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</si>
  <si>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</si>
  <si>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</si>
  <si>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</si>
  <si>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</si>
  <si>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 พ.ศ. 2560</t>
  </si>
  <si>
    <t>ไตรมาส 1 พ.ศ. 2560</t>
  </si>
  <si>
    <t>ไตรมาส 2 พ.ศ. 2560</t>
  </si>
  <si>
    <t>ไตรมาส 3 พ.ศ. 2560</t>
  </si>
  <si>
    <t>ไตรมาส 4 พ.ศ. 2560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</si>
  <si>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  พ.ศ.2560</t>
    </r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</si>
  <si>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</si>
  <si>
    <t>ไตรมาสที่ 4 (ตุลาคม -ธันวาคม)  2561</t>
  </si>
  <si>
    <t>ไตรมาสที่ 3 (กรกฎาคม - กันยายน)  2561</t>
  </si>
  <si>
    <t>ไตรมาสที่ 2 (เมษายน -มิถุนายน)  2561</t>
  </si>
  <si>
    <t>ไตรมาสที่ 1 (มกราคม - มีนาคม)  2561</t>
  </si>
  <si>
    <t>เฉลี่ยปีพ.ศ.2562</t>
  </si>
  <si>
    <t>ไตรมาส 4 พ.ศ.2562</t>
  </si>
  <si>
    <t>ไตรมาส 3 พ.ศ.2562</t>
  </si>
  <si>
    <t>ไตรมาส 2 พ.ศ.2562</t>
  </si>
  <si>
    <t>ไตรมาส 1 พ.ศ.2562</t>
  </si>
  <si>
    <t>ปี พ.ศ.2563</t>
  </si>
  <si>
    <t>ไตรมาส 1 พ.ศ.2563</t>
  </si>
  <si>
    <t>ไตรมาส 2 พ.ศ.2563</t>
  </si>
  <si>
    <t>ไตรมาส 3 พ.ศ.2563</t>
  </si>
  <si>
    <t>ไตรมาส 4 พ.ศ.2563</t>
  </si>
  <si>
    <r>
      <t>ตารางที่ 1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ปีขึ้นไป จำแนกตามสถานภาพแรงงานและเพศ  </t>
    </r>
  </si>
  <si>
    <t xml:space="preserve">ตารางที่ 1  จำนวนและร้อยละของประชากรผู้มีอายุ 15 ปีขึ้นไป จำแนกตามสถานภาพแรงงานและเพศ </t>
  </si>
  <si>
    <t xml:space="preserve">ตารางที่  1  จำนวนและร้อยละของประชากรผู้มีอายุ 15  ปีขึ้นไป จำแนกตามสถานภาพแรงงานและเพศ </t>
  </si>
  <si>
    <t>ตาราง 2.2 ประชากรอายุ 15 ปีขึ้นไป จำแนกตามสถานภาพแรงงาน เป็นรายไตรมาส พ.ศ. 2557 - 2564</t>
  </si>
  <si>
    <t>Table 2.2 Population Aged 15 Years and Over by Labour Force Status and Quarterly: 2014 - 2021</t>
  </si>
  <si>
    <t>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</si>
  <si>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ปี พ.ศ.</t>
  </si>
  <si>
    <t>หน่วย : คน</t>
  </si>
  <si>
    <t>กำลังแรงงานรวมในจังหวัดเฉลี่ย 4 ไตรมาส</t>
  </si>
  <si>
    <t xml:space="preserve"> ที่มา:  การสำรวจภาวะการทำงานของประชากร สำนักงานสถิติแห่งชาติ กระทรวงดิจิทัลเพื่อเศรษฐกิจ</t>
  </si>
  <si>
    <t>จำนวนผู้ว่างงานเฉลี่ยทั้งปี</t>
  </si>
  <si>
    <t>Workers not classifiable by occupation</t>
  </si>
  <si>
    <t>คนงานซึ่งมิได้จำแนกไว้ในหมวดอื่น</t>
  </si>
  <si>
    <t>Elementary occupations</t>
  </si>
  <si>
    <t>ผู้ประกอบอาชีพงานพื้นฐาน</t>
  </si>
  <si>
    <t>    and assemblers</t>
  </si>
  <si>
    <t>    และผู้ปฏิบัติงานด้านการประกอบ</t>
  </si>
  <si>
    <t>Plant and machine controlors</t>
  </si>
  <si>
    <t>ผู้ควบคุมเครื่องจักรโรงงานและเครื่องจักร</t>
  </si>
  <si>
    <t>Craft and associate professionals</t>
  </si>
  <si>
    <t>ช่างฝีมือ และผู้ปฏิบัติงานที่เกี่ยวข้อง</t>
  </si>
  <si>
    <t>Skilled agricultural forest and fishery workers</t>
  </si>
  <si>
    <t>ผู้ปฏิบัติงานที่มีฝีมือในด้านการเกษตร ป่าไม้ และประมง</t>
  </si>
  <si>
    <t>Service workers and sell goods</t>
  </si>
  <si>
    <t>พนักงานบริการและผู้จำหน่ายสินค้า</t>
  </si>
  <si>
    <t>Clerks</t>
  </si>
  <si>
    <t>เสมียน</t>
  </si>
  <si>
    <t>    กับด้านต่างๆ</t>
  </si>
  <si>
    <t>Technicians and associate professionals</t>
  </si>
  <si>
    <t>เจ้าหน้าที่เทคนิคและผู้ประกอบวิขาชีพที่เกี่ยวข้อง</t>
  </si>
  <si>
    <t>Professionals</t>
  </si>
  <si>
    <t>ผู้ประกอบวิชาชีพด้านต่าง ๆ</t>
  </si>
  <si>
    <t>    legislators</t>
  </si>
  <si>
    <t>Managers, senior officials and</t>
  </si>
  <si>
    <t>ผู้จัดการ ข้าราชการระดับอาวุโส และผู้บัญญัติกฎหมาย</t>
  </si>
  <si>
    <t>รวมยอด</t>
  </si>
  <si>
    <t>Occupation</t>
  </si>
  <si>
    <t>2564 (2021)</t>
  </si>
  <si>
    <t>2563 (2020)</t>
  </si>
  <si>
    <t>2562 (2019)</t>
  </si>
  <si>
    <t>2561 (2018)</t>
  </si>
  <si>
    <t>อาชีพ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</si>
  <si>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</si>
  <si>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</si>
  <si>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</si>
  <si>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</si>
  <si>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Activities of households as employers; undifferentiated goods and services producing activities of households for own use</t>
  </si>
  <si>
    <t>กิจกรรมการจ้างงานในครัวเรือนส่วนบุคคล การผลิตสินค้าและบริการที่ทำขี้นเองเพื่อใช้ในครัวเรือน</t>
  </si>
  <si>
    <t>Other service activities</t>
  </si>
  <si>
    <t>กิจกรรมบริการด้านอื่นๆ</t>
  </si>
  <si>
    <t>Arts , entertainment and recreation</t>
  </si>
  <si>
    <t xml:space="preserve"> -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</si>
  <si>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</si>
  <si>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</si>
  <si>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</si>
  <si>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</si>
  <si>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</si>
  <si>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>Public administration and defence , compulsory social security</t>
  </si>
  <si>
    <t>การบริหารราชการ การป้องกันประเทศ และการประกันสังคม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</si>
  <si>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</si>
  <si>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</si>
  <si>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</si>
  <si>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</si>
  <si>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</si>
  <si>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>กิจการอสังหาริมทรัพย์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</si>
  <si>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</si>
  <si>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</si>
  <si>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</si>
  <si>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</si>
  <si>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</si>
  <si>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ที่พักแรมและบริการด้านอาหาร</t>
  </si>
  <si>
    <t>Transportation and storage</t>
  </si>
  <si>
    <t>การขนส่ง และสถานที่เก็บสินค้า</t>
  </si>
  <si>
    <t>Wholesale and retail trade, repair of motor vehicles and motorcycles</t>
  </si>
  <si>
    <t>การขายส่ง และการขายปลีก การซ่อมแซมยานยนต์</t>
  </si>
  <si>
    <t>Construction</t>
  </si>
  <si>
    <t>การก่อสร้าง</t>
  </si>
  <si>
    <t>Water supply; sewerage , waste management and remediation activities</t>
  </si>
  <si>
    <t>การจัดหาน้ำ การจัดการ และการบำบัดน้ำเสีย ของเสีย และสิ่งปฏิกูล</t>
  </si>
  <si>
    <t>Electricity, gas , stearm and air conditioning supply</t>
  </si>
  <si>
    <t>ไฟฟ้า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</si>
  <si>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</si>
  <si>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</si>
  <si>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</si>
  <si>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</si>
  <si>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</si>
  <si>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</si>
  <si>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>Agriculture, forestry and fishing</t>
  </si>
  <si>
    <t>เกษตรกรรม การป่าไม้ และการประมง</t>
  </si>
  <si>
    <t>Agriculture</t>
  </si>
  <si>
    <t>ภาคเกษตรกรรม</t>
  </si>
  <si>
    <t>Industries</t>
  </si>
  <si>
    <t>อุตสาหกรรม</t>
  </si>
  <si>
    <t>Member of producers cooperative</t>
  </si>
  <si>
    <t>การรวมกลุ่ม</t>
  </si>
  <si>
    <t>Unpaid family worker</t>
  </si>
  <si>
    <t>ช่วยธุรกิจครัวเรือน</t>
  </si>
  <si>
    <t>Own account worker</t>
  </si>
  <si>
    <t>ทำงานส่วนตัว</t>
  </si>
  <si>
    <t>Private employee</t>
  </si>
  <si>
    <t>ลูกจ้างเอกชน</t>
  </si>
  <si>
    <t>Government employee</t>
  </si>
  <si>
    <t>ลูกจ้างรัฐบาล</t>
  </si>
  <si>
    <t>Employer</t>
  </si>
  <si>
    <t>นายจ้าง</t>
  </si>
  <si>
    <t>Work status</t>
  </si>
  <si>
    <t>สถานภาพการทำงาน</t>
  </si>
  <si>
    <t>50 hours and over</t>
  </si>
  <si>
    <t>50 ชั่วโมงขึ้นไป</t>
  </si>
  <si>
    <t>40 - 49 hours</t>
  </si>
  <si>
    <t>40 - 49 ชั่วโมง</t>
  </si>
  <si>
    <t>35 - 39 hours</t>
  </si>
  <si>
    <t>35 - 39 ชั่วโมง</t>
  </si>
  <si>
    <t>30 - 34 hours</t>
  </si>
  <si>
    <t>30 - 34 ชั่วโมง</t>
  </si>
  <si>
    <t>20 - 29 hours</t>
  </si>
  <si>
    <t>20 - 29 ชั่วโมง</t>
  </si>
  <si>
    <t>10 - 19 hours</t>
  </si>
  <si>
    <t>10 - 19 ชั่วโมง</t>
  </si>
  <si>
    <t>1 - 9 hours</t>
  </si>
  <si>
    <t>1 - 9 ชั่วโมง</t>
  </si>
  <si>
    <t>Not work</t>
  </si>
  <si>
    <t>ไม่ได้ทำงาน</t>
  </si>
  <si>
    <t>Hours worked</t>
  </si>
  <si>
    <t>ชั่วโมงทำงาน</t>
  </si>
  <si>
    <t xml:space="preserve">ไตรมาส3พ.ศ.2564 </t>
  </si>
  <si>
    <t xml:space="preserve"> ไตรมาส4 2564</t>
  </si>
  <si>
    <t>กำลังคน</t>
  </si>
  <si>
    <r>
      <t xml:space="preserve">หน่วย: </t>
    </r>
    <r>
      <rPr>
        <sz val="10"/>
        <rFont val="Tahoma"/>
        <family val="2"/>
      </rPr>
      <t>คน</t>
    </r>
  </si>
  <si>
    <t xml:space="preserve">จำนวนประชากร จำแนกตามสถานภาพแรงงาน และเพศ พ.ศ. 2563 </t>
  </si>
  <si>
    <t>Source:</t>
  </si>
  <si>
    <t>ที่มา:</t>
  </si>
  <si>
    <t>เฉลี่ยทั้งปี2563</t>
  </si>
  <si>
    <t>เฉลี่ยทั้งปี2562</t>
  </si>
  <si>
    <t>เฉลี่ยทั้งปี2561</t>
  </si>
  <si>
    <t>เฉลี่ยทั้งปี2560</t>
  </si>
  <si>
    <t>เฉลี่ยทั้งปี2559</t>
  </si>
  <si>
    <t xml:space="preserve">  2020</t>
  </si>
  <si>
    <t xml:space="preserve">  2019</t>
  </si>
  <si>
    <t xml:space="preserve">  2018</t>
  </si>
  <si>
    <t xml:space="preserve">Seasonally inactive </t>
  </si>
  <si>
    <r>
      <t xml:space="preserve">Unemployment rate </t>
    </r>
    <r>
      <rPr>
        <sz val="11"/>
        <rFont val="TH SarabunPSK"/>
        <family val="2"/>
      </rPr>
      <t>(%)</t>
    </r>
  </si>
  <si>
    <t>Persons not in labour  force</t>
  </si>
  <si>
    <t>Total  labour  force</t>
  </si>
  <si>
    <t>ประชากรอายุ 15 ปีขึ้นไป   Population 15 years and over</t>
  </si>
  <si>
    <t>Table</t>
  </si>
  <si>
    <t>ตาราง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</si>
  <si>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</si>
  <si>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</si>
  <si>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</si>
  <si>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</si>
  <si>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2018</t>
  </si>
  <si>
    <t xml:space="preserve">ผู้ว่างงาน  </t>
  </si>
  <si>
    <t xml:space="preserve">Table  </t>
  </si>
  <si>
    <t xml:space="preserve">ตาราง </t>
  </si>
  <si>
    <t>เฉลี่ยทั้งปี2564</t>
  </si>
  <si>
    <t>2019</t>
  </si>
  <si>
    <t>2020</t>
  </si>
  <si>
    <t>2021</t>
  </si>
  <si>
    <t xml:space="preserve"> การสำรวจภาวะการทำงานของประชากร พ.ศ. 2558 - 2564, จังหวัดนครราชสีมา สำนักงานสถิติแห่งชาติ</t>
  </si>
  <si>
    <t>The  Labour Force Survey: 2015 - 2021 ,  Nakhon Ratchasima Provincial ,  National Statistical Office</t>
  </si>
  <si>
    <t>ผู้ว่างงาน และอัตราการว่างงาน จำแนกตามเพศ เป็นรายไตรมาส พ.ศ. 2558 - 2564</t>
  </si>
  <si>
    <t>Unemployed and Unemployment Rate by Sex and Quarterly: 2015 - 2021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</si>
  <si>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</si>
  <si>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</si>
  <si>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</si>
  <si>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</si>
  <si>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</si>
  <si>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</si>
  <si>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</si>
  <si>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</si>
  <si>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</si>
  <si>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</si>
  <si>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</si>
  <si>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</si>
  <si>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</si>
  <si>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</si>
  <si>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</si>
  <si>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</si>
  <si>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</si>
  <si>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</si>
  <si>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</si>
  <si>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</si>
  <si>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</si>
  <si>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</si>
  <si>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</si>
  <si>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</si>
  <si>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</si>
  <si>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 xml:space="preserve"> Quarter 4</t>
  </si>
  <si>
    <t xml:space="preserve"> Quarter 3</t>
  </si>
  <si>
    <t xml:space="preserve"> Quarter 2</t>
  </si>
  <si>
    <t xml:space="preserve"> Quarter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</si>
  <si>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</si>
  <si>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</si>
  <si>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</si>
  <si>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 ไตรมาสที่ 1</t>
  </si>
  <si>
    <t>ระดับการศึกษาที่สำเร็จ</t>
  </si>
  <si>
    <t xml:space="preserve"> (หน่วยเป็นพัน  In thousands)</t>
  </si>
  <si>
    <t>Table 2.6</t>
  </si>
  <si>
    <t>ตาราง 2.6</t>
  </si>
  <si>
    <t xml:space="preserve"> เด็ก/ชรา/ป่วย/พิการจนไม่สามารถทำงานได้</t>
  </si>
  <si>
    <t xml:space="preserve">ไตรมาส 2พ.ศ.2564 </t>
  </si>
  <si>
    <t xml:space="preserve">ไตรมาส 1พ.ศ.2564 </t>
  </si>
  <si>
    <t xml:space="preserve">   2.3 อื่นๆ  รวม  เด็ก/ชรา/ป่วย/พิการจนไม่สามารถทำงานได้</t>
  </si>
  <si>
    <r>
      <t xml:space="preserve">   2.3 อื่นๆ  </t>
    </r>
    <r>
      <rPr>
        <sz val="11"/>
        <rFont val="TH SarabunPSK"/>
        <family val="2"/>
      </rPr>
      <t>รวม  เด็ก/ชรา/ป่วย/พิการจนไม่สามารถทำงานได้</t>
    </r>
  </si>
  <si>
    <t>ตาราง 2.2 ประชากรอายุ 15 ปีขึ้นไป จำแนกตามสถานภาพแรงงาน เป็นรายไตรมาส พ.ศ. 2557 - 2565</t>
  </si>
  <si>
    <t>Table 2.2 Population Aged 15 Years and Over by Labour Force Status and Quarterly: 2014 - 2022</t>
  </si>
  <si>
    <t>การสำรวจภาวะการทำงานของประชากร พ.ศ. 2561 - 2565 ระดับจังหวัด สำนักงานสถิติแห่งชาติ</t>
  </si>
  <si>
    <t>The Labour Force Survey: 2018 - 2022 , Provincial level, National Statistical Office</t>
  </si>
  <si>
    <t>2565 (2022)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</si>
  <si>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2561-2565</t>
  </si>
  <si>
    <t>Employed Persons Aged 15 Years and Over by Level of Educational Attainment, Sex and Quarterly: 2018-2022</t>
  </si>
  <si>
    <r>
      <t>ตาราง 2.5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จำแนกตามสถานภาพการทำงาน และเพศ เป็นรายไตรมาส พ.ศ. 2561 - 2565</t>
    </r>
  </si>
  <si>
    <t>Table 2.5 Employed Persons Aged 15 Years and Over by Work Status, Sex and Quarterly: 2018 - 2022</t>
  </si>
  <si>
    <r>
      <t>ตาราง 2.4 ประชากรอายุ 15 ปีขึ้นไป</t>
    </r>
    <r>
      <rPr>
        <b/>
        <sz val="14"/>
        <color indexed="8"/>
        <rFont val="TH SarabunPSK"/>
        <family val="2"/>
      </rPr>
      <t>ที่มีงานทำ จำแนกตามอุตสาหกรรม และเพศ เป็นรายไตรมาส พ.ศ. 2561 - 2565</t>
    </r>
  </si>
  <si>
    <t>Table 2.4 Employed Persons Aged 15 Years and Over by Industry, Sex and Quarterly: 2018 - 2022</t>
  </si>
  <si>
    <r>
      <t>ตาราง 2.3 ประชากรอายุ 15 ปีขึ้นไป</t>
    </r>
    <r>
      <rPr>
        <b/>
        <sz val="16"/>
        <color indexed="8"/>
        <rFont val="TH SarabunPSK"/>
        <family val="2"/>
      </rPr>
      <t>ที่มีงานทำ จำแนกตามอาชีพ และเพศ เป็นรายไตรมาส พ.ศ. 2561 - 2565</t>
    </r>
  </si>
  <si>
    <t>Table 2.3 Employed Persons Aged 15 Years and Over by Occupation, Sex and Quarterly: 2018 - 2022</t>
  </si>
  <si>
    <r>
      <t>ตาราง 2.7 ประชากรอายุ 15 ปีขึ้นไป</t>
    </r>
    <r>
      <rPr>
        <b/>
        <sz val="18"/>
        <color indexed="8"/>
        <rFont val="TH SarabunPSK"/>
        <family val="2"/>
      </rPr>
      <t>ที่มีงานทำ</t>
    </r>
    <r>
      <rPr>
        <b/>
        <sz val="14"/>
        <color indexed="8"/>
        <rFont val="TH SarabunPSK"/>
        <family val="2"/>
      </rPr>
      <t xml:space="preserve"> จำแนกตามจำนวนชั่วโมงทำงานต่อสัปดาห์ และเพศ เป็นรายไตรมาส พ.ศ. 2561 - 2565</t>
    </r>
  </si>
  <si>
    <t>Table 2.7 Employed Persons Aged 15 Years and Over by Hours Worked per Week, Sex and Quarterly: 2018 - 2022</t>
  </si>
  <si>
    <t xml:space="preserve"> การสำรวจภาวะการทำงานของประชากร พ.ศ. 2561 - 2565, จังหวัดนครราชสีมา สำนักงานสถิติแห่งชาติ</t>
  </si>
  <si>
    <t>The  Labour Force Survey: 2018 - 2022 ,  Nakhon Ratchasima Provincial ,  National Statistical Office</t>
  </si>
  <si>
    <t>การสำรวจภาวะการทำงานของประชากร พ.ศ. 2561 - 2565 ระดับจังหวัด สำนักงานสถิติแห่งชาติ</t>
  </si>
  <si>
    <t>ตาราง 2.8 ผู้ว่างงาน และอัตราการว่างงาน จำแนกตามเพศ เป็นรายไตรมาส พ.ศ. 2557 - 2565</t>
  </si>
  <si>
    <t>Table 2.8 Unemployed and Unemployment Rate by Sex and Quarterly: 2014 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</si>
</sst>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\t&quot;฿&quot;#,##0_);\(\t&quot;฿&quot;#,##0\)"/>
    <numFmt numFmtId="165" formatCode="_-* #,##0_-;\-* #,##0_-;_-* &quot;-&quot;??_-;_-@_-"/>
    <numFmt numFmtId="166" formatCode="0.0"/>
    <numFmt numFmtId="167" formatCode="_-* #,##0.00_-;\-* #,##0.00_-;_-* \-??_-;_-@_-"/>
    <numFmt numFmtId="168" formatCode="_(* #,##0_);_(* \(#,##0\);_(* &quot;-&quot;??_);_(@_)"/>
    <numFmt numFmtId="169" formatCode="_-* #,##0_-;\-* #,##0_-;_-* \-??_-;_-@_-"/>
    <numFmt numFmtId="170" formatCode="_-* #,##0.0_-;\-* #,##0.0_-;_-* \-??_-;_-@_-"/>
    <numFmt numFmtId="171" formatCode="_(* #,##0.00_);_(* \(#,##0.00\);_(* &quot;-&quot;??_);_(@_)"/>
    <numFmt numFmtId="172" formatCode="#,##0.0"/>
    <numFmt numFmtId="173" formatCode="_-* #,##0.0_-;\-* #,##0.0_-;_-* &quot;-&quot;??_-;_-@_-"/>
    <numFmt numFmtId="174" formatCode="_(* #,##0.0_);_(* \(#,##0.0\);_(* &quot;-&quot;??_);_(@_)"/>
    <numFmt numFmtId="175" formatCode="_-* #,##0.00_-;\-* #,##0.00_-;_-* &quot;-&quot;_-;_-@_-"/>
  </numFmts>
  <fonts count="53">
    <font>
      <sz val="11"/>
      <color theme="1"/>
      <name val="Calibri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000000"/>
      <name val="Calibri"/>
      <family val="2"/>
      <charset val="222"/>
      <scheme val="minor"/>
    </font>
    <font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8"/>
      <name val="TH SarabunPSK"/>
      <family val="2"/>
    </font>
    <font>
      <b/>
      <sz val="3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2"/>
      <color indexed="8"/>
      <name val="TH SarabunPSK"/>
      <family val="2"/>
    </font>
    <font>
      <sz val="11"/>
      <color theme="1"/>
      <name val="Calibri"/>
    </font>
    <font>
      <sz val="10"/>
      <name val="Arial"/>
      <family val="2"/>
    </font>
    <font>
      <b/>
      <sz val="16"/>
      <color indexed="8"/>
      <name val="TH SarabunPSK"/>
      <family val="2"/>
    </font>
    <font>
      <b/>
      <sz val="14"/>
      <color indexed="8"/>
      <name val="TH SarabunPSK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sz val="14"/>
      <color theme="1"/>
      <name val="Calibri"/>
      <family val="2"/>
      <charset val="222"/>
      <scheme val="minor"/>
    </font>
    <font>
      <b/>
      <sz val="18"/>
      <color rgb="FF00B0F0"/>
      <name val="TH SarabunPSK"/>
      <family val="2"/>
    </font>
    <font>
      <sz val="11.5"/>
      <name val="TH SarabunPSK"/>
      <family val="2"/>
    </font>
    <font>
      <sz val="9"/>
      <name val="TH SarabunPSK"/>
      <family val="2"/>
    </font>
    <font>
      <b/>
      <sz val="11.5"/>
      <name val="TH SarabunPSK"/>
      <family val="2"/>
    </font>
    <font>
      <b/>
      <sz val="9"/>
      <name val="TH SarabunPSK"/>
      <family val="2"/>
    </font>
    <font>
      <b/>
      <sz val="11"/>
      <color rgb="FF000000"/>
      <name val="Calibri"/>
      <family val="2"/>
      <charset val="222"/>
      <scheme val="minor"/>
    </font>
    <font>
      <b/>
      <sz val="10"/>
      <name val="Arial"/>
      <family val="2"/>
    </font>
    <font>
      <sz val="13"/>
      <color rgb="FF000000"/>
      <name val="TH SarabunPSK"/>
      <family val="2"/>
      <charset val="222"/>
    </font>
    <font>
      <sz val="1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0">
    <xf numFmtId="0" fontId="0" fillId="0" borderId="0"/>
    <xf numFmtId="0" fontId="5" fillId="0" borderId="0"/>
    <xf numFmtId="0" fontId="8" fillId="0" borderId="0"/>
    <xf numFmtId="43" fontId="14" fillId="0" borderId="0" applyFont="0" applyFill="0" applyBorder="0" applyAlignment="0" applyProtection="0"/>
    <xf numFmtId="0" fontId="2" fillId="0" borderId="0"/>
    <xf numFmtId="0" fontId="22" fillId="0" borderId="0"/>
    <xf numFmtId="0" fontId="14" fillId="0" borderId="0"/>
    <xf numFmtId="167" fontId="14" fillId="0" borderId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ill="0" applyBorder="0" applyAlignment="0" applyProtection="0"/>
    <xf numFmtId="0" fontId="14" fillId="0" borderId="0"/>
    <xf numFmtId="165" fontId="14" fillId="0" borderId="0" applyFill="0" applyBorder="0" applyAlignment="0" applyProtection="0"/>
    <xf numFmtId="171" fontId="14" fillId="0" borderId="0" applyFill="0" applyBorder="0" applyAlignment="0" applyProtection="0"/>
    <xf numFmtId="168" fontId="14" fillId="0" borderId="0" applyFill="0" applyBorder="0" applyAlignment="0" applyProtection="0"/>
    <xf numFmtId="173" fontId="14" fillId="0" borderId="0" applyFill="0" applyBorder="0" applyAlignment="0" applyProtection="0"/>
    <xf numFmtId="168" fontId="14" fillId="0" borderId="0" applyFill="0" applyBorder="0" applyAlignment="0" applyProtection="0"/>
    <xf numFmtId="171" fontId="14" fillId="0" borderId="0" applyFill="0" applyBorder="0" applyAlignment="0" applyProtection="0"/>
    <xf numFmtId="43" fontId="34" fillId="0" borderId="0" applyFont="0" applyFill="0" applyBorder="0" applyAlignment="0" applyProtection="0"/>
    <xf numFmtId="0" fontId="14" fillId="0" borderId="0"/>
    <xf numFmtId="0" fontId="35" fillId="0" borderId="0"/>
    <xf numFmtId="0" fontId="14" fillId="0" borderId="0"/>
    <xf numFmtId="164" fontId="14" fillId="0" borderId="0" applyFill="0" applyBorder="0" applyAlignment="0" applyProtection="0"/>
    <xf numFmtId="165" fontId="14" fillId="0" borderId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95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2" applyFont="1"/>
    <xf numFmtId="0" fontId="10" fillId="0" borderId="0" xfId="2" applyFont="1"/>
    <xf numFmtId="0" fontId="10" fillId="0" borderId="0" xfId="2" applyFont="1" applyBorder="1" applyAlignment="1">
      <alignment horizontal="left"/>
    </xf>
    <xf numFmtId="0" fontId="10" fillId="0" borderId="0" xfId="2" applyFont="1" applyBorder="1" applyAlignment="1"/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 shrinkToFit="1"/>
    </xf>
    <xf numFmtId="0" fontId="10" fillId="0" borderId="0" xfId="2" applyFont="1" applyBorder="1"/>
    <xf numFmtId="0" fontId="17" fillId="0" borderId="0" xfId="2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2" fontId="17" fillId="0" borderId="0" xfId="2" applyNumberFormat="1" applyFont="1" applyBorder="1" applyAlignment="1"/>
    <xf numFmtId="0" fontId="2" fillId="0" borderId="0" xfId="4"/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horizontal="right" vertical="top"/>
    </xf>
    <xf numFmtId="0" fontId="2" fillId="0" borderId="0" xfId="4" applyBorder="1" applyAlignment="1">
      <alignment wrapText="1"/>
    </xf>
    <xf numFmtId="0" fontId="19" fillId="0" borderId="16" xfId="4" applyFont="1" applyBorder="1" applyAlignment="1">
      <alignment horizontal="right" wrapText="1"/>
    </xf>
    <xf numFmtId="0" fontId="19" fillId="0" borderId="17" xfId="4" applyFont="1" applyBorder="1" applyAlignment="1">
      <alignment horizontal="right" wrapText="1"/>
    </xf>
    <xf numFmtId="3" fontId="19" fillId="0" borderId="16" xfId="4" applyNumberFormat="1" applyFont="1" applyBorder="1" applyAlignment="1">
      <alignment horizontal="right" wrapText="1"/>
    </xf>
    <xf numFmtId="0" fontId="19" fillId="0" borderId="18" xfId="4" applyFont="1" applyBorder="1" applyAlignment="1">
      <alignment horizontal="left" wrapText="1" indent="1"/>
    </xf>
    <xf numFmtId="0" fontId="20" fillId="0" borderId="19" xfId="4" applyFont="1" applyBorder="1" applyAlignment="1">
      <alignment horizontal="right" wrapText="1"/>
    </xf>
    <xf numFmtId="0" fontId="20" fillId="0" borderId="20" xfId="4" applyFont="1" applyBorder="1" applyAlignment="1">
      <alignment horizontal="right" wrapText="1"/>
    </xf>
    <xf numFmtId="3" fontId="20" fillId="0" borderId="19" xfId="4" applyNumberFormat="1" applyFont="1" applyBorder="1" applyAlignment="1">
      <alignment horizontal="right" wrapText="1"/>
    </xf>
    <xf numFmtId="0" fontId="20" fillId="0" borderId="21" xfId="4" applyFont="1" applyBorder="1" applyAlignment="1">
      <alignment horizontal="left" wrapText="1"/>
    </xf>
    <xf numFmtId="0" fontId="19" fillId="0" borderId="19" xfId="4" applyFont="1" applyBorder="1" applyAlignment="1">
      <alignment horizontal="right" wrapText="1"/>
    </xf>
    <xf numFmtId="3" fontId="19" fillId="0" borderId="19" xfId="4" applyNumberFormat="1" applyFont="1" applyBorder="1" applyAlignment="1">
      <alignment horizontal="right" wrapText="1"/>
    </xf>
    <xf numFmtId="0" fontId="19" fillId="0" borderId="3" xfId="4" applyFont="1" applyBorder="1" applyAlignment="1">
      <alignment horizontal="left" wrapText="1" indent="1"/>
    </xf>
    <xf numFmtId="0" fontId="21" fillId="0" borderId="24" xfId="4" applyFont="1" applyBorder="1" applyAlignment="1">
      <alignment horizontal="center" vertical="center" wrapText="1"/>
    </xf>
    <xf numFmtId="0" fontId="21" fillId="0" borderId="0" xfId="4" applyFont="1"/>
    <xf numFmtId="0" fontId="22" fillId="0" borderId="0" xfId="5"/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horizontal="right" vertical="top" wrapText="1"/>
    </xf>
    <xf numFmtId="0" fontId="22" fillId="0" borderId="0" xfId="5" applyAlignment="1"/>
    <xf numFmtId="0" fontId="22" fillId="0" borderId="27" xfId="5" applyBorder="1" applyAlignment="1">
      <alignment wrapText="1"/>
    </xf>
    <xf numFmtId="0" fontId="26" fillId="0" borderId="21" xfId="5" applyFont="1" applyBorder="1" applyAlignment="1">
      <alignment horizontal="center" vertical="center" wrapText="1"/>
    </xf>
    <xf numFmtId="0" fontId="26" fillId="0" borderId="0" xfId="5" applyFont="1"/>
    <xf numFmtId="0" fontId="24" fillId="0" borderId="0" xfId="5" applyFont="1" applyBorder="1" applyAlignment="1">
      <alignment horizontal="left" wrapText="1" indent="1"/>
    </xf>
    <xf numFmtId="0" fontId="25" fillId="0" borderId="0" xfId="5" applyFont="1" applyBorder="1" applyAlignment="1">
      <alignment horizontal="left" wrapText="1"/>
    </xf>
    <xf numFmtId="0" fontId="21" fillId="0" borderId="21" xfId="4" applyFont="1" applyBorder="1" applyAlignment="1">
      <alignment horizontal="center" vertical="center" wrapText="1"/>
    </xf>
    <xf numFmtId="0" fontId="19" fillId="0" borderId="0" xfId="4" applyFont="1" applyBorder="1" applyAlignment="1">
      <alignment horizontal="left" wrapText="1" indent="1"/>
    </xf>
    <xf numFmtId="0" fontId="20" fillId="0" borderId="0" xfId="4" applyFont="1" applyBorder="1" applyAlignment="1">
      <alignment horizontal="left" wrapText="1"/>
    </xf>
    <xf numFmtId="165" fontId="10" fillId="0" borderId="31" xfId="3" applyNumberFormat="1" applyFont="1" applyBorder="1"/>
    <xf numFmtId="3" fontId="20" fillId="0" borderId="31" xfId="4" applyNumberFormat="1" applyFont="1" applyBorder="1" applyAlignment="1">
      <alignment horizontal="right" wrapText="1"/>
    </xf>
    <xf numFmtId="3" fontId="19" fillId="0" borderId="31" xfId="4" applyNumberFormat="1" applyFont="1" applyBorder="1" applyAlignment="1">
      <alignment horizontal="right" wrapText="1"/>
    </xf>
    <xf numFmtId="0" fontId="17" fillId="0" borderId="32" xfId="2" applyFont="1" applyBorder="1" applyAlignment="1"/>
    <xf numFmtId="165" fontId="17" fillId="0" borderId="31" xfId="3" applyNumberFormat="1" applyFont="1" applyBorder="1" applyAlignment="1"/>
    <xf numFmtId="0" fontId="15" fillId="0" borderId="31" xfId="2" applyFont="1" applyBorder="1" applyAlignment="1"/>
    <xf numFmtId="165" fontId="17" fillId="0" borderId="31" xfId="2" applyNumberFormat="1" applyFont="1" applyBorder="1"/>
    <xf numFmtId="0" fontId="17" fillId="0" borderId="33" xfId="2" applyFont="1" applyBorder="1" applyAlignment="1"/>
    <xf numFmtId="2" fontId="17" fillId="0" borderId="34" xfId="2" applyNumberFormat="1" applyFont="1" applyBorder="1" applyAlignment="1"/>
    <xf numFmtId="0" fontId="15" fillId="0" borderId="34" xfId="2" applyFont="1" applyBorder="1" applyAlignment="1"/>
    <xf numFmtId="0" fontId="20" fillId="0" borderId="34" xfId="4" applyFont="1" applyBorder="1" applyAlignment="1">
      <alignment horizontal="right" wrapText="1"/>
    </xf>
    <xf numFmtId="0" fontId="19" fillId="0" borderId="34" xfId="4" applyFont="1" applyBorder="1" applyAlignment="1">
      <alignment horizontal="right" wrapText="1"/>
    </xf>
    <xf numFmtId="0" fontId="17" fillId="0" borderId="35" xfId="2" applyFont="1" applyBorder="1" applyAlignment="1"/>
    <xf numFmtId="0" fontId="15" fillId="0" borderId="0" xfId="2" applyFont="1" applyBorder="1" applyAlignment="1"/>
    <xf numFmtId="0" fontId="20" fillId="0" borderId="0" xfId="4" applyFont="1" applyBorder="1" applyAlignment="1">
      <alignment horizontal="right" wrapText="1"/>
    </xf>
    <xf numFmtId="0" fontId="19" fillId="0" borderId="0" xfId="4" applyFont="1" applyBorder="1" applyAlignment="1">
      <alignment horizontal="right" wrapText="1"/>
    </xf>
    <xf numFmtId="0" fontId="7" fillId="0" borderId="0" xfId="2" applyFont="1"/>
    <xf numFmtId="3" fontId="7" fillId="0" borderId="0" xfId="2" applyNumberFormat="1" applyFont="1"/>
    <xf numFmtId="0" fontId="7" fillId="0" borderId="0" xfId="6" applyFont="1"/>
    <xf numFmtId="0" fontId="9" fillId="0" borderId="0" xfId="6" quotePrefix="1" applyFont="1"/>
    <xf numFmtId="0" fontId="28" fillId="0" borderId="4" xfId="6" applyFont="1" applyBorder="1" applyAlignment="1">
      <alignment vertical="center"/>
    </xf>
    <xf numFmtId="0" fontId="27" fillId="0" borderId="0" xfId="2" applyFont="1" applyAlignment="1">
      <alignment horizontal="right"/>
    </xf>
    <xf numFmtId="166" fontId="27" fillId="0" borderId="0" xfId="6" applyNumberFormat="1" applyFont="1" applyBorder="1" applyAlignment="1">
      <alignment horizontal="right" vertical="center"/>
    </xf>
    <xf numFmtId="0" fontId="27" fillId="0" borderId="0" xfId="6" applyFont="1" applyBorder="1" applyAlignment="1">
      <alignment vertical="center"/>
    </xf>
    <xf numFmtId="0" fontId="27" fillId="0" borderId="0" xfId="6" applyFont="1" applyAlignment="1">
      <alignment vertical="center"/>
    </xf>
    <xf numFmtId="0" fontId="27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8" fillId="0" borderId="0" xfId="6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vertical="center"/>
    </xf>
    <xf numFmtId="0" fontId="28" fillId="0" borderId="0" xfId="6" applyFont="1" applyBorder="1" applyAlignment="1">
      <alignment vertical="center"/>
    </xf>
    <xf numFmtId="3" fontId="27" fillId="0" borderId="0" xfId="2" applyNumberFormat="1" applyFont="1"/>
    <xf numFmtId="3" fontId="28" fillId="0" borderId="0" xfId="2" applyNumberFormat="1" applyFont="1"/>
    <xf numFmtId="0" fontId="6" fillId="0" borderId="0" xfId="2" applyFont="1" applyAlignment="1">
      <alignment horizontal="center"/>
    </xf>
    <xf numFmtId="3" fontId="7" fillId="0" borderId="0" xfId="6" applyNumberFormat="1" applyFont="1"/>
    <xf numFmtId="0" fontId="30" fillId="0" borderId="0" xfId="6" applyFont="1"/>
    <xf numFmtId="0" fontId="27" fillId="0" borderId="0" xfId="6" applyFont="1"/>
    <xf numFmtId="0" fontId="27" fillId="0" borderId="4" xfId="6" applyFont="1" applyBorder="1"/>
    <xf numFmtId="166" fontId="27" fillId="3" borderId="4" xfId="6" applyNumberFormat="1" applyFont="1" applyFill="1" applyBorder="1" applyAlignment="1">
      <alignment horizontal="right" vertical="center"/>
    </xf>
    <xf numFmtId="0" fontId="28" fillId="3" borderId="4" xfId="6" applyFont="1" applyFill="1" applyBorder="1" applyAlignment="1">
      <alignment vertical="center"/>
    </xf>
    <xf numFmtId="166" fontId="27" fillId="4" borderId="4" xfId="6" applyNumberFormat="1" applyFont="1" applyFill="1" applyBorder="1" applyAlignment="1">
      <alignment horizontal="right" vertical="center"/>
    </xf>
    <xf numFmtId="0" fontId="28" fillId="4" borderId="4" xfId="6" applyFont="1" applyFill="1" applyBorder="1" applyAlignment="1">
      <alignment vertical="center"/>
    </xf>
    <xf numFmtId="166" fontId="27" fillId="2" borderId="4" xfId="6" applyNumberFormat="1" applyFont="1" applyFill="1" applyBorder="1" applyAlignment="1">
      <alignment horizontal="right" vertical="center"/>
    </xf>
    <xf numFmtId="0" fontId="28" fillId="2" borderId="4" xfId="6" applyFont="1" applyFill="1" applyBorder="1" applyAlignment="1">
      <alignment vertical="center"/>
    </xf>
    <xf numFmtId="166" fontId="27" fillId="5" borderId="4" xfId="6" applyNumberFormat="1" applyFont="1" applyFill="1" applyBorder="1" applyAlignment="1">
      <alignment horizontal="right" vertical="center"/>
    </xf>
    <xf numFmtId="0" fontId="28" fillId="5" borderId="4" xfId="6" applyFont="1" applyFill="1" applyBorder="1" applyAlignment="1">
      <alignment vertical="center"/>
    </xf>
    <xf numFmtId="166" fontId="27" fillId="3" borderId="0" xfId="6" applyNumberFormat="1" applyFont="1" applyFill="1" applyBorder="1" applyAlignment="1">
      <alignment horizontal="right" vertical="center"/>
    </xf>
    <xf numFmtId="0" fontId="27" fillId="3" borderId="0" xfId="6" applyFont="1" applyFill="1" applyBorder="1" applyAlignment="1">
      <alignment vertical="center"/>
    </xf>
    <xf numFmtId="166" fontId="27" fillId="4" borderId="0" xfId="6" applyNumberFormat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vertical="center"/>
    </xf>
    <xf numFmtId="166" fontId="27" fillId="2" borderId="0" xfId="6" applyNumberFormat="1" applyFont="1" applyFill="1" applyBorder="1" applyAlignment="1">
      <alignment horizontal="right" vertical="center"/>
    </xf>
    <xf numFmtId="0" fontId="27" fillId="2" borderId="0" xfId="6" applyFont="1" applyFill="1" applyBorder="1" applyAlignment="1">
      <alignment vertical="center"/>
    </xf>
    <xf numFmtId="166" fontId="27" fillId="5" borderId="0" xfId="6" applyNumberFormat="1" applyFont="1" applyFill="1" applyBorder="1" applyAlignment="1">
      <alignment horizontal="right" vertical="center"/>
    </xf>
    <xf numFmtId="0" fontId="27" fillId="5" borderId="0" xfId="6" applyFont="1" applyFill="1" applyBorder="1" applyAlignment="1">
      <alignment vertical="center"/>
    </xf>
    <xf numFmtId="0" fontId="27" fillId="3" borderId="0" xfId="6" applyFont="1" applyFill="1" applyAlignment="1">
      <alignment vertical="center"/>
    </xf>
    <xf numFmtId="0" fontId="27" fillId="4" borderId="0" xfId="6" applyFont="1" applyFill="1" applyAlignment="1">
      <alignment vertical="center"/>
    </xf>
    <xf numFmtId="0" fontId="27" fillId="2" borderId="0" xfId="6" applyFont="1" applyFill="1" applyAlignment="1">
      <alignment vertical="center"/>
    </xf>
    <xf numFmtId="0" fontId="27" fillId="5" borderId="0" xfId="6" applyFont="1" applyFill="1" applyAlignment="1">
      <alignment vertical="center"/>
    </xf>
    <xf numFmtId="166" fontId="6" fillId="0" borderId="0" xfId="6" applyNumberFormat="1" applyFont="1" applyBorder="1" applyAlignment="1">
      <alignment horizontal="right" vertical="center"/>
    </xf>
    <xf numFmtId="166" fontId="6" fillId="3" borderId="0" xfId="6" applyNumberFormat="1" applyFont="1" applyFill="1" applyBorder="1" applyAlignment="1">
      <alignment horizontal="right" vertical="center"/>
    </xf>
    <xf numFmtId="0" fontId="28" fillId="3" borderId="0" xfId="6" applyFont="1" applyFill="1" applyAlignment="1">
      <alignment vertical="center"/>
    </xf>
    <xf numFmtId="166" fontId="6" fillId="4" borderId="0" xfId="6" applyNumberFormat="1" applyFont="1" applyFill="1" applyBorder="1" applyAlignment="1">
      <alignment horizontal="right" vertical="center"/>
    </xf>
    <xf numFmtId="0" fontId="28" fillId="4" borderId="0" xfId="6" applyFont="1" applyFill="1" applyAlignment="1">
      <alignment vertical="center"/>
    </xf>
    <xf numFmtId="166" fontId="6" fillId="2" borderId="0" xfId="6" applyNumberFormat="1" applyFont="1" applyFill="1" applyBorder="1" applyAlignment="1">
      <alignment horizontal="right" vertical="center"/>
    </xf>
    <xf numFmtId="0" fontId="28" fillId="2" borderId="0" xfId="6" applyFont="1" applyFill="1" applyAlignment="1">
      <alignment vertical="center"/>
    </xf>
    <xf numFmtId="166" fontId="6" fillId="5" borderId="0" xfId="6" applyNumberFormat="1" applyFont="1" applyFill="1" applyBorder="1" applyAlignment="1">
      <alignment horizontal="right" vertical="center"/>
    </xf>
    <xf numFmtId="0" fontId="28" fillId="5" borderId="0" xfId="6" applyFont="1" applyFill="1" applyAlignment="1">
      <alignment vertical="center"/>
    </xf>
    <xf numFmtId="0" fontId="6" fillId="0" borderId="0" xfId="6" applyFont="1" applyAlignment="1">
      <alignment vertical="center"/>
    </xf>
    <xf numFmtId="0" fontId="6" fillId="0" borderId="0" xfId="6" applyFont="1" applyBorder="1" applyAlignment="1">
      <alignment horizontal="center" vertical="center"/>
    </xf>
    <xf numFmtId="0" fontId="6" fillId="3" borderId="0" xfId="6" applyFont="1" applyFill="1" applyAlignment="1">
      <alignment vertical="center"/>
    </xf>
    <xf numFmtId="0" fontId="6" fillId="3" borderId="0" xfId="6" applyFont="1" applyFill="1" applyBorder="1" applyAlignment="1">
      <alignment horizontal="center" vertical="center"/>
    </xf>
    <xf numFmtId="0" fontId="6" fillId="4" borderId="0" xfId="6" applyFont="1" applyFill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6" fillId="2" borderId="0" xfId="6" applyFont="1" applyFill="1" applyBorder="1" applyAlignment="1">
      <alignment horizontal="center" vertical="center"/>
    </xf>
    <xf numFmtId="0" fontId="6" fillId="5" borderId="0" xfId="6" applyFont="1" applyFill="1" applyAlignment="1">
      <alignment vertical="center"/>
    </xf>
    <xf numFmtId="0" fontId="6" fillId="5" borderId="0" xfId="6" applyFont="1" applyFill="1" applyBorder="1" applyAlignment="1">
      <alignment horizontal="center" vertical="center"/>
    </xf>
    <xf numFmtId="0" fontId="7" fillId="0" borderId="0" xfId="6" applyFont="1" applyAlignment="1">
      <alignment vertical="center"/>
    </xf>
    <xf numFmtId="0" fontId="6" fillId="0" borderId="0" xfId="6" applyFont="1" applyBorder="1" applyAlignment="1">
      <alignment horizontal="right"/>
    </xf>
    <xf numFmtId="0" fontId="6" fillId="0" borderId="0" xfId="6" applyFont="1" applyBorder="1"/>
    <xf numFmtId="0" fontId="6" fillId="3" borderId="0" xfId="6" applyFont="1" applyFill="1" applyBorder="1"/>
    <xf numFmtId="0" fontId="6" fillId="3" borderId="0" xfId="6" applyFont="1" applyFill="1" applyBorder="1" applyAlignment="1">
      <alignment horizontal="right"/>
    </xf>
    <xf numFmtId="0" fontId="6" fillId="3" borderId="0" xfId="6" applyFont="1" applyFill="1" applyBorder="1" applyAlignment="1">
      <alignment vertical="center"/>
    </xf>
    <xf numFmtId="0" fontId="6" fillId="4" borderId="0" xfId="6" applyFont="1" applyFill="1" applyBorder="1"/>
    <xf numFmtId="0" fontId="6" fillId="4" borderId="0" xfId="6" applyFont="1" applyFill="1" applyBorder="1" applyAlignment="1">
      <alignment horizontal="right"/>
    </xf>
    <xf numFmtId="0" fontId="6" fillId="4" borderId="0" xfId="6" applyFont="1" applyFill="1" applyBorder="1" applyAlignment="1">
      <alignment vertical="center"/>
    </xf>
    <xf numFmtId="0" fontId="6" fillId="2" borderId="0" xfId="6" applyFont="1" applyFill="1" applyBorder="1"/>
    <xf numFmtId="0" fontId="6" fillId="2" borderId="0" xfId="6" applyFont="1" applyFill="1" applyBorder="1" applyAlignment="1">
      <alignment horizontal="right"/>
    </xf>
    <xf numFmtId="0" fontId="6" fillId="2" borderId="0" xfId="6" applyFont="1" applyFill="1" applyBorder="1" applyAlignment="1">
      <alignment vertical="center"/>
    </xf>
    <xf numFmtId="0" fontId="6" fillId="5" borderId="0" xfId="6" applyFont="1" applyFill="1" applyBorder="1"/>
    <xf numFmtId="0" fontId="6" fillId="5" borderId="0" xfId="6" applyFont="1" applyFill="1" applyBorder="1" applyAlignment="1">
      <alignment horizontal="right"/>
    </xf>
    <xf numFmtId="0" fontId="6" fillId="5" borderId="0" xfId="6" applyFont="1" applyFill="1" applyBorder="1" applyAlignment="1">
      <alignment vertical="center"/>
    </xf>
    <xf numFmtId="168" fontId="28" fillId="3" borderId="0" xfId="8" applyNumberFormat="1" applyFont="1" applyFill="1" applyBorder="1"/>
    <xf numFmtId="0" fontId="28" fillId="3" borderId="0" xfId="6" applyFont="1" applyFill="1" applyBorder="1" applyAlignment="1">
      <alignment vertical="center"/>
    </xf>
    <xf numFmtId="168" fontId="28" fillId="4" borderId="0" xfId="9" applyNumberFormat="1" applyFont="1" applyFill="1" applyBorder="1"/>
    <xf numFmtId="0" fontId="28" fillId="4" borderId="0" xfId="6" applyFont="1" applyFill="1" applyBorder="1" applyAlignment="1">
      <alignment vertical="center"/>
    </xf>
    <xf numFmtId="168" fontId="28" fillId="2" borderId="0" xfId="9" applyNumberFormat="1" applyFont="1" applyFill="1" applyBorder="1"/>
    <xf numFmtId="0" fontId="28" fillId="2" borderId="0" xfId="6" applyFont="1" applyFill="1" applyBorder="1" applyAlignment="1">
      <alignment vertical="center"/>
    </xf>
    <xf numFmtId="168" fontId="28" fillId="5" borderId="0" xfId="9" applyNumberFormat="1" applyFont="1" applyFill="1" applyBorder="1"/>
    <xf numFmtId="0" fontId="28" fillId="5" borderId="0" xfId="6" applyFont="1" applyFill="1" applyBorder="1" applyAlignment="1">
      <alignment vertical="center"/>
    </xf>
    <xf numFmtId="3" fontId="28" fillId="0" borderId="0" xfId="6" applyNumberFormat="1" applyFont="1" applyAlignment="1">
      <alignment vertical="center"/>
    </xf>
    <xf numFmtId="3" fontId="27" fillId="0" borderId="0" xfId="6" applyNumberFormat="1" applyFont="1" applyAlignment="1">
      <alignment vertical="center"/>
    </xf>
    <xf numFmtId="169" fontId="9" fillId="3" borderId="0" xfId="8" applyNumberFormat="1" applyFont="1" applyFill="1" applyAlignment="1">
      <alignment horizontal="right"/>
    </xf>
    <xf numFmtId="169" fontId="9" fillId="3" borderId="0" xfId="8" applyNumberFormat="1" applyFont="1" applyFill="1"/>
    <xf numFmtId="169" fontId="9" fillId="4" borderId="0" xfId="9" applyNumberFormat="1" applyFont="1" applyFill="1" applyAlignment="1">
      <alignment horizontal="right"/>
    </xf>
    <xf numFmtId="169" fontId="9" fillId="4" borderId="0" xfId="9" applyNumberFormat="1" applyFont="1" applyFill="1"/>
    <xf numFmtId="169" fontId="9" fillId="2" borderId="0" xfId="9" applyNumberFormat="1" applyFont="1" applyFill="1" applyAlignment="1">
      <alignment horizontal="right"/>
    </xf>
    <xf numFmtId="169" fontId="9" fillId="2" borderId="0" xfId="9" applyNumberFormat="1" applyFont="1" applyFill="1"/>
    <xf numFmtId="3" fontId="27" fillId="5" borderId="0" xfId="6" applyNumberFormat="1" applyFont="1" applyFill="1"/>
    <xf numFmtId="3" fontId="28" fillId="5" borderId="0" xfId="6" applyNumberFormat="1" applyFont="1" applyFill="1"/>
    <xf numFmtId="169" fontId="9" fillId="3" borderId="0" xfId="8" applyNumberFormat="1" applyFont="1" applyFill="1" applyBorder="1" applyAlignment="1">
      <alignment horizontal="right" vertical="center"/>
    </xf>
    <xf numFmtId="169" fontId="9" fillId="4" borderId="0" xfId="9" applyNumberFormat="1" applyFont="1" applyFill="1" applyBorder="1" applyAlignment="1">
      <alignment horizontal="right" vertical="center"/>
    </xf>
    <xf numFmtId="169" fontId="9" fillId="2" borderId="0" xfId="9" applyNumberFormat="1" applyFont="1" applyFill="1" applyBorder="1" applyAlignment="1">
      <alignment horizontal="right" vertical="center"/>
    </xf>
    <xf numFmtId="169" fontId="16" fillId="3" borderId="0" xfId="8" applyNumberFormat="1" applyFont="1" applyFill="1" applyAlignment="1">
      <alignment horizontal="right"/>
    </xf>
    <xf numFmtId="169" fontId="16" fillId="3" borderId="0" xfId="8" applyNumberFormat="1" applyFont="1" applyFill="1"/>
    <xf numFmtId="169" fontId="16" fillId="4" borderId="0" xfId="9" applyNumberFormat="1" applyFont="1" applyFill="1" applyAlignment="1">
      <alignment horizontal="right"/>
    </xf>
    <xf numFmtId="169" fontId="16" fillId="4" borderId="0" xfId="9" applyNumberFormat="1" applyFont="1" applyFill="1"/>
    <xf numFmtId="169" fontId="16" fillId="2" borderId="0" xfId="9" applyNumberFormat="1" applyFont="1" applyFill="1" applyAlignment="1">
      <alignment horizontal="right"/>
    </xf>
    <xf numFmtId="169" fontId="16" fillId="2" borderId="0" xfId="9" applyNumberFormat="1" applyFont="1" applyFill="1"/>
    <xf numFmtId="0" fontId="6" fillId="0" borderId="0" xfId="6" applyFont="1"/>
    <xf numFmtId="0" fontId="6" fillId="0" borderId="6" xfId="6" applyFont="1" applyBorder="1" applyAlignment="1">
      <alignment horizontal="right" vertical="center"/>
    </xf>
    <xf numFmtId="0" fontId="6" fillId="0" borderId="6" xfId="6" applyFont="1" applyBorder="1" applyAlignment="1">
      <alignment horizontal="center" vertical="center"/>
    </xf>
    <xf numFmtId="0" fontId="6" fillId="3" borderId="6" xfId="6" applyFont="1" applyFill="1" applyBorder="1" applyAlignment="1">
      <alignment horizontal="right" vertical="center"/>
    </xf>
    <xf numFmtId="0" fontId="6" fillId="3" borderId="6" xfId="6" applyFont="1" applyFill="1" applyBorder="1" applyAlignment="1">
      <alignment horizontal="center" vertical="center"/>
    </xf>
    <xf numFmtId="0" fontId="6" fillId="4" borderId="6" xfId="6" applyFont="1" applyFill="1" applyBorder="1" applyAlignment="1">
      <alignment horizontal="right" vertical="center"/>
    </xf>
    <xf numFmtId="0" fontId="6" fillId="4" borderId="6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horizontal="right" vertical="center"/>
    </xf>
    <xf numFmtId="0" fontId="6" fillId="2" borderId="6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right" vertical="center"/>
    </xf>
    <xf numFmtId="0" fontId="6" fillId="5" borderId="6" xfId="6" applyFont="1" applyFill="1" applyBorder="1" applyAlignment="1">
      <alignment horizontal="center" vertical="center"/>
    </xf>
    <xf numFmtId="0" fontId="7" fillId="3" borderId="0" xfId="6" applyFont="1" applyFill="1"/>
    <xf numFmtId="0" fontId="6" fillId="3" borderId="0" xfId="6" applyFont="1" applyFill="1"/>
    <xf numFmtId="0" fontId="7" fillId="4" borderId="0" xfId="6" applyFont="1" applyFill="1"/>
    <xf numFmtId="0" fontId="6" fillId="4" borderId="0" xfId="6" applyFont="1" applyFill="1"/>
    <xf numFmtId="0" fontId="7" fillId="2" borderId="0" xfId="6" applyFont="1" applyFill="1"/>
    <xf numFmtId="0" fontId="6" fillId="2" borderId="0" xfId="6" applyFont="1" applyFill="1"/>
    <xf numFmtId="0" fontId="7" fillId="5" borderId="0" xfId="6" applyFont="1" applyFill="1"/>
    <xf numFmtId="0" fontId="6" fillId="5" borderId="0" xfId="6" applyFont="1" applyFill="1"/>
    <xf numFmtId="0" fontId="7" fillId="0" borderId="0" xfId="6" applyFont="1" applyAlignment="1"/>
    <xf numFmtId="0" fontId="6" fillId="0" borderId="0" xfId="6" applyFont="1" applyAlignment="1"/>
    <xf numFmtId="3" fontId="9" fillId="0" borderId="0" xfId="6" applyNumberFormat="1" applyFont="1" applyAlignment="1">
      <alignment vertical="center"/>
    </xf>
    <xf numFmtId="0" fontId="9" fillId="0" borderId="0" xfId="6" applyFont="1" applyAlignment="1">
      <alignment vertical="center"/>
    </xf>
    <xf numFmtId="0" fontId="9" fillId="0" borderId="0" xfId="6" quotePrefix="1" applyFont="1" applyAlignment="1">
      <alignment vertical="center"/>
    </xf>
    <xf numFmtId="0" fontId="6" fillId="0" borderId="0" xfId="6" applyFont="1" applyAlignment="1">
      <alignment horizontal="center"/>
    </xf>
    <xf numFmtId="166" fontId="27" fillId="0" borderId="36" xfId="6" applyNumberFormat="1" applyFont="1" applyBorder="1" applyAlignment="1">
      <alignment horizontal="right" vertical="center"/>
    </xf>
    <xf numFmtId="0" fontId="28" fillId="0" borderId="36" xfId="6" applyFont="1" applyBorder="1" applyAlignment="1">
      <alignment vertical="center"/>
    </xf>
    <xf numFmtId="166" fontId="27" fillId="0" borderId="0" xfId="6" applyNumberFormat="1" applyFont="1" applyAlignment="1">
      <alignment horizontal="right" vertical="center"/>
    </xf>
    <xf numFmtId="166" fontId="27" fillId="0" borderId="0" xfId="6" applyNumberFormat="1" applyFont="1" applyAlignment="1">
      <alignment horizontal="right"/>
    </xf>
    <xf numFmtId="2" fontId="27" fillId="0" borderId="0" xfId="6" applyNumberFormat="1" applyFont="1" applyAlignment="1">
      <alignment horizontal="right" vertical="center"/>
    </xf>
    <xf numFmtId="166" fontId="6" fillId="0" borderId="0" xfId="6" applyNumberFormat="1" applyFont="1" applyAlignment="1">
      <alignment horizontal="right" vertical="center"/>
    </xf>
    <xf numFmtId="2" fontId="6" fillId="0" borderId="0" xfId="6" applyNumberFormat="1" applyFont="1" applyAlignment="1">
      <alignment horizontal="right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horizontal="right"/>
    </xf>
    <xf numFmtId="168" fontId="28" fillId="0" borderId="0" xfId="13" applyFont="1" applyBorder="1"/>
    <xf numFmtId="168" fontId="28" fillId="0" borderId="0" xfId="14" applyNumberFormat="1" applyFont="1" applyBorder="1"/>
    <xf numFmtId="0" fontId="14" fillId="0" borderId="0" xfId="6"/>
    <xf numFmtId="169" fontId="9" fillId="0" borderId="0" xfId="14" applyNumberFormat="1" applyFont="1" applyAlignment="1">
      <alignment horizontal="right"/>
    </xf>
    <xf numFmtId="169" fontId="9" fillId="0" borderId="0" xfId="14" applyNumberFormat="1" applyFont="1"/>
    <xf numFmtId="169" fontId="9" fillId="0" borderId="0" xfId="14" applyNumberFormat="1" applyFont="1" applyBorder="1" applyAlignment="1">
      <alignment horizontal="right" vertical="center"/>
    </xf>
    <xf numFmtId="166" fontId="27" fillId="0" borderId="0" xfId="6" applyNumberFormat="1" applyFont="1" applyAlignment="1">
      <alignment vertical="center"/>
    </xf>
    <xf numFmtId="169" fontId="16" fillId="0" borderId="0" xfId="14" applyNumberFormat="1" applyFont="1" applyAlignment="1">
      <alignment horizontal="right"/>
    </xf>
    <xf numFmtId="169" fontId="16" fillId="0" borderId="0" xfId="14" applyNumberFormat="1" applyFont="1"/>
    <xf numFmtId="0" fontId="6" fillId="0" borderId="37" xfId="6" applyFont="1" applyBorder="1" applyAlignment="1">
      <alignment horizontal="right" vertical="center"/>
    </xf>
    <xf numFmtId="0" fontId="6" fillId="0" borderId="37" xfId="6" applyFont="1" applyBorder="1" applyAlignment="1">
      <alignment horizontal="center" vertical="center"/>
    </xf>
    <xf numFmtId="0" fontId="7" fillId="0" borderId="0" xfId="2" applyFont="1" applyAlignment="1"/>
    <xf numFmtId="3" fontId="7" fillId="0" borderId="0" xfId="2" applyNumberFormat="1" applyFont="1" applyAlignment="1"/>
    <xf numFmtId="0" fontId="7" fillId="0" borderId="0" xfId="6" quotePrefix="1" applyFont="1" applyAlignment="1"/>
    <xf numFmtId="0" fontId="7" fillId="6" borderId="0" xfId="6" applyFont="1" applyFill="1"/>
    <xf numFmtId="0" fontId="9" fillId="6" borderId="0" xfId="6" quotePrefix="1" applyFont="1" applyFill="1"/>
    <xf numFmtId="0" fontId="7" fillId="7" borderId="0" xfId="6" applyFont="1" applyFill="1"/>
    <xf numFmtId="0" fontId="9" fillId="7" borderId="0" xfId="6" quotePrefix="1" applyFont="1" applyFill="1"/>
    <xf numFmtId="166" fontId="7" fillId="0" borderId="36" xfId="6" applyNumberFormat="1" applyFont="1" applyBorder="1" applyAlignment="1">
      <alignment horizontal="right"/>
    </xf>
    <xf numFmtId="0" fontId="6" fillId="0" borderId="36" xfId="6" applyFont="1" applyBorder="1" applyAlignment="1"/>
    <xf numFmtId="166" fontId="27" fillId="6" borderId="36" xfId="6" applyNumberFormat="1" applyFont="1" applyFill="1" applyBorder="1" applyAlignment="1">
      <alignment horizontal="right" vertical="center"/>
    </xf>
    <xf numFmtId="0" fontId="28" fillId="6" borderId="36" xfId="6" applyFont="1" applyFill="1" applyBorder="1" applyAlignment="1">
      <alignment vertical="center"/>
    </xf>
    <xf numFmtId="166" fontId="27" fillId="7" borderId="36" xfId="6" applyNumberFormat="1" applyFont="1" applyFill="1" applyBorder="1" applyAlignment="1">
      <alignment horizontal="right" vertical="center"/>
    </xf>
    <xf numFmtId="0" fontId="28" fillId="7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/>
    </xf>
    <xf numFmtId="0" fontId="7" fillId="0" borderId="0" xfId="6" applyFont="1" applyBorder="1" applyAlignment="1"/>
    <xf numFmtId="166" fontId="27" fillId="6" borderId="0" xfId="6" applyNumberFormat="1" applyFont="1" applyFill="1" applyBorder="1" applyAlignment="1">
      <alignment horizontal="right" vertical="center"/>
    </xf>
    <xf numFmtId="0" fontId="27" fillId="6" borderId="0" xfId="6" applyFont="1" applyFill="1" applyBorder="1" applyAlignment="1">
      <alignment vertical="center"/>
    </xf>
    <xf numFmtId="166" fontId="27" fillId="7" borderId="0" xfId="6" applyNumberFormat="1" applyFont="1" applyFill="1" applyBorder="1" applyAlignment="1">
      <alignment horizontal="right" vertical="center"/>
    </xf>
    <xf numFmtId="0" fontId="27" fillId="7" borderId="0" xfId="6" applyFont="1" applyFill="1" applyBorder="1" applyAlignment="1">
      <alignment vertical="center"/>
    </xf>
    <xf numFmtId="0" fontId="27" fillId="6" borderId="0" xfId="6" applyFont="1" applyFill="1" applyAlignment="1">
      <alignment vertical="center"/>
    </xf>
    <xf numFmtId="0" fontId="27" fillId="7" borderId="0" xfId="6" applyFont="1" applyFill="1" applyAlignment="1">
      <alignment vertical="center"/>
    </xf>
    <xf numFmtId="166" fontId="6" fillId="0" borderId="0" xfId="2" applyNumberFormat="1" applyFont="1" applyBorder="1" applyAlignment="1">
      <alignment horizontal="right"/>
    </xf>
    <xf numFmtId="166" fontId="6" fillId="6" borderId="0" xfId="6" applyNumberFormat="1" applyFont="1" applyFill="1" applyBorder="1" applyAlignment="1">
      <alignment horizontal="right" vertical="center"/>
    </xf>
    <xf numFmtId="0" fontId="28" fillId="6" borderId="0" xfId="6" applyFont="1" applyFill="1" applyAlignment="1">
      <alignment vertical="center"/>
    </xf>
    <xf numFmtId="166" fontId="6" fillId="7" borderId="0" xfId="6" applyNumberFormat="1" applyFont="1" applyFill="1" applyBorder="1" applyAlignment="1">
      <alignment horizontal="right" vertical="center"/>
    </xf>
    <xf numFmtId="0" fontId="28" fillId="7" borderId="0" xfId="6" applyFont="1" applyFill="1" applyAlignment="1">
      <alignment vertical="center"/>
    </xf>
    <xf numFmtId="0" fontId="6" fillId="0" borderId="0" xfId="2" applyFont="1" applyAlignment="1"/>
    <xf numFmtId="0" fontId="6" fillId="0" borderId="0" xfId="2" applyFont="1" applyBorder="1" applyAlignment="1"/>
    <xf numFmtId="0" fontId="6" fillId="6" borderId="0" xfId="6" applyFont="1" applyFill="1" applyAlignment="1">
      <alignment vertical="center"/>
    </xf>
    <xf numFmtId="0" fontId="6" fillId="6" borderId="0" xfId="6" applyFont="1" applyFill="1" applyBorder="1" applyAlignment="1">
      <alignment horizontal="center"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Border="1" applyAlignment="1">
      <alignment horizontal="center" vertical="center"/>
    </xf>
    <xf numFmtId="0" fontId="6" fillId="6" borderId="0" xfId="6" applyFont="1" applyFill="1" applyBorder="1"/>
    <xf numFmtId="0" fontId="6" fillId="6" borderId="0" xfId="6" applyFont="1" applyFill="1" applyBorder="1" applyAlignment="1">
      <alignment horizontal="right"/>
    </xf>
    <xf numFmtId="0" fontId="6" fillId="6" borderId="0" xfId="6" applyFont="1" applyFill="1" applyBorder="1" applyAlignment="1">
      <alignment vertical="center"/>
    </xf>
    <xf numFmtId="0" fontId="6" fillId="7" borderId="0" xfId="6" applyFont="1" applyFill="1" applyBorder="1"/>
    <xf numFmtId="0" fontId="6" fillId="7" borderId="0" xfId="6" applyFont="1" applyFill="1" applyBorder="1" applyAlignment="1">
      <alignment horizontal="right"/>
    </xf>
    <xf numFmtId="0" fontId="6" fillId="7" borderId="0" xfId="6" applyFont="1" applyFill="1" applyBorder="1" applyAlignment="1">
      <alignment vertical="center"/>
    </xf>
    <xf numFmtId="0" fontId="6" fillId="0" borderId="0" xfId="6" applyFont="1" applyBorder="1" applyAlignment="1">
      <alignment vertical="center"/>
    </xf>
    <xf numFmtId="168" fontId="6" fillId="0" borderId="0" xfId="15" applyNumberFormat="1" applyFont="1" applyBorder="1" applyAlignment="1"/>
    <xf numFmtId="174" fontId="6" fillId="0" borderId="0" xfId="15" applyNumberFormat="1" applyFont="1" applyBorder="1" applyAlignment="1"/>
    <xf numFmtId="166" fontId="6" fillId="0" borderId="0" xfId="2" applyNumberFormat="1" applyFont="1" applyBorder="1" applyAlignment="1"/>
    <xf numFmtId="168" fontId="28" fillId="6" borderId="0" xfId="16" applyNumberFormat="1" applyFont="1" applyFill="1" applyBorder="1"/>
    <xf numFmtId="0" fontId="28" fillId="6" borderId="0" xfId="6" applyFont="1" applyFill="1" applyBorder="1" applyAlignment="1">
      <alignment vertical="center"/>
    </xf>
    <xf numFmtId="168" fontId="28" fillId="7" borderId="0" xfId="16" applyNumberFormat="1" applyFont="1" applyFill="1" applyBorder="1"/>
    <xf numFmtId="0" fontId="28" fillId="7" borderId="0" xfId="6" applyFont="1" applyFill="1" applyBorder="1" applyAlignment="1">
      <alignment vertical="center"/>
    </xf>
    <xf numFmtId="3" fontId="27" fillId="6" borderId="0" xfId="2" applyNumberFormat="1" applyFont="1" applyFill="1"/>
    <xf numFmtId="169" fontId="9" fillId="7" borderId="0" xfId="16" applyNumberFormat="1" applyFont="1" applyFill="1" applyAlignment="1">
      <alignment horizontal="right"/>
    </xf>
    <xf numFmtId="169" fontId="9" fillId="7" borderId="0" xfId="16" applyNumberFormat="1" applyFont="1" applyFill="1"/>
    <xf numFmtId="0" fontId="27" fillId="6" borderId="0" xfId="2" applyFont="1" applyFill="1"/>
    <xf numFmtId="169" fontId="9" fillId="7" borderId="0" xfId="16" applyNumberFormat="1" applyFont="1" applyFill="1" applyBorder="1" applyAlignment="1">
      <alignment horizontal="right" vertical="center"/>
    </xf>
    <xf numFmtId="3" fontId="6" fillId="0" borderId="0" xfId="2" applyNumberFormat="1" applyFont="1" applyAlignment="1"/>
    <xf numFmtId="3" fontId="28" fillId="6" borderId="0" xfId="2" applyNumberFormat="1" applyFont="1" applyFill="1"/>
    <xf numFmtId="169" fontId="16" fillId="7" borderId="0" xfId="16" applyNumberFormat="1" applyFont="1" applyFill="1" applyAlignment="1">
      <alignment horizontal="right"/>
    </xf>
    <xf numFmtId="169" fontId="16" fillId="7" borderId="0" xfId="16" applyNumberFormat="1" applyFont="1" applyFill="1"/>
    <xf numFmtId="0" fontId="6" fillId="0" borderId="37" xfId="2" applyFont="1" applyBorder="1" applyAlignment="1">
      <alignment horizontal="right" vertical="center"/>
    </xf>
    <xf numFmtId="0" fontId="6" fillId="0" borderId="37" xfId="2" applyFont="1" applyBorder="1" applyAlignment="1">
      <alignment horizontal="center" vertical="center"/>
    </xf>
    <xf numFmtId="0" fontId="6" fillId="6" borderId="37" xfId="6" applyFont="1" applyFill="1" applyBorder="1" applyAlignment="1">
      <alignment horizontal="right" vertical="center"/>
    </xf>
    <xf numFmtId="0" fontId="6" fillId="6" borderId="37" xfId="6" applyFont="1" applyFill="1" applyBorder="1" applyAlignment="1">
      <alignment horizontal="center" vertical="center"/>
    </xf>
    <xf numFmtId="0" fontId="6" fillId="7" borderId="37" xfId="6" applyFont="1" applyFill="1" applyBorder="1" applyAlignment="1">
      <alignment horizontal="right" vertical="center"/>
    </xf>
    <xf numFmtId="0" fontId="6" fillId="7" borderId="37" xfId="6" applyFont="1" applyFill="1" applyBorder="1" applyAlignment="1">
      <alignment horizontal="center" vertical="center"/>
    </xf>
    <xf numFmtId="0" fontId="6" fillId="6" borderId="0" xfId="6" applyFont="1" applyFill="1" applyAlignment="1">
      <alignment horizontal="center"/>
    </xf>
    <xf numFmtId="0" fontId="6" fillId="7" borderId="0" xfId="6" applyFont="1" applyFill="1" applyAlignment="1">
      <alignment horizontal="center"/>
    </xf>
    <xf numFmtId="0" fontId="6" fillId="6" borderId="0" xfId="6" applyFont="1" applyFill="1"/>
    <xf numFmtId="0" fontId="6" fillId="7" borderId="0" xfId="6" applyFont="1" applyFill="1"/>
    <xf numFmtId="3" fontId="9" fillId="0" borderId="0" xfId="2" applyNumberFormat="1" applyFont="1"/>
    <xf numFmtId="0" fontId="7" fillId="0" borderId="0" xfId="2" applyFont="1" applyFill="1"/>
    <xf numFmtId="175" fontId="16" fillId="0" borderId="0" xfId="3" applyNumberFormat="1" applyFont="1" applyFill="1" applyBorder="1" applyAlignment="1" applyProtection="1">
      <alignment horizontal="right" vertical="center"/>
    </xf>
    <xf numFmtId="172" fontId="10" fillId="0" borderId="0" xfId="10" applyNumberFormat="1" applyFont="1" applyFill="1" applyBorder="1" applyAlignment="1" applyProtection="1">
      <alignment horizontal="left" vertical="center"/>
    </xf>
    <xf numFmtId="175" fontId="16" fillId="0" borderId="0" xfId="11" applyNumberFormat="1" applyFont="1" applyFill="1" applyBorder="1" applyAlignment="1" applyProtection="1">
      <alignment horizontal="right" vertical="center"/>
    </xf>
    <xf numFmtId="172" fontId="10" fillId="0" borderId="0" xfId="6" applyNumberFormat="1" applyFont="1" applyFill="1" applyBorder="1" applyAlignment="1" applyProtection="1">
      <alignment horizontal="left" vertical="center"/>
    </xf>
    <xf numFmtId="170" fontId="9" fillId="0" borderId="0" xfId="11" applyNumberFormat="1" applyFont="1" applyFill="1" applyBorder="1" applyAlignment="1" applyProtection="1">
      <alignment horizontal="right" vertical="center"/>
    </xf>
    <xf numFmtId="0" fontId="31" fillId="0" borderId="0" xfId="6" applyFont="1" applyAlignment="1">
      <alignment vertical="center"/>
    </xf>
    <xf numFmtId="0" fontId="32" fillId="0" borderId="0" xfId="2" applyFont="1" applyAlignment="1">
      <alignment vertical="center"/>
    </xf>
    <xf numFmtId="170" fontId="16" fillId="3" borderId="0" xfId="3" applyNumberFormat="1" applyFont="1" applyFill="1" applyBorder="1" applyAlignment="1" applyProtection="1">
      <alignment horizontal="right" vertical="center"/>
    </xf>
    <xf numFmtId="0" fontId="10" fillId="3" borderId="0" xfId="10" applyFont="1" applyFill="1" applyBorder="1" applyAlignment="1" applyProtection="1">
      <alignment horizontal="left" vertical="center"/>
    </xf>
    <xf numFmtId="170" fontId="16" fillId="4" borderId="0" xfId="11" applyNumberFormat="1" applyFont="1" applyFill="1" applyBorder="1" applyAlignment="1" applyProtection="1">
      <alignment horizontal="right" vertical="center"/>
    </xf>
    <xf numFmtId="0" fontId="10" fillId="4" borderId="0" xfId="6" applyFont="1" applyFill="1" applyBorder="1" applyAlignment="1" applyProtection="1">
      <alignment horizontal="left" vertical="center"/>
    </xf>
    <xf numFmtId="170" fontId="9" fillId="2" borderId="0" xfId="11" applyNumberFormat="1" applyFont="1" applyFill="1" applyBorder="1" applyAlignment="1" applyProtection="1">
      <alignment horizontal="right" vertical="center"/>
    </xf>
    <xf numFmtId="0" fontId="10" fillId="2" borderId="0" xfId="6" applyFont="1" applyFill="1" applyBorder="1" applyAlignment="1" applyProtection="1">
      <alignment horizontal="left" vertical="center"/>
    </xf>
    <xf numFmtId="170" fontId="9" fillId="5" borderId="0" xfId="11" applyNumberFormat="1" applyFont="1" applyFill="1" applyBorder="1" applyAlignment="1" applyProtection="1">
      <alignment horizontal="right" vertical="center"/>
    </xf>
    <xf numFmtId="0" fontId="7" fillId="0" borderId="36" xfId="2" applyFont="1" applyBorder="1" applyAlignment="1">
      <alignment vertical="center"/>
    </xf>
    <xf numFmtId="170" fontId="16" fillId="3" borderId="36" xfId="3" applyNumberFormat="1" applyFont="1" applyFill="1" applyBorder="1" applyAlignment="1" applyProtection="1">
      <alignment horizontal="right" vertical="center"/>
    </xf>
    <xf numFmtId="0" fontId="10" fillId="3" borderId="36" xfId="10" applyFont="1" applyFill="1" applyBorder="1" applyAlignment="1">
      <alignment vertical="center"/>
    </xf>
    <xf numFmtId="170" fontId="16" fillId="4" borderId="36" xfId="11" applyNumberFormat="1" applyFont="1" applyFill="1" applyBorder="1" applyAlignment="1" applyProtection="1">
      <alignment horizontal="right" vertical="center"/>
    </xf>
    <xf numFmtId="0" fontId="10" fillId="4" borderId="36" xfId="6" applyFont="1" applyFill="1" applyBorder="1" applyAlignment="1">
      <alignment vertical="center"/>
    </xf>
    <xf numFmtId="170" fontId="9" fillId="2" borderId="36" xfId="11" applyNumberFormat="1" applyFont="1" applyFill="1" applyBorder="1" applyAlignment="1" applyProtection="1">
      <alignment horizontal="right" vertical="center"/>
    </xf>
    <xf numFmtId="0" fontId="10" fillId="2" borderId="36" xfId="6" applyFont="1" applyFill="1" applyBorder="1" applyAlignment="1">
      <alignment vertical="center"/>
    </xf>
    <xf numFmtId="170" fontId="9" fillId="5" borderId="36" xfId="11" applyNumberFormat="1" applyFont="1" applyFill="1" applyBorder="1" applyAlignment="1" applyProtection="1">
      <alignment horizontal="right" vertical="center"/>
    </xf>
    <xf numFmtId="0" fontId="28" fillId="5" borderId="36" xfId="6" applyFont="1" applyFill="1" applyBorder="1" applyAlignment="1">
      <alignment vertical="center"/>
    </xf>
    <xf numFmtId="166" fontId="7" fillId="0" borderId="0" xfId="6" applyNumberFormat="1" applyFont="1" applyBorder="1" applyAlignment="1">
      <alignment horizontal="right" vertical="center"/>
    </xf>
    <xf numFmtId="0" fontId="10" fillId="0" borderId="0" xfId="6" applyFont="1" applyBorder="1" applyAlignment="1">
      <alignment vertical="center"/>
    </xf>
    <xf numFmtId="0" fontId="10" fillId="3" borderId="0" xfId="10" applyFont="1" applyFill="1" applyBorder="1" applyAlignment="1" applyProtection="1">
      <alignment vertical="center"/>
    </xf>
    <xf numFmtId="0" fontId="10" fillId="4" borderId="0" xfId="6" applyFont="1" applyFill="1" applyBorder="1" applyAlignment="1" applyProtection="1">
      <alignment vertical="center"/>
    </xf>
    <xf numFmtId="173" fontId="9" fillId="5" borderId="0" xfId="11" applyNumberFormat="1" applyFont="1" applyFill="1" applyBorder="1" applyAlignment="1" applyProtection="1">
      <alignment horizontal="right" vertical="center"/>
    </xf>
    <xf numFmtId="0" fontId="10" fillId="5" borderId="0" xfId="6" applyFont="1" applyFill="1" applyBorder="1" applyAlignment="1">
      <alignment vertical="center"/>
    </xf>
    <xf numFmtId="0" fontId="10" fillId="0" borderId="0" xfId="6" applyFont="1" applyAlignment="1">
      <alignment vertical="center"/>
    </xf>
    <xf numFmtId="0" fontId="10" fillId="3" borderId="0" xfId="10" applyFont="1" applyFill="1" applyAlignment="1">
      <alignment vertical="center"/>
    </xf>
    <xf numFmtId="0" fontId="10" fillId="4" borderId="0" xfId="6" applyFont="1" applyFill="1" applyAlignment="1">
      <alignment vertical="center"/>
    </xf>
    <xf numFmtId="0" fontId="10" fillId="2" borderId="0" xfId="6" applyFont="1" applyFill="1" applyAlignment="1">
      <alignment horizontal="left" vertical="center"/>
    </xf>
    <xf numFmtId="0" fontId="10" fillId="5" borderId="0" xfId="6" applyFont="1" applyFill="1" applyAlignment="1">
      <alignment vertical="center"/>
    </xf>
    <xf numFmtId="0" fontId="33" fillId="3" borderId="0" xfId="10" applyFont="1" applyFill="1" applyBorder="1" applyAlignment="1">
      <alignment vertical="center"/>
    </xf>
    <xf numFmtId="0" fontId="33" fillId="4" borderId="0" xfId="6" applyFont="1" applyFill="1" applyBorder="1" applyAlignment="1">
      <alignment vertical="center"/>
    </xf>
    <xf numFmtId="0" fontId="33" fillId="2" borderId="0" xfId="6" applyFont="1" applyFill="1" applyBorder="1" applyAlignment="1">
      <alignment horizontal="left" vertical="center"/>
    </xf>
    <xf numFmtId="0" fontId="13" fillId="3" borderId="0" xfId="10" applyFont="1" applyFill="1" applyBorder="1" applyAlignment="1">
      <alignment vertical="center"/>
    </xf>
    <xf numFmtId="0" fontId="13" fillId="4" borderId="0" xfId="6" applyFont="1" applyFill="1" applyBorder="1" applyAlignment="1">
      <alignment vertical="center"/>
    </xf>
    <xf numFmtId="170" fontId="16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Border="1" applyAlignment="1">
      <alignment horizontal="left" vertical="center"/>
    </xf>
    <xf numFmtId="173" fontId="16" fillId="5" borderId="0" xfId="11" applyNumberFormat="1" applyFont="1" applyFill="1" applyBorder="1" applyAlignment="1" applyProtection="1">
      <alignment horizontal="right" vertical="center"/>
    </xf>
    <xf numFmtId="170" fontId="16" fillId="3" borderId="0" xfId="10" applyNumberFormat="1" applyFont="1" applyFill="1" applyBorder="1" applyAlignment="1">
      <alignment horizontal="right" vertical="center"/>
    </xf>
    <xf numFmtId="170" fontId="16" fillId="4" borderId="0" xfId="6" applyNumberFormat="1" applyFont="1" applyFill="1" applyBorder="1" applyAlignment="1">
      <alignment horizontal="right" vertical="center"/>
    </xf>
    <xf numFmtId="170" fontId="16" fillId="4" borderId="0" xfId="6" applyNumberFormat="1" applyFont="1" applyFill="1" applyAlignment="1">
      <alignment horizontal="right" vertical="center"/>
    </xf>
    <xf numFmtId="170" fontId="16" fillId="2" borderId="0" xfId="6" applyNumberFormat="1" applyFont="1" applyFill="1" applyBorder="1" applyAlignment="1">
      <alignment horizontal="right" vertical="center"/>
    </xf>
    <xf numFmtId="173" fontId="16" fillId="5" borderId="0" xfId="6" applyNumberFormat="1" applyFont="1" applyFill="1" applyBorder="1" applyAlignment="1">
      <alignment horizontal="right" vertical="center"/>
    </xf>
    <xf numFmtId="170" fontId="9" fillId="3" borderId="0" xfId="10" applyNumberFormat="1" applyFont="1" applyFill="1" applyBorder="1" applyAlignment="1">
      <alignment horizontal="right" vertical="center"/>
    </xf>
    <xf numFmtId="170" fontId="9" fillId="4" borderId="0" xfId="10" applyNumberFormat="1" applyFont="1" applyFill="1" applyBorder="1" applyAlignment="1">
      <alignment horizontal="right" vertical="center"/>
    </xf>
    <xf numFmtId="170" fontId="9" fillId="4" borderId="0" xfId="11" applyNumberFormat="1" applyFont="1" applyFill="1" applyBorder="1" applyAlignment="1" applyProtection="1">
      <alignment horizontal="right" vertical="center"/>
    </xf>
    <xf numFmtId="173" fontId="9" fillId="5" borderId="0" xfId="3" applyNumberFormat="1" applyFont="1" applyFill="1" applyAlignment="1">
      <alignment horizontal="right" vertical="center"/>
    </xf>
    <xf numFmtId="170" fontId="16" fillId="4" borderId="0" xfId="10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166" fontId="16" fillId="0" borderId="0" xfId="2" applyNumberFormat="1" applyFont="1" applyBorder="1" applyAlignment="1">
      <alignment horizontal="right" vertical="center"/>
    </xf>
    <xf numFmtId="0" fontId="16" fillId="0" borderId="0" xfId="6" applyFont="1" applyAlignment="1">
      <alignment vertical="center"/>
    </xf>
    <xf numFmtId="172" fontId="9" fillId="3" borderId="0" xfId="10" applyNumberFormat="1" applyFont="1" applyFill="1" applyBorder="1" applyAlignment="1" applyProtection="1">
      <alignment vertical="center"/>
    </xf>
    <xf numFmtId="172" fontId="9" fillId="4" borderId="0" xfId="6" applyNumberFormat="1" applyFont="1" applyFill="1" applyBorder="1" applyAlignment="1" applyProtection="1">
      <alignment vertical="center"/>
    </xf>
    <xf numFmtId="172" fontId="9" fillId="2" borderId="0" xfId="6" applyNumberFormat="1" applyFont="1" applyFill="1" applyBorder="1" applyAlignment="1" applyProtection="1">
      <alignment horizontal="left" vertical="center"/>
    </xf>
    <xf numFmtId="173" fontId="16" fillId="5" borderId="0" xfId="3" applyNumberFormat="1" applyFont="1" applyFill="1" applyAlignment="1">
      <alignment horizontal="right" vertical="center"/>
    </xf>
    <xf numFmtId="0" fontId="16" fillId="5" borderId="0" xfId="6" applyFont="1" applyFill="1" applyAlignment="1">
      <alignment vertical="center"/>
    </xf>
    <xf numFmtId="0" fontId="13" fillId="0" borderId="0" xfId="2" applyFont="1" applyBorder="1" applyAlignment="1">
      <alignment horizontal="center" vertical="center"/>
    </xf>
    <xf numFmtId="169" fontId="16" fillId="3" borderId="0" xfId="3" applyNumberFormat="1" applyFont="1" applyFill="1" applyBorder="1" applyAlignment="1" applyProtection="1">
      <alignment horizontal="right" vertical="center"/>
    </xf>
    <xf numFmtId="172" fontId="10" fillId="3" borderId="0" xfId="10" applyNumberFormat="1" applyFont="1" applyFill="1" applyBorder="1" applyAlignment="1" applyProtection="1">
      <alignment horizontal="left" vertical="center"/>
    </xf>
    <xf numFmtId="169" fontId="16" fillId="4" borderId="0" xfId="11" applyNumberFormat="1" applyFont="1" applyFill="1" applyBorder="1" applyAlignment="1" applyProtection="1">
      <alignment horizontal="right" vertical="center"/>
    </xf>
    <xf numFmtId="172" fontId="10" fillId="4" borderId="0" xfId="6" applyNumberFormat="1" applyFont="1" applyFill="1" applyBorder="1" applyAlignment="1" applyProtection="1">
      <alignment horizontal="left" vertical="center"/>
    </xf>
    <xf numFmtId="169" fontId="16" fillId="2" borderId="0" xfId="11" applyNumberFormat="1" applyFont="1" applyFill="1" applyBorder="1" applyAlignment="1" applyProtection="1">
      <alignment horizontal="right" vertical="center"/>
    </xf>
    <xf numFmtId="172" fontId="10" fillId="2" borderId="0" xfId="6" applyNumberFormat="1" applyFont="1" applyFill="1" applyBorder="1" applyAlignment="1" applyProtection="1">
      <alignment horizontal="left" vertical="center"/>
    </xf>
    <xf numFmtId="165" fontId="16" fillId="5" borderId="0" xfId="3" applyNumberFormat="1" applyFont="1" applyFill="1" applyAlignment="1">
      <alignment horizontal="right" vertical="center"/>
    </xf>
    <xf numFmtId="0" fontId="13" fillId="5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169" fontId="6" fillId="3" borderId="0" xfId="3" applyNumberFormat="1" applyFont="1" applyFill="1" applyBorder="1" applyAlignment="1" applyProtection="1">
      <alignment horizontal="right" vertical="center"/>
    </xf>
    <xf numFmtId="172" fontId="7" fillId="3" borderId="0" xfId="10" applyNumberFormat="1" applyFont="1" applyFill="1" applyBorder="1" applyAlignment="1" applyProtection="1">
      <alignment horizontal="left" vertical="center"/>
    </xf>
    <xf numFmtId="169" fontId="6" fillId="4" borderId="0" xfId="11" applyNumberFormat="1" applyFont="1" applyFill="1" applyBorder="1" applyAlignment="1" applyProtection="1">
      <alignment horizontal="right" vertical="center"/>
    </xf>
    <xf numFmtId="172" fontId="7" fillId="4" borderId="0" xfId="6" applyNumberFormat="1" applyFont="1" applyFill="1" applyBorder="1" applyAlignment="1" applyProtection="1">
      <alignment horizontal="left" vertical="center"/>
    </xf>
    <xf numFmtId="169" fontId="6" fillId="2" borderId="0" xfId="11" applyNumberFormat="1" applyFont="1" applyFill="1" applyBorder="1" applyAlignment="1" applyProtection="1">
      <alignment horizontal="right" vertical="center"/>
    </xf>
    <xf numFmtId="172" fontId="7" fillId="2" borderId="0" xfId="6" applyNumberFormat="1" applyFont="1" applyFill="1" applyBorder="1" applyAlignment="1" applyProtection="1">
      <alignment horizontal="left" vertical="center"/>
    </xf>
    <xf numFmtId="165" fontId="6" fillId="5" borderId="0" xfId="3" applyNumberFormat="1" applyFont="1" applyFill="1" applyAlignment="1">
      <alignment horizontal="right" vertical="center"/>
    </xf>
    <xf numFmtId="0" fontId="6" fillId="5" borderId="0" xfId="2" applyFont="1" applyFill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3" fillId="5" borderId="0" xfId="6" applyFont="1" applyFill="1" applyBorder="1" applyAlignment="1">
      <alignment vertical="center"/>
    </xf>
    <xf numFmtId="3" fontId="7" fillId="0" borderId="0" xfId="2" applyNumberFormat="1" applyFont="1" applyAlignment="1">
      <alignment vertical="center"/>
    </xf>
    <xf numFmtId="169" fontId="16" fillId="3" borderId="0" xfId="10" applyNumberFormat="1" applyFont="1" applyFill="1" applyBorder="1" applyAlignment="1">
      <alignment horizontal="right" vertical="center"/>
    </xf>
    <xf numFmtId="41" fontId="16" fillId="4" borderId="0" xfId="10" applyNumberFormat="1" applyFont="1" applyFill="1" applyBorder="1" applyAlignment="1">
      <alignment horizontal="right" vertical="center"/>
    </xf>
    <xf numFmtId="41" fontId="16" fillId="2" borderId="0" xfId="11" applyNumberFormat="1" applyFont="1" applyFill="1" applyBorder="1" applyAlignment="1" applyProtection="1">
      <alignment horizontal="right" vertical="center"/>
    </xf>
    <xf numFmtId="41" fontId="16" fillId="5" borderId="0" xfId="3" applyNumberFormat="1" applyFont="1" applyFill="1" applyAlignment="1">
      <alignment horizontal="right" vertical="center"/>
    </xf>
    <xf numFmtId="41" fontId="16" fillId="4" borderId="0" xfId="11" applyNumberFormat="1" applyFont="1" applyFill="1" applyBorder="1" applyAlignment="1" applyProtection="1">
      <alignment horizontal="right" vertical="center"/>
    </xf>
    <xf numFmtId="0" fontId="10" fillId="3" borderId="0" xfId="10" applyFont="1" applyFill="1" applyAlignment="1" applyProtection="1">
      <alignment horizontal="left" vertical="center"/>
    </xf>
    <xf numFmtId="0" fontId="10" fillId="4" borderId="0" xfId="6" applyFont="1" applyFill="1" applyAlignment="1" applyProtection="1">
      <alignment horizontal="left" vertical="center"/>
    </xf>
    <xf numFmtId="0" fontId="10" fillId="2" borderId="0" xfId="6" applyFont="1" applyFill="1" applyAlignment="1" applyProtection="1">
      <alignment horizontal="left" vertical="center"/>
    </xf>
    <xf numFmtId="0" fontId="13" fillId="3" borderId="0" xfId="10" applyFont="1" applyFill="1" applyAlignment="1">
      <alignment horizontal="center" vertical="center"/>
    </xf>
    <xf numFmtId="0" fontId="13" fillId="4" borderId="0" xfId="6" applyFont="1" applyFill="1" applyAlignment="1">
      <alignment horizontal="center" vertical="center"/>
    </xf>
    <xf numFmtId="169" fontId="9" fillId="2" borderId="0" xfId="11" applyNumberFormat="1" applyFont="1" applyFill="1" applyBorder="1" applyAlignment="1" applyProtection="1">
      <alignment horizontal="right" vertical="center"/>
    </xf>
    <xf numFmtId="0" fontId="13" fillId="2" borderId="0" xfId="6" applyFont="1" applyFill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13" fillId="0" borderId="0" xfId="6" applyFont="1" applyAlignment="1">
      <alignment vertical="center"/>
    </xf>
    <xf numFmtId="0" fontId="13" fillId="5" borderId="0" xfId="6" applyFont="1" applyFill="1" applyAlignment="1">
      <alignment vertical="center"/>
    </xf>
    <xf numFmtId="0" fontId="6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horizontal="right" vertical="center"/>
    </xf>
    <xf numFmtId="0" fontId="6" fillId="4" borderId="0" xfId="2" applyFont="1" applyFill="1" applyBorder="1" applyAlignment="1">
      <alignment vertical="center"/>
    </xf>
    <xf numFmtId="0" fontId="6" fillId="4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right" vertical="center"/>
    </xf>
    <xf numFmtId="0" fontId="6" fillId="5" borderId="0" xfId="2" applyFont="1" applyFill="1" applyBorder="1" applyAlignment="1">
      <alignment horizontal="right" vertical="center"/>
    </xf>
    <xf numFmtId="0" fontId="6" fillId="0" borderId="37" xfId="2" applyFont="1" applyBorder="1" applyAlignment="1">
      <alignment horizontal="right"/>
    </xf>
    <xf numFmtId="0" fontId="6" fillId="0" borderId="37" xfId="2" applyFont="1" applyBorder="1" applyAlignment="1">
      <alignment horizontal="center"/>
    </xf>
    <xf numFmtId="0" fontId="6" fillId="3" borderId="37" xfId="2" applyFont="1" applyFill="1" applyBorder="1" applyAlignment="1">
      <alignment horizontal="right"/>
    </xf>
    <xf numFmtId="0" fontId="6" fillId="3" borderId="37" xfId="2" applyFont="1" applyFill="1" applyBorder="1" applyAlignment="1">
      <alignment horizontal="center"/>
    </xf>
    <xf numFmtId="0" fontId="6" fillId="4" borderId="37" xfId="2" applyFont="1" applyFill="1" applyBorder="1" applyAlignment="1">
      <alignment horizontal="right"/>
    </xf>
    <xf numFmtId="0" fontId="6" fillId="4" borderId="37" xfId="2" applyFont="1" applyFill="1" applyBorder="1" applyAlignment="1">
      <alignment horizontal="center"/>
    </xf>
    <xf numFmtId="0" fontId="6" fillId="2" borderId="37" xfId="2" applyFont="1" applyFill="1" applyBorder="1" applyAlignment="1">
      <alignment horizontal="right"/>
    </xf>
    <xf numFmtId="0" fontId="6" fillId="2" borderId="37" xfId="2" applyFont="1" applyFill="1" applyBorder="1" applyAlignment="1">
      <alignment horizontal="center"/>
    </xf>
    <xf numFmtId="0" fontId="6" fillId="5" borderId="37" xfId="2" applyFont="1" applyFill="1" applyBorder="1" applyAlignment="1">
      <alignment horizontal="right"/>
    </xf>
    <xf numFmtId="0" fontId="6" fillId="5" borderId="37" xfId="2" applyFont="1" applyFill="1" applyBorder="1" applyAlignment="1">
      <alignment horizontal="center"/>
    </xf>
    <xf numFmtId="0" fontId="16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16" fillId="3" borderId="0" xfId="2" applyFont="1" applyFill="1" applyAlignment="1"/>
    <xf numFmtId="0" fontId="6" fillId="3" borderId="0" xfId="2" applyFont="1" applyFill="1" applyAlignment="1"/>
    <xf numFmtId="0" fontId="16" fillId="4" borderId="0" xfId="2" applyFont="1" applyFill="1" applyAlignment="1"/>
    <xf numFmtId="0" fontId="6" fillId="4" borderId="0" xfId="2" applyFont="1" applyFill="1" applyAlignment="1"/>
    <xf numFmtId="0" fontId="16" fillId="2" borderId="0" xfId="2" applyFont="1" applyFill="1" applyAlignment="1"/>
    <xf numFmtId="0" fontId="6" fillId="2" borderId="0" xfId="2" applyFont="1" applyFill="1" applyAlignment="1"/>
    <xf numFmtId="0" fontId="6" fillId="5" borderId="0" xfId="2" applyFont="1" applyFill="1" applyAlignment="1"/>
    <xf numFmtId="0" fontId="9" fillId="3" borderId="0" xfId="6" applyFont="1" applyFill="1" applyAlignment="1"/>
    <xf numFmtId="0" fontId="6" fillId="3" borderId="0" xfId="6" applyFont="1" applyFill="1" applyAlignment="1"/>
    <xf numFmtId="0" fontId="9" fillId="4" borderId="0" xfId="6" applyFont="1" applyFill="1" applyAlignment="1"/>
    <xf numFmtId="0" fontId="6" fillId="4" borderId="0" xfId="6" applyFont="1" applyFill="1" applyAlignment="1"/>
    <xf numFmtId="0" fontId="9" fillId="2" borderId="0" xfId="6" applyFont="1" applyFill="1" applyAlignment="1"/>
    <xf numFmtId="0" fontId="6" fillId="2" borderId="0" xfId="6" applyFont="1" applyFill="1" applyAlignment="1"/>
    <xf numFmtId="0" fontId="7" fillId="5" borderId="0" xfId="6" applyFont="1" applyFill="1" applyAlignment="1"/>
    <xf numFmtId="0" fontId="6" fillId="5" borderId="0" xfId="6" applyFont="1" applyFill="1" applyAlignment="1"/>
    <xf numFmtId="0" fontId="2" fillId="0" borderId="0" xfId="4" applyBorder="1"/>
    <xf numFmtId="0" fontId="17" fillId="0" borderId="0" xfId="2" quotePrefix="1" applyFont="1" applyBorder="1" applyAlignment="1">
      <alignment horizontal="left"/>
    </xf>
    <xf numFmtId="0" fontId="21" fillId="0" borderId="21" xfId="4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14" fillId="0" borderId="0" xfId="18"/>
    <xf numFmtId="3" fontId="14" fillId="0" borderId="0" xfId="18" applyNumberFormat="1"/>
    <xf numFmtId="0" fontId="9" fillId="0" borderId="38" xfId="19" applyFont="1" applyBorder="1"/>
    <xf numFmtId="0" fontId="9" fillId="0" borderId="39" xfId="19" applyFont="1" applyBorder="1"/>
    <xf numFmtId="0" fontId="9" fillId="0" borderId="40" xfId="19" applyFont="1" applyBorder="1"/>
    <xf numFmtId="0" fontId="9" fillId="0" borderId="34" xfId="19" applyFont="1" applyBorder="1" applyAlignment="1">
      <alignment horizontal="right"/>
    </xf>
    <xf numFmtId="165" fontId="9" fillId="0" borderId="34" xfId="3" applyNumberFormat="1" applyFont="1" applyBorder="1" applyAlignment="1">
      <alignment horizontal="right"/>
    </xf>
    <xf numFmtId="165" fontId="9" fillId="0" borderId="34" xfId="3" applyNumberFormat="1" applyFont="1" applyBorder="1"/>
    <xf numFmtId="0" fontId="9" fillId="0" borderId="0" xfId="19" applyFont="1"/>
    <xf numFmtId="0" fontId="6" fillId="0" borderId="0" xfId="19" applyFont="1"/>
    <xf numFmtId="0" fontId="6" fillId="0" borderId="34" xfId="19" applyFont="1" applyBorder="1" applyAlignment="1">
      <alignment horizontal="center"/>
    </xf>
    <xf numFmtId="0" fontId="6" fillId="0" borderId="39" xfId="19" applyFont="1" applyBorder="1" applyAlignment="1">
      <alignment horizontal="center"/>
    </xf>
    <xf numFmtId="0" fontId="7" fillId="0" borderId="0" xfId="19" applyFont="1"/>
    <xf numFmtId="0" fontId="9" fillId="0" borderId="34" xfId="19" applyFont="1" applyBorder="1"/>
    <xf numFmtId="0" fontId="9" fillId="0" borderId="41" xfId="19" applyFont="1" applyBorder="1"/>
    <xf numFmtId="165" fontId="10" fillId="0" borderId="39" xfId="3" applyNumberFormat="1" applyFont="1" applyBorder="1"/>
    <xf numFmtId="165" fontId="10" fillId="0" borderId="40" xfId="3" applyNumberFormat="1" applyFont="1" applyBorder="1"/>
    <xf numFmtId="0" fontId="9" fillId="0" borderId="31" xfId="19" applyFont="1" applyBorder="1"/>
    <xf numFmtId="165" fontId="10" fillId="0" borderId="34" xfId="3" applyNumberFormat="1" applyFont="1" applyBorder="1"/>
    <xf numFmtId="165" fontId="10" fillId="0" borderId="41" xfId="3" applyNumberFormat="1" applyFont="1" applyBorder="1"/>
    <xf numFmtId="0" fontId="9" fillId="0" borderId="34" xfId="19" applyFont="1" applyBorder="1" applyAlignment="1">
      <alignment horizontal="center"/>
    </xf>
    <xf numFmtId="0" fontId="9" fillId="0" borderId="41" xfId="19" applyFont="1" applyBorder="1" applyAlignment="1">
      <alignment horizontal="center"/>
    </xf>
    <xf numFmtId="0" fontId="35" fillId="0" borderId="0" xfId="19"/>
    <xf numFmtId="0" fontId="35" fillId="0" borderId="0" xfId="19" applyFont="1"/>
    <xf numFmtId="0" fontId="27" fillId="0" borderId="0" xfId="0" applyFont="1" applyAlignment="1">
      <alignment horizontal="right" vertical="center"/>
    </xf>
    <xf numFmtId="3" fontId="7" fillId="0" borderId="0" xfId="6" applyNumberFormat="1" applyFont="1" applyAlignment="1">
      <alignment vertical="center"/>
    </xf>
    <xf numFmtId="169" fontId="7" fillId="0" borderId="0" xfId="21" applyNumberFormat="1" applyFont="1" applyAlignment="1">
      <alignment horizontal="right"/>
    </xf>
    <xf numFmtId="169" fontId="7" fillId="0" borderId="0" xfId="21" applyNumberFormat="1" applyFont="1" applyAlignment="1"/>
    <xf numFmtId="166" fontId="27" fillId="0" borderId="36" xfId="6" applyNumberFormat="1" applyFont="1" applyBorder="1" applyAlignment="1">
      <alignment horizontal="right"/>
    </xf>
    <xf numFmtId="0" fontId="28" fillId="0" borderId="36" xfId="6" applyFont="1" applyBorder="1"/>
    <xf numFmtId="166" fontId="6" fillId="0" borderId="0" xfId="6" applyNumberFormat="1" applyFont="1" applyAlignment="1">
      <alignment horizontal="right"/>
    </xf>
    <xf numFmtId="0" fontId="28" fillId="0" borderId="0" xfId="6" applyFont="1"/>
    <xf numFmtId="169" fontId="7" fillId="0" borderId="0" xfId="21" applyNumberFormat="1" applyFont="1" applyBorder="1" applyAlignment="1">
      <alignment horizontal="right"/>
    </xf>
    <xf numFmtId="169" fontId="6" fillId="0" borderId="0" xfId="21" applyNumberFormat="1" applyFont="1" applyAlignment="1"/>
    <xf numFmtId="0" fontId="39" fillId="0" borderId="0" xfId="6" applyFont="1"/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168" fontId="28" fillId="0" borderId="0" xfId="22" applyNumberFormat="1" applyFont="1" applyBorder="1"/>
    <xf numFmtId="166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40" fillId="0" borderId="1" xfId="19" applyNumberFormat="1" applyFont="1" applyFill="1" applyBorder="1" applyAlignment="1">
      <alignment horizontal="right" vertical="top" wrapText="1"/>
    </xf>
    <xf numFmtId="0" fontId="35" fillId="0" borderId="2" xfId="19" applyFont="1" applyBorder="1"/>
    <xf numFmtId="0" fontId="35" fillId="0" borderId="36" xfId="19" applyBorder="1"/>
    <xf numFmtId="0" fontId="35" fillId="0" borderId="12" xfId="19" applyBorder="1"/>
    <xf numFmtId="0" fontId="35" fillId="0" borderId="15" xfId="19" applyBorder="1"/>
    <xf numFmtId="0" fontId="35" fillId="0" borderId="11" xfId="19" applyBorder="1"/>
    <xf numFmtId="0" fontId="35" fillId="0" borderId="14" xfId="19" applyBorder="1"/>
    <xf numFmtId="3" fontId="40" fillId="0" borderId="1" xfId="19" applyNumberFormat="1" applyFont="1" applyFill="1" applyBorder="1" applyAlignment="1">
      <alignment horizontal="right" vertical="top" wrapText="1"/>
    </xf>
    <xf numFmtId="0" fontId="40" fillId="0" borderId="10" xfId="19" applyFont="1" applyFill="1" applyBorder="1" applyAlignment="1">
      <alignment horizontal="left" vertical="top" wrapText="1"/>
    </xf>
    <xf numFmtId="0" fontId="40" fillId="0" borderId="10" xfId="19" applyFont="1" applyFill="1" applyBorder="1" applyAlignment="1">
      <alignment vertical="top" wrapText="1"/>
    </xf>
    <xf numFmtId="0" fontId="40" fillId="0" borderId="9" xfId="19" applyFont="1" applyFill="1" applyBorder="1" applyAlignment="1">
      <alignment horizontal="left" vertical="top" wrapText="1"/>
    </xf>
    <xf numFmtId="0" fontId="40" fillId="0" borderId="9" xfId="19" applyFont="1" applyFill="1" applyBorder="1" applyAlignment="1">
      <alignment vertical="top" wrapText="1"/>
    </xf>
    <xf numFmtId="0" fontId="40" fillId="0" borderId="8" xfId="19" applyFont="1" applyFill="1" applyBorder="1" applyAlignment="1">
      <alignment horizontal="left" vertical="top" wrapText="1"/>
    </xf>
    <xf numFmtId="0" fontId="40" fillId="0" borderId="8" xfId="19" applyFont="1" applyFill="1" applyBorder="1" applyAlignment="1">
      <alignment vertical="top" wrapText="1"/>
    </xf>
    <xf numFmtId="0" fontId="40" fillId="0" borderId="1" xfId="19" applyFont="1" applyFill="1" applyBorder="1" applyAlignment="1">
      <alignment horizontal="left" vertical="top" wrapText="1"/>
    </xf>
    <xf numFmtId="0" fontId="40" fillId="0" borderId="1" xfId="19" applyFont="1" applyFill="1" applyBorder="1" applyAlignment="1">
      <alignment vertical="top" wrapText="1"/>
    </xf>
    <xf numFmtId="0" fontId="41" fillId="0" borderId="1" xfId="19" applyFont="1" applyFill="1" applyBorder="1" applyAlignment="1">
      <alignment horizontal="center" vertical="center" wrapText="1"/>
    </xf>
    <xf numFmtId="0" fontId="41" fillId="0" borderId="10" xfId="19" applyFont="1" applyFill="1" applyBorder="1" applyAlignment="1">
      <alignment horizontal="center" vertical="center" wrapText="1"/>
    </xf>
    <xf numFmtId="3" fontId="40" fillId="0" borderId="0" xfId="19" applyNumberFormat="1" applyFont="1" applyFill="1"/>
    <xf numFmtId="0" fontId="40" fillId="0" borderId="0" xfId="19" applyFont="1" applyFill="1"/>
    <xf numFmtId="0" fontId="40" fillId="0" borderId="1" xfId="19" applyFont="1" applyFill="1" applyBorder="1" applyAlignment="1">
      <alignment horizontal="right" vertical="top" wrapText="1"/>
    </xf>
    <xf numFmtId="0" fontId="41" fillId="0" borderId="0" xfId="19" applyFont="1" applyFill="1" applyAlignment="1">
      <alignment vertical="center"/>
    </xf>
    <xf numFmtId="0" fontId="41" fillId="0" borderId="0" xfId="19" applyFont="1" applyFill="1" applyAlignment="1">
      <alignment vertical="center" wrapText="1"/>
    </xf>
    <xf numFmtId="0" fontId="9" fillId="0" borderId="0" xfId="23" applyFont="1"/>
    <xf numFmtId="0" fontId="9" fillId="0" borderId="0" xfId="23" applyFont="1" applyBorder="1"/>
    <xf numFmtId="0" fontId="12" fillId="0" borderId="0" xfId="23" applyFont="1" applyAlignment="1"/>
    <xf numFmtId="0" fontId="10" fillId="0" borderId="0" xfId="24" applyFont="1"/>
    <xf numFmtId="0" fontId="10" fillId="0" borderId="0" xfId="24" applyFont="1" applyAlignment="1">
      <alignment vertical="center"/>
    </xf>
    <xf numFmtId="0" fontId="10" fillId="0" borderId="0" xfId="24" applyFont="1" applyBorder="1" applyAlignment="1">
      <alignment horizontal="left"/>
    </xf>
    <xf numFmtId="0" fontId="9" fillId="0" borderId="37" xfId="23" applyFont="1" applyBorder="1"/>
    <xf numFmtId="3" fontId="16" fillId="0" borderId="2" xfId="25" applyNumberFormat="1" applyFont="1" applyBorder="1" applyAlignment="1">
      <alignment vertical="center" wrapText="1"/>
    </xf>
    <xf numFmtId="3" fontId="16" fillId="0" borderId="36" xfId="25" applyNumberFormat="1" applyFont="1" applyBorder="1" applyAlignment="1">
      <alignment vertical="center" wrapText="1"/>
    </xf>
    <xf numFmtId="3" fontId="16" fillId="0" borderId="12" xfId="25" applyNumberFormat="1" applyFont="1" applyBorder="1" applyAlignment="1">
      <alignment vertical="center" wrapText="1"/>
    </xf>
    <xf numFmtId="3" fontId="16" fillId="0" borderId="3" xfId="25" applyNumberFormat="1" applyFont="1" applyBorder="1" applyAlignment="1">
      <alignment vertical="center" wrapText="1"/>
    </xf>
    <xf numFmtId="3" fontId="16" fillId="0" borderId="0" xfId="25" applyNumberFormat="1" applyFont="1" applyBorder="1" applyAlignment="1">
      <alignment vertical="center" wrapText="1"/>
    </xf>
    <xf numFmtId="3" fontId="16" fillId="0" borderId="13" xfId="25" applyNumberFormat="1" applyFont="1" applyBorder="1" applyAlignment="1">
      <alignment vertical="center" wrapText="1"/>
    </xf>
    <xf numFmtId="3" fontId="21" fillId="0" borderId="15" xfId="25" applyNumberFormat="1" applyFont="1" applyBorder="1" applyAlignment="1">
      <alignment vertical="center" wrapText="1"/>
    </xf>
    <xf numFmtId="3" fontId="21" fillId="0" borderId="11" xfId="25" applyNumberFormat="1" applyFont="1" applyBorder="1" applyAlignment="1">
      <alignment vertical="center" wrapText="1"/>
    </xf>
    <xf numFmtId="3" fontId="21" fillId="0" borderId="14" xfId="25" applyNumberFormat="1" applyFont="1" applyBorder="1" applyAlignment="1">
      <alignment vertical="center" wrapText="1"/>
    </xf>
    <xf numFmtId="0" fontId="18" fillId="0" borderId="0" xfId="23" applyFont="1"/>
    <xf numFmtId="0" fontId="16" fillId="0" borderId="2" xfId="25" applyFont="1" applyBorder="1" applyAlignment="1">
      <alignment horizontal="center" vertical="center" wrapText="1"/>
    </xf>
    <xf numFmtId="0" fontId="16" fillId="0" borderId="36" xfId="25" applyFont="1" applyBorder="1" applyAlignment="1">
      <alignment horizontal="center" vertical="center" wrapText="1"/>
    </xf>
    <xf numFmtId="0" fontId="16" fillId="0" borderId="12" xfId="25" applyFont="1" applyBorder="1" applyAlignment="1">
      <alignment horizontal="center" vertical="center" wrapText="1"/>
    </xf>
    <xf numFmtId="0" fontId="9" fillId="0" borderId="2" xfId="23" applyFont="1" applyBorder="1"/>
    <xf numFmtId="166" fontId="17" fillId="0" borderId="10" xfId="23" applyNumberFormat="1" applyFont="1" applyBorder="1" applyAlignment="1"/>
    <xf numFmtId="166" fontId="17" fillId="0" borderId="12" xfId="23" applyNumberFormat="1" applyFont="1" applyBorder="1" applyAlignment="1"/>
    <xf numFmtId="165" fontId="13" fillId="0" borderId="10" xfId="27" applyNumberFormat="1" applyFont="1" applyBorder="1" applyAlignment="1"/>
    <xf numFmtId="165" fontId="13" fillId="0" borderId="10" xfId="24" applyNumberFormat="1" applyFont="1" applyBorder="1" applyAlignment="1"/>
    <xf numFmtId="0" fontId="12" fillId="0" borderId="0" xfId="23" applyFont="1" applyBorder="1" applyAlignment="1"/>
    <xf numFmtId="0" fontId="11" fillId="0" borderId="0" xfId="23" applyFont="1" applyBorder="1" applyAlignment="1"/>
    <xf numFmtId="166" fontId="17" fillId="0" borderId="9" xfId="23" applyNumberFormat="1" applyFont="1" applyBorder="1" applyAlignment="1"/>
    <xf numFmtId="166" fontId="17" fillId="0" borderId="13" xfId="23" applyNumberFormat="1" applyFont="1" applyBorder="1" applyAlignment="1"/>
    <xf numFmtId="165" fontId="13" fillId="0" borderId="9" xfId="27" applyNumberFormat="1" applyFont="1" applyBorder="1" applyAlignment="1"/>
    <xf numFmtId="165" fontId="13" fillId="0" borderId="9" xfId="24" applyNumberFormat="1" applyFont="1" applyBorder="1" applyAlignment="1"/>
    <xf numFmtId="0" fontId="11" fillId="0" borderId="0" xfId="23" applyFont="1" applyAlignment="1"/>
    <xf numFmtId="0" fontId="10" fillId="0" borderId="0" xfId="24" applyFont="1" applyBorder="1" applyAlignment="1"/>
    <xf numFmtId="0" fontId="10" fillId="0" borderId="13" xfId="24" applyFont="1" applyBorder="1" applyAlignment="1"/>
    <xf numFmtId="0" fontId="10" fillId="0" borderId="9" xfId="24" applyFont="1" applyBorder="1" applyAlignment="1"/>
    <xf numFmtId="0" fontId="10" fillId="0" borderId="3" xfId="24" applyFont="1" applyBorder="1" applyAlignment="1"/>
    <xf numFmtId="0" fontId="10" fillId="0" borderId="3" xfId="24" applyFont="1" applyBorder="1" applyAlignment="1">
      <alignment horizontal="left"/>
    </xf>
    <xf numFmtId="0" fontId="11" fillId="0" borderId="0" xfId="23" applyFont="1" applyBorder="1"/>
    <xf numFmtId="0" fontId="10" fillId="0" borderId="0" xfId="24" applyFont="1" applyBorder="1" applyAlignment="1">
      <alignment vertical="center"/>
    </xf>
    <xf numFmtId="0" fontId="10" fillId="0" borderId="14" xfId="24" applyFont="1" applyBorder="1" applyAlignment="1">
      <alignment vertical="center"/>
    </xf>
    <xf numFmtId="0" fontId="10" fillId="0" borderId="9" xfId="24" applyFont="1" applyBorder="1" applyAlignment="1">
      <alignment horizontal="center" vertical="center"/>
    </xf>
    <xf numFmtId="0" fontId="10" fillId="0" borderId="13" xfId="24" applyFont="1" applyBorder="1" applyAlignment="1">
      <alignment horizontal="center" vertical="center"/>
    </xf>
    <xf numFmtId="0" fontId="10" fillId="0" borderId="3" xfId="24" applyFont="1" applyBorder="1" applyAlignment="1">
      <alignment horizontal="center" vertical="center"/>
    </xf>
    <xf numFmtId="0" fontId="10" fillId="0" borderId="9" xfId="24" applyFont="1" applyBorder="1"/>
    <xf numFmtId="0" fontId="10" fillId="0" borderId="0" xfId="24" applyFont="1" applyBorder="1" applyAlignment="1">
      <alignment horizontal="center" vertical="center" shrinkToFit="1"/>
    </xf>
    <xf numFmtId="0" fontId="11" fillId="0" borderId="0" xfId="23" applyFont="1"/>
    <xf numFmtId="0" fontId="17" fillId="0" borderId="10" xfId="23" applyFont="1" applyBorder="1" applyAlignment="1">
      <alignment horizontal="center"/>
    </xf>
    <xf numFmtId="0" fontId="17" fillId="0" borderId="12" xfId="23" applyFont="1" applyBorder="1" applyAlignment="1">
      <alignment horizontal="center"/>
    </xf>
    <xf numFmtId="0" fontId="10" fillId="0" borderId="12" xfId="24" applyFont="1" applyBorder="1" applyAlignment="1">
      <alignment horizontal="center"/>
    </xf>
    <xf numFmtId="0" fontId="10" fillId="0" borderId="10" xfId="24" applyFont="1" applyBorder="1" applyAlignment="1">
      <alignment horizontal="center"/>
    </xf>
    <xf numFmtId="0" fontId="10" fillId="0" borderId="10" xfId="24" applyFont="1" applyBorder="1" applyAlignment="1">
      <alignment horizontal="center" vertical="center"/>
    </xf>
    <xf numFmtId="0" fontId="17" fillId="0" borderId="9" xfId="23" applyFont="1" applyBorder="1" applyAlignment="1">
      <alignment horizontal="center"/>
    </xf>
    <xf numFmtId="0" fontId="17" fillId="0" borderId="13" xfId="23" applyFont="1" applyBorder="1" applyAlignment="1">
      <alignment horizontal="center"/>
    </xf>
    <xf numFmtId="0" fontId="10" fillId="0" borderId="13" xfId="24" applyFont="1" applyBorder="1" applyAlignment="1">
      <alignment horizontal="center"/>
    </xf>
    <xf numFmtId="0" fontId="10" fillId="0" borderId="9" xfId="24" applyFont="1" applyBorder="1" applyAlignment="1">
      <alignment horizontal="center"/>
    </xf>
    <xf numFmtId="0" fontId="10" fillId="0" borderId="13" xfId="24" applyFont="1" applyBorder="1" applyAlignment="1">
      <alignment horizontal="center" shrinkToFit="1"/>
    </xf>
    <xf numFmtId="0" fontId="11" fillId="0" borderId="9" xfId="23" applyFont="1" applyBorder="1"/>
    <xf numFmtId="0" fontId="11" fillId="0" borderId="3" xfId="23" applyFont="1" applyBorder="1"/>
    <xf numFmtId="0" fontId="10" fillId="0" borderId="8" xfId="24" applyFont="1" applyBorder="1" applyAlignment="1">
      <alignment horizontal="center"/>
    </xf>
    <xf numFmtId="0" fontId="10" fillId="0" borderId="14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8" xfId="24" applyFont="1" applyBorder="1" applyAlignment="1">
      <alignment horizontal="center" vertical="center" wrapText="1"/>
    </xf>
    <xf numFmtId="0" fontId="15" fillId="0" borderId="0" xfId="23" applyFont="1"/>
    <xf numFmtId="0" fontId="15" fillId="0" borderId="0" xfId="24" applyFont="1"/>
    <xf numFmtId="0" fontId="16" fillId="0" borderId="0" xfId="24" applyFont="1"/>
    <xf numFmtId="0" fontId="16" fillId="0" borderId="0" xfId="23" applyFont="1"/>
    <xf numFmtId="0" fontId="10" fillId="0" borderId="0" xfId="29" applyFont="1" applyAlignment="1">
      <alignment vertical="center"/>
    </xf>
    <xf numFmtId="0" fontId="10" fillId="0" borderId="0" xfId="29" applyFont="1" applyBorder="1" applyAlignment="1">
      <alignment vertical="center"/>
    </xf>
    <xf numFmtId="0" fontId="17" fillId="0" borderId="0" xfId="29" applyFont="1" applyAlignment="1">
      <alignment vertical="center"/>
    </xf>
    <xf numFmtId="0" fontId="17" fillId="0" borderId="0" xfId="29" applyFont="1" applyBorder="1" applyAlignment="1">
      <alignment vertical="center"/>
    </xf>
    <xf numFmtId="0" fontId="10" fillId="0" borderId="0" xfId="29" applyFont="1"/>
    <xf numFmtId="0" fontId="10" fillId="0" borderId="36" xfId="29" applyFont="1" applyBorder="1"/>
    <xf numFmtId="0" fontId="17" fillId="0" borderId="12" xfId="29" applyFont="1" applyBorder="1"/>
    <xf numFmtId="2" fontId="17" fillId="0" borderId="2" xfId="29" applyNumberFormat="1" applyFont="1" applyBorder="1" applyAlignment="1"/>
    <xf numFmtId="2" fontId="17" fillId="0" borderId="10" xfId="29" applyNumberFormat="1" applyFont="1" applyBorder="1" applyAlignment="1"/>
    <xf numFmtId="2" fontId="17" fillId="0" borderId="12" xfId="29" applyNumberFormat="1" applyFont="1" applyBorder="1" applyAlignment="1"/>
    <xf numFmtId="165" fontId="17" fillId="0" borderId="10" xfId="29" applyNumberFormat="1" applyFont="1" applyBorder="1"/>
    <xf numFmtId="165" fontId="17" fillId="0" borderId="12" xfId="28" applyNumberFormat="1" applyFont="1" applyBorder="1"/>
    <xf numFmtId="0" fontId="16" fillId="0" borderId="0" xfId="23" applyFont="1" applyBorder="1"/>
    <xf numFmtId="0" fontId="16" fillId="0" borderId="0" xfId="29" applyFont="1" applyBorder="1"/>
    <xf numFmtId="0" fontId="9" fillId="0" borderId="0" xfId="29" applyFont="1" applyBorder="1" applyAlignment="1">
      <alignment horizontal="left"/>
    </xf>
    <xf numFmtId="0" fontId="9" fillId="0" borderId="13" xfId="29" quotePrefix="1" applyFont="1" applyBorder="1" applyAlignment="1">
      <alignment horizontal="left"/>
    </xf>
    <xf numFmtId="165" fontId="9" fillId="0" borderId="13" xfId="27" applyNumberFormat="1" applyFont="1" applyBorder="1" applyAlignment="1"/>
    <xf numFmtId="0" fontId="9" fillId="0" borderId="0" xfId="23" applyFont="1" applyBorder="1" applyAlignment="1">
      <alignment horizontal="left"/>
    </xf>
    <xf numFmtId="0" fontId="9" fillId="0" borderId="13" xfId="23" quotePrefix="1" applyFont="1" applyBorder="1" applyAlignment="1">
      <alignment horizontal="left"/>
    </xf>
    <xf numFmtId="0" fontId="16" fillId="0" borderId="36" xfId="23" applyFont="1" applyBorder="1" applyAlignment="1">
      <alignment horizontal="center"/>
    </xf>
    <xf numFmtId="0" fontId="16" fillId="0" borderId="10" xfId="23" applyFont="1" applyBorder="1" applyAlignment="1">
      <alignment horizontal="center"/>
    </xf>
    <xf numFmtId="0" fontId="16" fillId="0" borderId="2" xfId="23" applyFont="1" applyBorder="1" applyAlignment="1">
      <alignment horizontal="center"/>
    </xf>
    <xf numFmtId="0" fontId="16" fillId="0" borderId="12" xfId="23" applyFont="1" applyBorder="1" applyAlignment="1">
      <alignment horizontal="center"/>
    </xf>
    <xf numFmtId="0" fontId="16" fillId="0" borderId="0" xfId="23" applyFont="1" applyBorder="1" applyAlignment="1">
      <alignment horizontal="center"/>
    </xf>
    <xf numFmtId="0" fontId="16" fillId="0" borderId="8" xfId="23" applyFont="1" applyBorder="1" applyAlignment="1">
      <alignment horizontal="center"/>
    </xf>
    <xf numFmtId="0" fontId="16" fillId="0" borderId="3" xfId="23" applyFont="1" applyBorder="1" applyAlignment="1">
      <alignment horizontal="center"/>
    </xf>
    <xf numFmtId="0" fontId="16" fillId="0" borderId="13" xfId="23" applyFont="1" applyBorder="1" applyAlignment="1">
      <alignment horizontal="center"/>
    </xf>
    <xf numFmtId="0" fontId="9" fillId="0" borderId="36" xfId="23" applyFont="1" applyBorder="1"/>
    <xf numFmtId="0" fontId="15" fillId="0" borderId="0" xfId="23" applyFont="1" applyBorder="1"/>
    <xf numFmtId="0" fontId="16" fillId="0" borderId="0" xfId="23" applyFont="1" applyAlignment="1">
      <alignment horizontal="center"/>
    </xf>
    <xf numFmtId="0" fontId="16" fillId="0" borderId="0" xfId="23" applyFont="1" applyAlignment="1">
      <alignment horizontal="left"/>
    </xf>
    <xf numFmtId="166" fontId="9" fillId="0" borderId="0" xfId="23" applyNumberFormat="1" applyFont="1" applyBorder="1" applyAlignment="1"/>
    <xf numFmtId="166" fontId="9" fillId="0" borderId="8" xfId="23" applyNumberFormat="1" applyFont="1" applyBorder="1" applyAlignment="1"/>
    <xf numFmtId="166" fontId="9" fillId="0" borderId="9" xfId="23" applyNumberFormat="1" applyFont="1" applyBorder="1" applyAlignment="1"/>
    <xf numFmtId="0" fontId="16" fillId="0" borderId="9" xfId="23" applyFont="1" applyBorder="1"/>
    <xf numFmtId="3" fontId="44" fillId="0" borderId="14" xfId="25" applyNumberFormat="1" applyFont="1" applyBorder="1" applyAlignment="1">
      <alignment vertical="center" wrapText="1"/>
    </xf>
    <xf numFmtId="3" fontId="44" fillId="0" borderId="11" xfId="25" applyNumberFormat="1" applyFont="1" applyBorder="1" applyAlignment="1">
      <alignment vertical="center" wrapText="1"/>
    </xf>
    <xf numFmtId="3" fontId="44" fillId="0" borderId="15" xfId="25" applyNumberFormat="1" applyFont="1" applyBorder="1" applyAlignment="1">
      <alignment vertical="center" wrapText="1"/>
    </xf>
    <xf numFmtId="166" fontId="39" fillId="0" borderId="5" xfId="23" applyNumberFormat="1" applyFont="1" applyBorder="1"/>
    <xf numFmtId="166" fontId="39" fillId="0" borderId="37" xfId="23" applyNumberFormat="1" applyFont="1" applyBorder="1"/>
    <xf numFmtId="166" fontId="39" fillId="0" borderId="7" xfId="23" applyNumberFormat="1" applyFont="1" applyBorder="1"/>
    <xf numFmtId="0" fontId="16" fillId="0" borderId="37" xfId="23" applyFont="1" applyBorder="1"/>
    <xf numFmtId="166" fontId="16" fillId="0" borderId="9" xfId="23" applyNumberFormat="1" applyFont="1" applyBorder="1"/>
    <xf numFmtId="165" fontId="10" fillId="0" borderId="3" xfId="24" applyNumberFormat="1" applyFont="1" applyBorder="1" applyAlignment="1"/>
    <xf numFmtId="165" fontId="9" fillId="0" borderId="14" xfId="27" applyNumberFormat="1" applyFont="1" applyBorder="1" applyAlignment="1"/>
    <xf numFmtId="166" fontId="9" fillId="0" borderId="11" xfId="23" applyNumberFormat="1" applyFont="1" applyBorder="1" applyAlignment="1"/>
    <xf numFmtId="0" fontId="19" fillId="0" borderId="47" xfId="4" applyFont="1" applyBorder="1" applyAlignment="1">
      <alignment horizontal="left" wrapText="1" indent="1"/>
    </xf>
    <xf numFmtId="0" fontId="19" fillId="0" borderId="39" xfId="4" applyFont="1" applyBorder="1" applyAlignment="1">
      <alignment horizontal="right" wrapText="1"/>
    </xf>
    <xf numFmtId="0" fontId="3" fillId="0" borderId="10" xfId="0" applyFont="1" applyFill="1" applyBorder="1" applyAlignment="1">
      <alignment vertical="top" wrapText="1"/>
    </xf>
    <xf numFmtId="0" fontId="3" fillId="0" borderId="8" xfId="0" applyFont="1" applyFill="1" applyBorder="1"/>
    <xf numFmtId="0" fontId="10" fillId="0" borderId="0" xfId="23" applyFont="1"/>
    <xf numFmtId="0" fontId="10" fillId="0" borderId="0" xfId="23" applyFont="1" applyBorder="1"/>
    <xf numFmtId="0" fontId="10" fillId="0" borderId="0" xfId="23" applyFont="1" applyAlignment="1"/>
    <xf numFmtId="0" fontId="17" fillId="0" borderId="0" xfId="23" applyFont="1" applyAlignment="1"/>
    <xf numFmtId="0" fontId="10" fillId="0" borderId="0" xfId="23" applyFont="1" applyAlignment="1">
      <alignment horizontal="left"/>
    </xf>
    <xf numFmtId="0" fontId="17" fillId="0" borderId="0" xfId="23" applyFont="1" applyAlignment="1">
      <alignment horizontal="right"/>
    </xf>
    <xf numFmtId="0" fontId="17" fillId="0" borderId="0" xfId="23" applyFont="1" applyAlignment="1">
      <alignment horizontal="left"/>
    </xf>
    <xf numFmtId="0" fontId="10" fillId="0" borderId="36" xfId="23" applyFont="1" applyBorder="1"/>
    <xf numFmtId="0" fontId="10" fillId="0" borderId="12" xfId="23" applyFont="1" applyBorder="1"/>
    <xf numFmtId="0" fontId="10" fillId="0" borderId="10" xfId="23" applyFont="1" applyBorder="1"/>
    <xf numFmtId="0" fontId="10" fillId="0" borderId="13" xfId="23" applyFont="1" applyBorder="1"/>
    <xf numFmtId="165" fontId="45" fillId="0" borderId="9" xfId="3" applyNumberFormat="1" applyFont="1" applyBorder="1" applyAlignment="1">
      <alignment horizontal="right"/>
    </xf>
    <xf numFmtId="165" fontId="46" fillId="0" borderId="9" xfId="3" applyNumberFormat="1" applyFont="1" applyBorder="1" applyAlignment="1">
      <alignment horizontal="right"/>
    </xf>
    <xf numFmtId="0" fontId="13" fillId="0" borderId="0" xfId="23" applyFont="1"/>
    <xf numFmtId="165" fontId="47" fillId="0" borderId="8" xfId="3" applyNumberFormat="1" applyFont="1" applyBorder="1"/>
    <xf numFmtId="165" fontId="47" fillId="0" borderId="8" xfId="3" applyNumberFormat="1" applyFont="1" applyBorder="1" applyAlignment="1">
      <alignment horizontal="right"/>
    </xf>
    <xf numFmtId="165" fontId="48" fillId="0" borderId="8" xfId="3" applyNumberFormat="1" applyFont="1" applyBorder="1"/>
    <xf numFmtId="165" fontId="48" fillId="0" borderId="8" xfId="3" applyNumberFormat="1" applyFont="1" applyBorder="1" applyAlignment="1">
      <alignment horizontal="right"/>
    </xf>
    <xf numFmtId="0" fontId="10" fillId="0" borderId="2" xfId="23" applyFont="1" applyBorder="1" applyAlignment="1">
      <alignment horizontal="center"/>
    </xf>
    <xf numFmtId="0" fontId="10" fillId="0" borderId="10" xfId="23" applyFont="1" applyBorder="1" applyAlignment="1">
      <alignment horizontal="center"/>
    </xf>
    <xf numFmtId="0" fontId="10" fillId="0" borderId="12" xfId="23" applyFont="1" applyBorder="1" applyAlignment="1">
      <alignment horizontal="center"/>
    </xf>
    <xf numFmtId="0" fontId="10" fillId="0" borderId="36" xfId="23" applyFont="1" applyBorder="1" applyAlignment="1">
      <alignment horizontal="center"/>
    </xf>
    <xf numFmtId="0" fontId="10" fillId="0" borderId="3" xfId="23" applyFont="1" applyBorder="1" applyAlignment="1">
      <alignment horizontal="center"/>
    </xf>
    <xf numFmtId="0" fontId="10" fillId="0" borderId="8" xfId="23" applyFont="1" applyBorder="1" applyAlignment="1">
      <alignment horizontal="center"/>
    </xf>
    <xf numFmtId="0" fontId="10" fillId="0" borderId="2" xfId="23" applyFont="1" applyBorder="1"/>
    <xf numFmtId="0" fontId="17" fillId="0" borderId="0" xfId="23" applyFont="1"/>
    <xf numFmtId="0" fontId="17" fillId="0" borderId="0" xfId="23" applyFont="1" applyBorder="1"/>
    <xf numFmtId="0" fontId="10" fillId="0" borderId="11" xfId="23" applyFont="1" applyBorder="1"/>
    <xf numFmtId="0" fontId="10" fillId="0" borderId="14" xfId="23" applyFont="1" applyBorder="1"/>
    <xf numFmtId="0" fontId="11" fillId="0" borderId="0" xfId="23" applyFont="1" applyAlignment="1">
      <alignment horizontal="left"/>
    </xf>
    <xf numFmtId="0" fontId="10" fillId="0" borderId="11" xfId="2" applyFont="1" applyBorder="1" applyAlignment="1">
      <alignment vertical="center"/>
    </xf>
    <xf numFmtId="0" fontId="22" fillId="0" borderId="0" xfId="5" applyBorder="1" applyAlignment="1">
      <alignment wrapText="1"/>
    </xf>
    <xf numFmtId="165" fontId="10" fillId="0" borderId="31" xfId="3" applyNumberFormat="1" applyFont="1" applyBorder="1" applyAlignment="1"/>
    <xf numFmtId="3" fontId="24" fillId="0" borderId="31" xfId="5" applyNumberFormat="1" applyFont="1" applyBorder="1" applyAlignment="1">
      <alignment horizontal="right" wrapText="1"/>
    </xf>
    <xf numFmtId="3" fontId="25" fillId="0" borderId="31" xfId="5" applyNumberFormat="1" applyFont="1" applyBorder="1" applyAlignment="1">
      <alignment horizontal="right" wrapText="1"/>
    </xf>
    <xf numFmtId="3" fontId="25" fillId="0" borderId="38" xfId="5" applyNumberFormat="1" applyFont="1" applyBorder="1" applyAlignment="1">
      <alignment horizontal="right" wrapText="1"/>
    </xf>
    <xf numFmtId="0" fontId="10" fillId="0" borderId="32" xfId="2" applyFont="1" applyBorder="1"/>
    <xf numFmtId="0" fontId="10" fillId="0" borderId="31" xfId="2" applyFont="1" applyBorder="1" applyAlignment="1"/>
    <xf numFmtId="0" fontId="10" fillId="0" borderId="31" xfId="2" applyFont="1" applyBorder="1" applyAlignment="1">
      <alignment horizontal="left"/>
    </xf>
    <xf numFmtId="0" fontId="10" fillId="0" borderId="46" xfId="2" applyFont="1" applyBorder="1" applyAlignment="1">
      <alignment horizontal="center" vertical="center"/>
    </xf>
    <xf numFmtId="0" fontId="10" fillId="0" borderId="41" xfId="2" applyFont="1" applyBorder="1" applyAlignment="1"/>
    <xf numFmtId="165" fontId="10" fillId="0" borderId="41" xfId="3" applyNumberFormat="1" applyFont="1" applyBorder="1" applyAlignment="1"/>
    <xf numFmtId="3" fontId="25" fillId="0" borderId="41" xfId="5" applyNumberFormat="1" applyFont="1" applyBorder="1" applyAlignment="1">
      <alignment horizontal="right" wrapText="1"/>
    </xf>
    <xf numFmtId="3" fontId="24" fillId="0" borderId="41" xfId="5" applyNumberFormat="1" applyFont="1" applyBorder="1" applyAlignment="1">
      <alignment horizontal="right" wrapText="1"/>
    </xf>
    <xf numFmtId="3" fontId="25" fillId="0" borderId="40" xfId="5" applyNumberFormat="1" applyFont="1" applyBorder="1" applyAlignment="1">
      <alignment horizontal="right" wrapText="1"/>
    </xf>
    <xf numFmtId="0" fontId="10" fillId="0" borderId="32" xfId="2" applyFont="1" applyBorder="1" applyAlignment="1">
      <alignment horizontal="center" vertical="center"/>
    </xf>
    <xf numFmtId="165" fontId="12" fillId="0" borderId="31" xfId="2" applyNumberFormat="1" applyFont="1" applyBorder="1" applyAlignment="1"/>
    <xf numFmtId="0" fontId="10" fillId="0" borderId="33" xfId="2" applyFont="1" applyBorder="1" applyAlignment="1">
      <alignment horizontal="center" vertical="center"/>
    </xf>
    <xf numFmtId="0" fontId="10" fillId="0" borderId="34" xfId="2" applyFont="1" applyBorder="1" applyAlignment="1"/>
    <xf numFmtId="165" fontId="10" fillId="0" borderId="34" xfId="3" applyNumberFormat="1" applyFont="1" applyBorder="1" applyAlignment="1"/>
    <xf numFmtId="3" fontId="25" fillId="0" borderId="34" xfId="5" applyNumberFormat="1" applyFont="1" applyBorder="1" applyAlignment="1">
      <alignment horizontal="right" wrapText="1"/>
    </xf>
    <xf numFmtId="3" fontId="24" fillId="0" borderId="34" xfId="5" applyNumberFormat="1" applyFont="1" applyBorder="1" applyAlignment="1">
      <alignment horizontal="right" wrapText="1"/>
    </xf>
    <xf numFmtId="0" fontId="24" fillId="0" borderId="34" xfId="5" applyFont="1" applyBorder="1" applyAlignment="1">
      <alignment horizontal="right" wrapText="1"/>
    </xf>
    <xf numFmtId="3" fontId="25" fillId="0" borderId="39" xfId="5" applyNumberFormat="1" applyFont="1" applyBorder="1" applyAlignment="1">
      <alignment horizontal="right" wrapText="1"/>
    </xf>
    <xf numFmtId="0" fontId="13" fillId="0" borderId="0" xfId="2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49" fillId="0" borderId="0" xfId="5" applyFont="1" applyAlignment="1">
      <alignment horizontal="left"/>
    </xf>
    <xf numFmtId="0" fontId="49" fillId="0" borderId="0" xfId="5" applyFont="1"/>
    <xf numFmtId="165" fontId="24" fillId="0" borderId="34" xfId="17" applyNumberFormat="1" applyFont="1" applyBorder="1" applyAlignment="1">
      <alignment horizontal="right" wrapText="1"/>
    </xf>
    <xf numFmtId="165" fontId="24" fillId="0" borderId="41" xfId="17" applyNumberFormat="1" applyFont="1" applyBorder="1" applyAlignment="1">
      <alignment horizontal="right" wrapText="1"/>
    </xf>
    <xf numFmtId="43" fontId="19" fillId="0" borderId="19" xfId="4" applyNumberFormat="1" applyFont="1" applyBorder="1" applyAlignment="1">
      <alignment horizontal="right" wrapText="1"/>
    </xf>
    <xf numFmtId="43" fontId="19" fillId="0" borderId="34" xfId="4" applyNumberFormat="1" applyFont="1" applyBorder="1" applyAlignment="1">
      <alignment horizontal="right" wrapText="1"/>
    </xf>
    <xf numFmtId="3" fontId="19" fillId="0" borderId="38" xfId="4" applyNumberFormat="1" applyFont="1" applyBorder="1" applyAlignment="1">
      <alignment horizontal="right" wrapText="1"/>
    </xf>
    <xf numFmtId="0" fontId="17" fillId="0" borderId="31" xfId="2" applyFont="1" applyBorder="1" applyAlignment="1"/>
    <xf numFmtId="0" fontId="17" fillId="0" borderId="0" xfId="2" applyFont="1" applyBorder="1"/>
    <xf numFmtId="165" fontId="17" fillId="0" borderId="32" xfId="2" applyNumberFormat="1" applyFont="1" applyBorder="1" applyAlignment="1"/>
    <xf numFmtId="0" fontId="17" fillId="0" borderId="46" xfId="2" applyFont="1" applyBorder="1" applyAlignment="1"/>
    <xf numFmtId="165" fontId="17" fillId="0" borderId="31" xfId="2" applyNumberFormat="1" applyFont="1" applyBorder="1" applyAlignment="1"/>
    <xf numFmtId="2" fontId="17" fillId="0" borderId="41" xfId="2" applyNumberFormat="1" applyFont="1" applyBorder="1" applyAlignment="1"/>
    <xf numFmtId="2" fontId="17" fillId="0" borderId="41" xfId="3" applyNumberFormat="1" applyFont="1" applyBorder="1" applyAlignment="1"/>
    <xf numFmtId="0" fontId="17" fillId="0" borderId="41" xfId="2" applyFont="1" applyBorder="1" applyAlignment="1"/>
    <xf numFmtId="0" fontId="15" fillId="0" borderId="41" xfId="2" applyFont="1" applyBorder="1" applyAlignment="1"/>
    <xf numFmtId="2" fontId="15" fillId="0" borderId="41" xfId="2" applyNumberFormat="1" applyFont="1" applyBorder="1" applyAlignment="1"/>
    <xf numFmtId="0" fontId="20" fillId="0" borderId="41" xfId="4" applyFont="1" applyBorder="1" applyAlignment="1">
      <alignment horizontal="right" wrapText="1"/>
    </xf>
    <xf numFmtId="0" fontId="19" fillId="0" borderId="41" xfId="4" applyFont="1" applyBorder="1" applyAlignment="1">
      <alignment horizontal="right" wrapText="1"/>
    </xf>
    <xf numFmtId="0" fontId="19" fillId="0" borderId="40" xfId="4" applyFont="1" applyBorder="1" applyAlignment="1">
      <alignment horizontal="right" wrapText="1"/>
    </xf>
    <xf numFmtId="2" fontId="17" fillId="0" borderId="34" xfId="3" applyNumberFormat="1" applyFont="1" applyBorder="1" applyAlignment="1"/>
    <xf numFmtId="0" fontId="17" fillId="0" borderId="34" xfId="2" applyFont="1" applyBorder="1" applyAlignment="1"/>
    <xf numFmtId="3" fontId="7" fillId="0" borderId="0" xfId="0" applyNumberFormat="1" applyFont="1" applyAlignment="1">
      <alignment vertical="center"/>
    </xf>
    <xf numFmtId="2" fontId="20" fillId="0" borderId="41" xfId="4" applyNumberFormat="1" applyFont="1" applyBorder="1" applyAlignment="1">
      <alignment horizontal="right" wrapText="1"/>
    </xf>
    <xf numFmtId="0" fontId="6" fillId="0" borderId="0" xfId="6" applyFont="1" applyBorder="1" applyAlignment="1"/>
    <xf numFmtId="0" fontId="28" fillId="0" borderId="0" xfId="6" applyFont="1" applyAlignment="1"/>
    <xf numFmtId="169" fontId="16" fillId="0" borderId="0" xfId="21" applyNumberFormat="1" applyFont="1" applyAlignment="1"/>
    <xf numFmtId="0" fontId="27" fillId="0" borderId="0" xfId="6" applyFont="1" applyAlignment="1"/>
    <xf numFmtId="169" fontId="9" fillId="0" borderId="0" xfId="21" applyNumberFormat="1" applyFont="1" applyAlignment="1"/>
    <xf numFmtId="169" fontId="9" fillId="0" borderId="0" xfId="21" applyNumberFormat="1" applyFont="1" applyAlignment="1">
      <alignment horizontal="right"/>
    </xf>
    <xf numFmtId="169" fontId="9" fillId="0" borderId="0" xfId="21" applyNumberFormat="1" applyFont="1" applyBorder="1" applyAlignment="1">
      <alignment horizontal="right"/>
    </xf>
    <xf numFmtId="0" fontId="27" fillId="0" borderId="0" xfId="6" applyFont="1" applyBorder="1" applyAlignment="1"/>
    <xf numFmtId="0" fontId="28" fillId="0" borderId="0" xfId="6" applyFont="1" applyBorder="1" applyAlignment="1"/>
    <xf numFmtId="168" fontId="28" fillId="0" borderId="0" xfId="21" applyNumberFormat="1" applyFont="1" applyBorder="1" applyAlignment="1"/>
    <xf numFmtId="0" fontId="6" fillId="0" borderId="0" xfId="6" applyFont="1" applyBorder="1" applyAlignment="1">
      <alignment horizontal="center"/>
    </xf>
    <xf numFmtId="166" fontId="6" fillId="0" borderId="0" xfId="6" applyNumberFormat="1" applyFont="1" applyBorder="1" applyAlignment="1">
      <alignment horizontal="right"/>
    </xf>
    <xf numFmtId="166" fontId="27" fillId="0" borderId="0" xfId="6" applyNumberFormat="1" applyFont="1" applyBorder="1" applyAlignment="1">
      <alignment horizontal="right"/>
    </xf>
    <xf numFmtId="0" fontId="28" fillId="0" borderId="36" xfId="6" applyFont="1" applyBorder="1" applyAlignment="1"/>
    <xf numFmtId="0" fontId="27" fillId="0" borderId="36" xfId="6" applyFont="1" applyBorder="1" applyAlignment="1">
      <alignment vertical="center"/>
    </xf>
    <xf numFmtId="0" fontId="35" fillId="0" borderId="0" xfId="19"/>
    <xf numFmtId="0" fontId="6" fillId="0" borderId="39" xfId="19" applyFont="1" applyBorder="1" applyAlignment="1">
      <alignment horizontal="center"/>
    </xf>
    <xf numFmtId="0" fontId="9" fillId="0" borderId="0" xfId="19" applyFont="1"/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22" fillId="0" borderId="0" xfId="5" applyBorder="1"/>
    <xf numFmtId="3" fontId="25" fillId="0" borderId="47" xfId="5" applyNumberFormat="1" applyFont="1" applyBorder="1" applyAlignment="1">
      <alignment horizontal="right" wrapText="1"/>
    </xf>
    <xf numFmtId="0" fontId="10" fillId="0" borderId="35" xfId="2" applyFont="1" applyBorder="1" applyAlignment="1">
      <alignment horizontal="center" vertical="center"/>
    </xf>
    <xf numFmtId="3" fontId="25" fillId="0" borderId="0" xfId="5" applyNumberFormat="1" applyFont="1" applyBorder="1" applyAlignment="1">
      <alignment horizontal="right" wrapText="1"/>
    </xf>
    <xf numFmtId="165" fontId="10" fillId="0" borderId="0" xfId="3" applyNumberFormat="1" applyFont="1" applyBorder="1" applyAlignment="1"/>
    <xf numFmtId="165" fontId="12" fillId="0" borderId="0" xfId="2" applyNumberFormat="1" applyFont="1" applyBorder="1" applyAlignment="1"/>
    <xf numFmtId="3" fontId="24" fillId="0" borderId="0" xfId="5" applyNumberFormat="1" applyFont="1" applyBorder="1" applyAlignment="1">
      <alignment horizontal="right" wrapText="1"/>
    </xf>
    <xf numFmtId="0" fontId="10" fillId="0" borderId="33" xfId="2" applyFont="1" applyBorder="1"/>
    <xf numFmtId="0" fontId="10" fillId="0" borderId="34" xfId="2" applyFont="1" applyBorder="1" applyAlignment="1">
      <alignment horizontal="left"/>
    </xf>
    <xf numFmtId="0" fontId="16" fillId="0" borderId="0" xfId="19" applyFont="1"/>
    <xf numFmtId="165" fontId="16" fillId="0" borderId="33" xfId="3" applyNumberFormat="1" applyFont="1" applyBorder="1"/>
    <xf numFmtId="165" fontId="16" fillId="0" borderId="34" xfId="3" applyNumberFormat="1" applyFont="1" applyBorder="1"/>
    <xf numFmtId="0" fontId="9" fillId="0" borderId="0" xfId="19" applyFont="1"/>
    <xf numFmtId="0" fontId="10" fillId="0" borderId="11" xfId="23" applyFont="1" applyBorder="1" applyAlignment="1"/>
    <xf numFmtId="0" fontId="10" fillId="0" borderId="15" xfId="23" applyFont="1" applyBorder="1" applyAlignment="1"/>
    <xf numFmtId="0" fontId="10" fillId="0" borderId="14" xfId="23" applyFont="1" applyBorder="1" applyAlignment="1"/>
    <xf numFmtId="0" fontId="50" fillId="0" borderId="41" xfId="19" applyFont="1" applyBorder="1"/>
    <xf numFmtId="165" fontId="13" fillId="0" borderId="33" xfId="3" applyNumberFormat="1" applyFont="1" applyBorder="1"/>
    <xf numFmtId="0" fontId="50" fillId="0" borderId="0" xfId="19" applyFont="1"/>
    <xf numFmtId="0" fontId="16" fillId="0" borderId="41" xfId="19" applyFont="1" applyBorder="1"/>
    <xf numFmtId="165" fontId="13" fillId="0" borderId="41" xfId="3" applyNumberFormat="1" applyFont="1" applyBorder="1"/>
    <xf numFmtId="0" fontId="16" fillId="0" borderId="32" xfId="19" applyFont="1" applyBorder="1"/>
    <xf numFmtId="0" fontId="16" fillId="0" borderId="46" xfId="19" applyFont="1" applyBorder="1"/>
    <xf numFmtId="0" fontId="6" fillId="0" borderId="44" xfId="19" applyFont="1" applyBorder="1" applyAlignment="1">
      <alignment horizontal="center"/>
    </xf>
    <xf numFmtId="0" fontId="6" fillId="0" borderId="43" xfId="19" applyFont="1" applyBorder="1" applyAlignment="1">
      <alignment horizontal="center"/>
    </xf>
    <xf numFmtId="0" fontId="6" fillId="0" borderId="42" xfId="19" applyFont="1" applyBorder="1" applyAlignment="1">
      <alignment horizontal="center"/>
    </xf>
    <xf numFmtId="0" fontId="6" fillId="0" borderId="44" xfId="19" applyFont="1" applyBorder="1" applyAlignment="1">
      <alignment horizontal="center" vertical="center"/>
    </xf>
    <xf numFmtId="0" fontId="6" fillId="0" borderId="43" xfId="19" applyFont="1" applyBorder="1" applyAlignment="1">
      <alignment horizontal="center" vertical="center"/>
    </xf>
    <xf numFmtId="0" fontId="6" fillId="0" borderId="42" xfId="19" applyFont="1" applyBorder="1" applyAlignment="1">
      <alignment horizontal="center" vertical="center"/>
    </xf>
    <xf numFmtId="0" fontId="6" fillId="0" borderId="39" xfId="19" applyFont="1" applyBorder="1" applyAlignment="1">
      <alignment horizontal="center"/>
    </xf>
    <xf numFmtId="0" fontId="6" fillId="0" borderId="33" xfId="19" applyFont="1" applyBorder="1" applyAlignment="1">
      <alignment horizontal="center"/>
    </xf>
    <xf numFmtId="0" fontId="9" fillId="0" borderId="39" xfId="19" applyFont="1" applyBorder="1" applyAlignment="1">
      <alignment horizontal="center"/>
    </xf>
    <xf numFmtId="0" fontId="9" fillId="0" borderId="40" xfId="19" applyFont="1" applyBorder="1" applyAlignment="1">
      <alignment horizontal="center"/>
    </xf>
    <xf numFmtId="0" fontId="9" fillId="0" borderId="33" xfId="19" applyFont="1" applyBorder="1" applyAlignment="1">
      <alignment horizontal="center"/>
    </xf>
    <xf numFmtId="0" fontId="9" fillId="0" borderId="46" xfId="19" applyFont="1" applyBorder="1" applyAlignment="1">
      <alignment horizontal="center"/>
    </xf>
    <xf numFmtId="0" fontId="35" fillId="0" borderId="46" xfId="19" applyBorder="1"/>
    <xf numFmtId="0" fontId="35" fillId="0" borderId="41" xfId="19" applyBorder="1"/>
    <xf numFmtId="0" fontId="35" fillId="0" borderId="40" xfId="19" applyBorder="1"/>
    <xf numFmtId="0" fontId="9" fillId="0" borderId="42" xfId="19" applyFont="1" applyBorder="1" applyAlignment="1">
      <alignment horizontal="center" vertical="center"/>
    </xf>
    <xf numFmtId="0" fontId="9" fillId="0" borderId="45" xfId="19" applyFont="1" applyBorder="1" applyAlignment="1">
      <alignment horizontal="center" vertical="center"/>
    </xf>
    <xf numFmtId="0" fontId="35" fillId="0" borderId="32" xfId="19" applyBorder="1" applyAlignment="1">
      <alignment horizontal="center" vertical="center"/>
    </xf>
    <xf numFmtId="0" fontId="35" fillId="0" borderId="31" xfId="19" applyBorder="1" applyAlignment="1">
      <alignment horizontal="center" vertical="center"/>
    </xf>
    <xf numFmtId="0" fontId="35" fillId="0" borderId="38" xfId="19" applyBorder="1" applyAlignment="1">
      <alignment horizontal="center" vertical="center"/>
    </xf>
    <xf numFmtId="0" fontId="10" fillId="0" borderId="13" xfId="23" applyFont="1" applyBorder="1" applyAlignment="1">
      <alignment horizontal="center"/>
    </xf>
    <xf numFmtId="0" fontId="10" fillId="0" borderId="0" xfId="23" applyFont="1" applyBorder="1" applyAlignment="1">
      <alignment horizontal="center"/>
    </xf>
    <xf numFmtId="0" fontId="13" fillId="0" borderId="11" xfId="23" applyFont="1" applyBorder="1" applyAlignment="1">
      <alignment horizontal="center"/>
    </xf>
    <xf numFmtId="0" fontId="13" fillId="0" borderId="15" xfId="23" applyFont="1" applyBorder="1" applyAlignment="1">
      <alignment horizontal="center"/>
    </xf>
    <xf numFmtId="0" fontId="13" fillId="0" borderId="13" xfId="23" applyFont="1" applyBorder="1" applyAlignment="1">
      <alignment horizontal="center"/>
    </xf>
    <xf numFmtId="0" fontId="13" fillId="0" borderId="0" xfId="23" applyFont="1" applyBorder="1" applyAlignment="1">
      <alignment horizontal="center"/>
    </xf>
    <xf numFmtId="0" fontId="10" fillId="0" borderId="14" xfId="23" applyFont="1" applyBorder="1" applyAlignment="1">
      <alignment horizontal="center" vertical="center"/>
    </xf>
    <xf numFmtId="0" fontId="10" fillId="0" borderId="11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 vertical="center"/>
    </xf>
    <xf numFmtId="0" fontId="10" fillId="0" borderId="12" xfId="23" applyFont="1" applyBorder="1" applyAlignment="1">
      <alignment horizontal="center" vertical="center"/>
    </xf>
    <xf numFmtId="0" fontId="10" fillId="0" borderId="36" xfId="23" applyFont="1" applyBorder="1" applyAlignment="1">
      <alignment horizontal="center" vertical="center"/>
    </xf>
    <xf numFmtId="0" fontId="10" fillId="0" borderId="2" xfId="23" applyFont="1" applyBorder="1" applyAlignment="1">
      <alignment horizontal="center" vertical="center"/>
    </xf>
    <xf numFmtId="0" fontId="10" fillId="0" borderId="14" xfId="23" applyFont="1" applyBorder="1" applyAlignment="1">
      <alignment horizontal="center"/>
    </xf>
    <xf numFmtId="0" fontId="10" fillId="0" borderId="11" xfId="23" applyFont="1" applyBorder="1" applyAlignment="1">
      <alignment horizontal="center"/>
    </xf>
    <xf numFmtId="0" fontId="10" fillId="0" borderId="0" xfId="23" applyFont="1" applyAlignment="1">
      <alignment horizontal="center" vertical="center"/>
    </xf>
    <xf numFmtId="0" fontId="10" fillId="0" borderId="3" xfId="23" applyFont="1" applyBorder="1" applyAlignment="1">
      <alignment horizontal="center" vertical="center"/>
    </xf>
    <xf numFmtId="0" fontId="10" fillId="0" borderId="15" xfId="23" applyFont="1" applyBorder="1" applyAlignment="1">
      <alignment horizontal="center"/>
    </xf>
    <xf numFmtId="0" fontId="9" fillId="0" borderId="14" xfId="19" applyFont="1" applyBorder="1" applyAlignment="1">
      <alignment horizontal="center" vertical="center"/>
    </xf>
    <xf numFmtId="0" fontId="9" fillId="0" borderId="11" xfId="19" applyFont="1" applyBorder="1" applyAlignment="1">
      <alignment horizontal="center" vertical="center"/>
    </xf>
    <xf numFmtId="0" fontId="9" fillId="0" borderId="15" xfId="19" applyFont="1" applyBorder="1" applyAlignment="1">
      <alignment horizontal="center" vertical="center"/>
    </xf>
    <xf numFmtId="0" fontId="9" fillId="0" borderId="32" xfId="19" applyFont="1" applyBorder="1" applyAlignment="1">
      <alignment horizontal="center" vertical="center"/>
    </xf>
    <xf numFmtId="0" fontId="9" fillId="0" borderId="31" xfId="19" applyFont="1" applyBorder="1" applyAlignment="1">
      <alignment horizontal="center" vertical="center"/>
    </xf>
    <xf numFmtId="0" fontId="9" fillId="0" borderId="38" xfId="19" applyFont="1" applyBorder="1" applyAlignment="1">
      <alignment horizontal="center" vertical="center"/>
    </xf>
    <xf numFmtId="0" fontId="6" fillId="0" borderId="32" xfId="19" applyFont="1" applyBorder="1" applyAlignment="1">
      <alignment horizontal="center" vertical="center"/>
    </xf>
    <xf numFmtId="0" fontId="6" fillId="0" borderId="31" xfId="19" applyFont="1" applyBorder="1" applyAlignment="1">
      <alignment horizontal="center" vertical="center"/>
    </xf>
    <xf numFmtId="0" fontId="6" fillId="0" borderId="38" xfId="19" applyFont="1" applyBorder="1" applyAlignment="1">
      <alignment horizontal="center" vertical="center"/>
    </xf>
    <xf numFmtId="0" fontId="6" fillId="0" borderId="46" xfId="19" applyFont="1" applyBorder="1" applyAlignment="1">
      <alignment horizontal="center" vertical="center"/>
    </xf>
    <xf numFmtId="0" fontId="6" fillId="0" borderId="41" xfId="19" applyFont="1" applyBorder="1" applyAlignment="1">
      <alignment horizontal="center" vertical="center"/>
    </xf>
    <xf numFmtId="0" fontId="6" fillId="0" borderId="40" xfId="19" applyFont="1" applyBorder="1" applyAlignment="1">
      <alignment horizontal="center" vertical="center"/>
    </xf>
    <xf numFmtId="0" fontId="6" fillId="0" borderId="45" xfId="19" applyFont="1" applyBorder="1" applyAlignment="1">
      <alignment horizontal="center" vertical="center"/>
    </xf>
    <xf numFmtId="0" fontId="9" fillId="0" borderId="0" xfId="19" applyFont="1"/>
    <xf numFmtId="0" fontId="13" fillId="0" borderId="0" xfId="2" quotePrefix="1" applyFont="1" applyBorder="1" applyAlignment="1">
      <alignment horizontal="left"/>
    </xf>
    <xf numFmtId="0" fontId="13" fillId="0" borderId="0" xfId="2" applyFont="1" applyBorder="1" applyAlignment="1">
      <alignment horizontal="left"/>
    </xf>
    <xf numFmtId="0" fontId="26" fillId="0" borderId="24" xfId="5" applyFont="1" applyBorder="1" applyAlignment="1">
      <alignment horizontal="center" vertical="center" wrapText="1"/>
    </xf>
    <xf numFmtId="0" fontId="26" fillId="0" borderId="21" xfId="5" applyFont="1" applyBorder="1" applyAlignment="1">
      <alignment horizontal="center" vertical="center" wrapText="1"/>
    </xf>
    <xf numFmtId="0" fontId="26" fillId="0" borderId="23" xfId="5" applyFont="1" applyBorder="1" applyAlignment="1">
      <alignment horizontal="center" vertical="center" wrapText="1"/>
    </xf>
    <xf numFmtId="0" fontId="26" fillId="0" borderId="30" xfId="5" applyFont="1" applyBorder="1" applyAlignment="1">
      <alignment horizontal="center" vertical="center" wrapText="1"/>
    </xf>
    <xf numFmtId="0" fontId="26" fillId="0" borderId="29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0" fontId="26" fillId="0" borderId="26" xfId="5" applyFont="1" applyBorder="1" applyAlignment="1">
      <alignment horizontal="center" vertical="center" wrapText="1"/>
    </xf>
    <xf numFmtId="0" fontId="26" fillId="0" borderId="19" xfId="5" applyFont="1" applyBorder="1" applyAlignment="1">
      <alignment horizontal="center" vertical="center" wrapText="1"/>
    </xf>
    <xf numFmtId="0" fontId="26" fillId="0" borderId="22" xfId="5" applyFont="1" applyBorder="1" applyAlignment="1">
      <alignment horizontal="center" vertical="center" wrapText="1"/>
    </xf>
    <xf numFmtId="0" fontId="26" fillId="0" borderId="27" xfId="5" applyFont="1" applyBorder="1" applyAlignment="1">
      <alignment horizontal="center" vertical="center" wrapText="1"/>
    </xf>
    <xf numFmtId="0" fontId="26" fillId="0" borderId="25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9" fillId="0" borderId="11" xfId="23" applyFont="1" applyBorder="1" applyAlignment="1">
      <alignment horizontal="left"/>
    </xf>
    <xf numFmtId="0" fontId="9" fillId="0" borderId="15" xfId="23" applyFont="1" applyBorder="1" applyAlignment="1">
      <alignment horizontal="left"/>
    </xf>
    <xf numFmtId="0" fontId="9" fillId="0" borderId="14" xfId="23" quotePrefix="1" applyFont="1" applyBorder="1" applyAlignment="1">
      <alignment horizontal="left"/>
    </xf>
    <xf numFmtId="0" fontId="17" fillId="0" borderId="12" xfId="23" applyFont="1" applyBorder="1" applyAlignment="1">
      <alignment horizontal="center" vertical="center"/>
    </xf>
    <xf numFmtId="0" fontId="17" fillId="0" borderId="0" xfId="23" applyFont="1" applyBorder="1" applyAlignment="1">
      <alignment horizontal="center" vertical="center"/>
    </xf>
    <xf numFmtId="0" fontId="17" fillId="0" borderId="2" xfId="23" applyFont="1" applyBorder="1" applyAlignment="1">
      <alignment horizontal="center" vertical="center"/>
    </xf>
    <xf numFmtId="0" fontId="10" fillId="0" borderId="14" xfId="24" applyFont="1" applyBorder="1" applyAlignment="1">
      <alignment horizontal="center" vertical="center" shrinkToFit="1"/>
    </xf>
    <xf numFmtId="0" fontId="10" fillId="0" borderId="11" xfId="24" applyFont="1" applyBorder="1" applyAlignment="1">
      <alignment horizontal="center" vertical="center" shrinkToFit="1"/>
    </xf>
    <xf numFmtId="0" fontId="10" fillId="0" borderId="15" xfId="24" applyFont="1" applyBorder="1" applyAlignment="1">
      <alignment horizontal="center" vertical="center" shrinkToFit="1"/>
    </xf>
    <xf numFmtId="0" fontId="10" fillId="0" borderId="12" xfId="24" applyFont="1" applyBorder="1" applyAlignment="1">
      <alignment horizontal="center"/>
    </xf>
    <xf numFmtId="0" fontId="10" fillId="0" borderId="36" xfId="24" applyFont="1" applyBorder="1" applyAlignment="1">
      <alignment horizontal="center"/>
    </xf>
    <xf numFmtId="0" fontId="10" fillId="0" borderId="2" xfId="24" applyFont="1" applyBorder="1" applyAlignment="1">
      <alignment horizontal="center"/>
    </xf>
    <xf numFmtId="0" fontId="11" fillId="0" borderId="0" xfId="24" applyFont="1" applyBorder="1" applyAlignment="1">
      <alignment horizontal="center" vertical="center"/>
    </xf>
    <xf numFmtId="0" fontId="11" fillId="0" borderId="36" xfId="24" applyFont="1" applyBorder="1" applyAlignment="1">
      <alignment horizontal="center" vertical="center"/>
    </xf>
    <xf numFmtId="0" fontId="10" fillId="0" borderId="0" xfId="24" applyFont="1" applyBorder="1" applyAlignment="1">
      <alignment horizontal="center" vertical="center" shrinkToFit="1"/>
    </xf>
    <xf numFmtId="0" fontId="10" fillId="0" borderId="3" xfId="24" applyFont="1" applyBorder="1" applyAlignment="1">
      <alignment horizontal="center" vertical="center" shrinkToFit="1"/>
    </xf>
    <xf numFmtId="0" fontId="10" fillId="0" borderId="36" xfId="24" applyFont="1" applyBorder="1" applyAlignment="1">
      <alignment horizontal="center" vertical="center" shrinkToFit="1"/>
    </xf>
    <xf numFmtId="0" fontId="10" fillId="0" borderId="2" xfId="24" applyFont="1" applyBorder="1" applyAlignment="1">
      <alignment horizontal="center" vertical="center" shrinkToFit="1"/>
    </xf>
    <xf numFmtId="0" fontId="10" fillId="0" borderId="5" xfId="24" applyFont="1" applyBorder="1" applyAlignment="1">
      <alignment horizontal="center"/>
    </xf>
    <xf numFmtId="0" fontId="10" fillId="0" borderId="37" xfId="24" applyFont="1" applyBorder="1" applyAlignment="1">
      <alignment horizontal="center"/>
    </xf>
    <xf numFmtId="0" fontId="10" fillId="0" borderId="11" xfId="24" applyFont="1" applyBorder="1" applyAlignment="1">
      <alignment horizontal="center"/>
    </xf>
    <xf numFmtId="0" fontId="10" fillId="0" borderId="15" xfId="24" applyFont="1" applyBorder="1" applyAlignment="1">
      <alignment horizontal="center"/>
    </xf>
    <xf numFmtId="0" fontId="10" fillId="0" borderId="14" xfId="24" applyFont="1" applyBorder="1" applyAlignment="1">
      <alignment horizontal="center" vertical="center" wrapText="1"/>
    </xf>
    <xf numFmtId="0" fontId="10" fillId="0" borderId="11" xfId="24" applyFont="1" applyBorder="1" applyAlignment="1">
      <alignment horizontal="center" vertical="center" wrapText="1"/>
    </xf>
    <xf numFmtId="0" fontId="10" fillId="0" borderId="0" xfId="24" applyFont="1" applyBorder="1" applyAlignment="1">
      <alignment horizontal="center" vertical="center" wrapText="1"/>
    </xf>
    <xf numFmtId="0" fontId="10" fillId="0" borderId="36" xfId="24" applyFont="1" applyBorder="1" applyAlignment="1">
      <alignment horizontal="center" vertical="center" wrapText="1"/>
    </xf>
    <xf numFmtId="0" fontId="10" fillId="0" borderId="14" xfId="24" applyFont="1" applyBorder="1" applyAlignment="1">
      <alignment horizontal="center" vertical="center"/>
    </xf>
    <xf numFmtId="0" fontId="10" fillId="0" borderId="11" xfId="24" applyFont="1" applyBorder="1" applyAlignment="1">
      <alignment horizontal="center" vertical="center"/>
    </xf>
    <xf numFmtId="0" fontId="10" fillId="0" borderId="15" xfId="24" applyFont="1" applyBorder="1" applyAlignment="1">
      <alignment horizontal="center" vertical="center"/>
    </xf>
    <xf numFmtId="0" fontId="10" fillId="0" borderId="14" xfId="24" applyFont="1" applyBorder="1" applyAlignment="1">
      <alignment horizontal="center"/>
    </xf>
    <xf numFmtId="0" fontId="17" fillId="0" borderId="14" xfId="23" applyFont="1" applyBorder="1" applyAlignment="1">
      <alignment horizontal="center" vertical="center"/>
    </xf>
    <xf numFmtId="0" fontId="17" fillId="0" borderId="11" xfId="23" applyFont="1" applyBorder="1" applyAlignment="1">
      <alignment horizontal="center" vertical="center"/>
    </xf>
    <xf numFmtId="0" fontId="17" fillId="0" borderId="15" xfId="23" applyFont="1" applyBorder="1" applyAlignment="1">
      <alignment horizontal="center" vertical="center"/>
    </xf>
    <xf numFmtId="0" fontId="10" fillId="0" borderId="12" xfId="24" applyFont="1" applyBorder="1" applyAlignment="1">
      <alignment horizontal="center" vertical="center"/>
    </xf>
    <xf numFmtId="0" fontId="10" fillId="0" borderId="36" xfId="24" applyFont="1" applyBorder="1" applyAlignment="1">
      <alignment horizontal="center" vertical="center"/>
    </xf>
    <xf numFmtId="0" fontId="10" fillId="0" borderId="2" xfId="24" applyFont="1" applyBorder="1" applyAlignment="1">
      <alignment horizontal="center" vertical="center"/>
    </xf>
    <xf numFmtId="0" fontId="10" fillId="0" borderId="36" xfId="24" applyFont="1" applyBorder="1" applyAlignment="1">
      <alignment horizontal="left"/>
    </xf>
    <xf numFmtId="0" fontId="10" fillId="0" borderId="2" xfId="24" applyFont="1" applyBorder="1" applyAlignment="1">
      <alignment horizontal="left"/>
    </xf>
    <xf numFmtId="0" fontId="10" fillId="0" borderId="12" xfId="24" quotePrefix="1" applyFont="1" applyBorder="1" applyAlignment="1">
      <alignment horizontal="left"/>
    </xf>
    <xf numFmtId="0" fontId="10" fillId="0" borderId="36" xfId="24" quotePrefix="1" applyFont="1" applyBorder="1" applyAlignment="1">
      <alignment horizontal="left"/>
    </xf>
    <xf numFmtId="0" fontId="16" fillId="0" borderId="13" xfId="26" applyFont="1" applyFill="1" applyBorder="1" applyAlignment="1">
      <alignment horizontal="center" vertical="center" wrapText="1"/>
    </xf>
    <xf numFmtId="0" fontId="16" fillId="0" borderId="0" xfId="26" applyFont="1" applyFill="1" applyBorder="1" applyAlignment="1">
      <alignment horizontal="center" vertical="center" wrapText="1"/>
    </xf>
    <xf numFmtId="0" fontId="16" fillId="0" borderId="3" xfId="26" applyFont="1" applyFill="1" applyBorder="1" applyAlignment="1">
      <alignment horizontal="center" vertical="center" wrapText="1"/>
    </xf>
    <xf numFmtId="0" fontId="16" fillId="0" borderId="14" xfId="25" applyFont="1" applyBorder="1" applyAlignment="1">
      <alignment horizontal="center" vertical="center" wrapText="1"/>
    </xf>
    <xf numFmtId="0" fontId="16" fillId="0" borderId="11" xfId="25" applyFont="1" applyBorder="1" applyAlignment="1">
      <alignment horizontal="center" vertical="center" wrapText="1"/>
    </xf>
    <xf numFmtId="0" fontId="16" fillId="0" borderId="15" xfId="25" applyFont="1" applyBorder="1" applyAlignment="1">
      <alignment horizontal="center" vertical="center" wrapText="1"/>
    </xf>
    <xf numFmtId="0" fontId="16" fillId="0" borderId="12" xfId="26" applyFont="1" applyFill="1" applyBorder="1" applyAlignment="1">
      <alignment horizontal="left" vertical="center" wrapText="1"/>
    </xf>
    <xf numFmtId="0" fontId="16" fillId="0" borderId="36" xfId="26" applyFont="1" applyFill="1" applyBorder="1" applyAlignment="1">
      <alignment horizontal="left" vertical="center" wrapText="1"/>
    </xf>
    <xf numFmtId="0" fontId="16" fillId="0" borderId="2" xfId="26" applyFont="1" applyFill="1" applyBorder="1" applyAlignment="1">
      <alignment horizontal="left" vertical="center" wrapText="1"/>
    </xf>
    <xf numFmtId="0" fontId="16" fillId="0" borderId="14" xfId="26" applyFont="1" applyFill="1" applyBorder="1" applyAlignment="1">
      <alignment horizontal="left" vertical="center" wrapText="1"/>
    </xf>
    <xf numFmtId="0" fontId="16" fillId="0" borderId="11" xfId="26" applyFont="1" applyFill="1" applyBorder="1" applyAlignment="1">
      <alignment horizontal="left" vertical="center" wrapText="1"/>
    </xf>
    <xf numFmtId="0" fontId="16" fillId="0" borderId="15" xfId="26" applyFont="1" applyFill="1" applyBorder="1" applyAlignment="1">
      <alignment horizontal="left" vertical="center" wrapText="1"/>
    </xf>
    <xf numFmtId="0" fontId="16" fillId="0" borderId="5" xfId="26" applyFont="1" applyFill="1" applyBorder="1" applyAlignment="1">
      <alignment horizontal="left" vertical="center" wrapText="1"/>
    </xf>
    <xf numFmtId="0" fontId="16" fillId="0" borderId="37" xfId="26" applyFont="1" applyFill="1" applyBorder="1" applyAlignment="1">
      <alignment horizontal="left" vertical="center" wrapText="1"/>
    </xf>
    <xf numFmtId="0" fontId="16" fillId="0" borderId="7" xfId="26" applyFont="1" applyFill="1" applyBorder="1" applyAlignment="1">
      <alignment horizontal="left" vertical="center" wrapText="1"/>
    </xf>
    <xf numFmtId="0" fontId="21" fillId="0" borderId="14" xfId="26" applyFont="1" applyFill="1" applyBorder="1" applyAlignment="1">
      <alignment horizontal="left" vertical="center" wrapText="1"/>
    </xf>
    <xf numFmtId="0" fontId="21" fillId="0" borderId="11" xfId="26" applyFont="1" applyFill="1" applyBorder="1" applyAlignment="1">
      <alignment horizontal="left" vertical="center" wrapText="1"/>
    </xf>
    <xf numFmtId="0" fontId="21" fillId="0" borderId="15" xfId="26" applyFont="1" applyFill="1" applyBorder="1" applyAlignment="1">
      <alignment horizontal="left" vertical="center" wrapText="1"/>
    </xf>
    <xf numFmtId="0" fontId="16" fillId="0" borderId="12" xfId="26" applyFont="1" applyFill="1" applyBorder="1" applyAlignment="1">
      <alignment horizontal="center" vertical="center" wrapText="1"/>
    </xf>
    <xf numFmtId="0" fontId="16" fillId="0" borderId="36" xfId="26" applyFont="1" applyFill="1" applyBorder="1" applyAlignment="1">
      <alignment horizontal="center" vertical="center" wrapText="1"/>
    </xf>
    <xf numFmtId="0" fontId="16" fillId="0" borderId="2" xfId="26" applyFont="1" applyFill="1" applyBorder="1" applyAlignment="1">
      <alignment horizontal="center" vertical="center" wrapText="1"/>
    </xf>
    <xf numFmtId="0" fontId="16" fillId="0" borderId="14" xfId="26" applyFont="1" applyFill="1" applyBorder="1" applyAlignment="1">
      <alignment horizontal="center" vertical="center" wrapText="1"/>
    </xf>
    <xf numFmtId="0" fontId="16" fillId="0" borderId="11" xfId="26" applyFont="1" applyFill="1" applyBorder="1" applyAlignment="1">
      <alignment horizontal="center" vertical="center" wrapText="1"/>
    </xf>
    <xf numFmtId="0" fontId="16" fillId="0" borderId="15" xfId="26" applyFont="1" applyFill="1" applyBorder="1" applyAlignment="1">
      <alignment horizontal="center" vertical="center" wrapText="1"/>
    </xf>
    <xf numFmtId="0" fontId="16" fillId="0" borderId="13" xfId="26" applyFont="1" applyFill="1" applyBorder="1" applyAlignment="1">
      <alignment horizontal="left" vertical="center" wrapText="1"/>
    </xf>
    <xf numFmtId="0" fontId="16" fillId="0" borderId="0" xfId="26" applyFont="1" applyFill="1" applyBorder="1" applyAlignment="1">
      <alignment horizontal="left" vertical="center" wrapText="1"/>
    </xf>
    <xf numFmtId="0" fontId="16" fillId="0" borderId="3" xfId="26" applyFont="1" applyFill="1" applyBorder="1" applyAlignment="1">
      <alignment horizontal="left" vertical="center" wrapText="1"/>
    </xf>
    <xf numFmtId="0" fontId="9" fillId="0" borderId="0" xfId="23" applyFont="1" applyBorder="1" applyAlignment="1">
      <alignment horizontal="left"/>
    </xf>
    <xf numFmtId="0" fontId="43" fillId="0" borderId="0" xfId="25" applyFont="1" applyBorder="1"/>
    <xf numFmtId="0" fontId="43" fillId="0" borderId="3" xfId="25" applyFont="1" applyBorder="1"/>
    <xf numFmtId="0" fontId="9" fillId="0" borderId="13" xfId="23" quotePrefix="1" applyFont="1" applyBorder="1" applyAlignment="1">
      <alignment horizontal="left"/>
    </xf>
    <xf numFmtId="0" fontId="9" fillId="0" borderId="0" xfId="29" applyFont="1" applyBorder="1" applyAlignment="1">
      <alignment horizontal="left"/>
    </xf>
    <xf numFmtId="0" fontId="9" fillId="0" borderId="3" xfId="29" applyFont="1" applyBorder="1" applyAlignment="1">
      <alignment horizontal="left"/>
    </xf>
    <xf numFmtId="0" fontId="17" fillId="0" borderId="2" xfId="29" applyFont="1" applyBorder="1" applyAlignment="1">
      <alignment horizontal="left"/>
    </xf>
    <xf numFmtId="0" fontId="17" fillId="0" borderId="10" xfId="29" applyFont="1" applyBorder="1" applyAlignment="1">
      <alignment horizontal="left"/>
    </xf>
    <xf numFmtId="0" fontId="17" fillId="0" borderId="12" xfId="29" applyFont="1" applyBorder="1" applyAlignment="1">
      <alignment horizontal="left"/>
    </xf>
    <xf numFmtId="0" fontId="9" fillId="0" borderId="3" xfId="23" applyFont="1" applyBorder="1" applyAlignment="1">
      <alignment horizontal="left"/>
    </xf>
    <xf numFmtId="0" fontId="16" fillId="0" borderId="11" xfId="23" applyFont="1" applyBorder="1" applyAlignment="1">
      <alignment horizontal="center" vertical="center" shrinkToFit="1"/>
    </xf>
    <xf numFmtId="0" fontId="16" fillId="0" borderId="0" xfId="23" applyFont="1" applyBorder="1" applyAlignment="1">
      <alignment horizontal="center" vertical="center" shrinkToFit="1"/>
    </xf>
    <xf numFmtId="0" fontId="16" fillId="0" borderId="36" xfId="23" applyFont="1" applyBorder="1" applyAlignment="1">
      <alignment horizontal="center" vertical="center" shrinkToFit="1"/>
    </xf>
    <xf numFmtId="0" fontId="16" fillId="0" borderId="14" xfId="23" applyFont="1" applyBorder="1" applyAlignment="1">
      <alignment horizontal="center" vertical="center"/>
    </xf>
    <xf numFmtId="0" fontId="16" fillId="0" borderId="11" xfId="23" applyFont="1" applyBorder="1" applyAlignment="1">
      <alignment horizontal="center" vertical="center"/>
    </xf>
    <xf numFmtId="0" fontId="16" fillId="0" borderId="15" xfId="23" applyFont="1" applyBorder="1" applyAlignment="1">
      <alignment horizontal="center" vertical="center"/>
    </xf>
    <xf numFmtId="0" fontId="16" fillId="0" borderId="13" xfId="23" applyFont="1" applyBorder="1" applyAlignment="1">
      <alignment horizontal="center" vertical="center"/>
    </xf>
    <xf numFmtId="0" fontId="16" fillId="0" borderId="0" xfId="23" applyFont="1" applyBorder="1" applyAlignment="1">
      <alignment horizontal="center" vertical="center"/>
    </xf>
    <xf numFmtId="0" fontId="16" fillId="0" borderId="12" xfId="23" applyFont="1" applyBorder="1" applyAlignment="1">
      <alignment horizontal="center" vertical="center"/>
    </xf>
    <xf numFmtId="0" fontId="16" fillId="0" borderId="36" xfId="23" applyFont="1" applyBorder="1" applyAlignment="1">
      <alignment horizontal="center" vertical="center"/>
    </xf>
    <xf numFmtId="0" fontId="16" fillId="0" borderId="2" xfId="23" applyFont="1" applyBorder="1" applyAlignment="1">
      <alignment horizontal="center" vertical="center"/>
    </xf>
    <xf numFmtId="0" fontId="10" fillId="0" borderId="0" xfId="24" applyFont="1" applyBorder="1" applyAlignment="1">
      <alignment horizontal="left"/>
    </xf>
    <xf numFmtId="0" fontId="10" fillId="0" borderId="3" xfId="24" applyFont="1" applyBorder="1" applyAlignment="1">
      <alignment horizontal="left"/>
    </xf>
    <xf numFmtId="0" fontId="10" fillId="0" borderId="13" xfId="24" quotePrefix="1" applyFont="1" applyBorder="1" applyAlignment="1">
      <alignment horizontal="left"/>
    </xf>
    <xf numFmtId="0" fontId="10" fillId="0" borderId="0" xfId="24" quotePrefix="1" applyFont="1" applyBorder="1" applyAlignment="1">
      <alignment horizontal="left"/>
    </xf>
    <xf numFmtId="0" fontId="10" fillId="0" borderId="9" xfId="24" applyFont="1" applyBorder="1" applyAlignment="1">
      <alignment horizontal="left"/>
    </xf>
    <xf numFmtId="0" fontId="35" fillId="0" borderId="0" xfId="19"/>
    <xf numFmtId="0" fontId="35" fillId="0" borderId="5" xfId="19" applyBorder="1" applyAlignment="1">
      <alignment horizontal="center" vertical="center"/>
    </xf>
    <xf numFmtId="0" fontId="35" fillId="0" borderId="37" xfId="19" applyBorder="1" applyAlignment="1">
      <alignment horizontal="center" vertical="center"/>
    </xf>
    <xf numFmtId="0" fontId="35" fillId="0" borderId="7" xfId="19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2" quotePrefix="1" applyFont="1" applyBorder="1" applyAlignment="1">
      <alignment horizontal="left"/>
    </xf>
    <xf numFmtId="0" fontId="17" fillId="0" borderId="0" xfId="2" applyFont="1" applyBorder="1" applyAlignment="1">
      <alignment horizontal="left"/>
    </xf>
    <xf numFmtId="0" fontId="21" fillId="0" borderId="24" xfId="4" applyFont="1" applyBorder="1" applyAlignment="1">
      <alignment horizontal="center" vertical="center" wrapText="1"/>
    </xf>
    <xf numFmtId="0" fontId="21" fillId="0" borderId="21" xfId="4" applyFont="1" applyBorder="1" applyAlignment="1">
      <alignment horizontal="center" vertical="center" wrapText="1"/>
    </xf>
    <xf numFmtId="0" fontId="21" fillId="0" borderId="23" xfId="4" applyFont="1" applyBorder="1" applyAlignment="1">
      <alignment horizontal="center" vertical="center" wrapText="1"/>
    </xf>
    <xf numFmtId="0" fontId="21" fillId="0" borderId="26" xfId="4" applyFont="1" applyBorder="1" applyAlignment="1">
      <alignment horizontal="center" vertical="center" wrapText="1"/>
    </xf>
    <xf numFmtId="0" fontId="21" fillId="0" borderId="27" xfId="4" applyFont="1" applyBorder="1" applyAlignment="1">
      <alignment horizontal="center" vertical="center" wrapText="1"/>
    </xf>
    <xf numFmtId="0" fontId="21" fillId="0" borderId="19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/>
    </xf>
    <xf numFmtId="0" fontId="51" fillId="0" borderId="0" xfId="5" applyFont="1" applyBorder="1" applyAlignment="1">
      <alignment horizontal="left" wrapText="1" indent="1"/>
    </xf>
    <xf numFmtId="3" fontId="51" fillId="0" borderId="34" xfId="5" applyNumberFormat="1" applyFont="1" applyBorder="1" applyAlignment="1">
      <alignment horizontal="right" wrapText="1"/>
    </xf>
    <xf numFmtId="3" fontId="51" fillId="0" borderId="0" xfId="5" applyNumberFormat="1" applyFont="1" applyBorder="1" applyAlignment="1">
      <alignment horizontal="right" wrapText="1"/>
    </xf>
    <xf numFmtId="3" fontId="51" fillId="0" borderId="31" xfId="5" applyNumberFormat="1" applyFont="1" applyBorder="1" applyAlignment="1">
      <alignment horizontal="right" wrapText="1"/>
    </xf>
    <xf numFmtId="3" fontId="51" fillId="0" borderId="41" xfId="5" applyNumberFormat="1" applyFont="1" applyBorder="1" applyAlignment="1">
      <alignment horizontal="right" wrapText="1"/>
    </xf>
    <xf numFmtId="0" fontId="22" fillId="0" borderId="0" xfId="5" applyFont="1"/>
    <xf numFmtId="0" fontId="22" fillId="0" borderId="0" xfId="5" applyFont="1" applyBorder="1"/>
    <xf numFmtId="0" fontId="9" fillId="0" borderId="0" xfId="19" applyFont="1" applyAlignment="1">
      <alignment horizontal="right"/>
    </xf>
    <xf numFmtId="0" fontId="52" fillId="0" borderId="0" xfId="19" applyFont="1"/>
    <xf numFmtId="165" fontId="9" fillId="0" borderId="39" xfId="3" applyNumberFormat="1" applyFont="1" applyBorder="1"/>
    <xf numFmtId="0" fontId="52" fillId="0" borderId="0" xfId="19" applyFont="1" applyAlignment="1">
      <alignment horizontal="right"/>
    </xf>
    <xf numFmtId="0" fontId="16" fillId="0" borderId="46" xfId="19" applyFont="1" applyBorder="1" applyAlignment="1">
      <alignment horizontal="center" vertical="center"/>
    </xf>
    <xf numFmtId="0" fontId="16" fillId="0" borderId="45" xfId="19" applyFont="1" applyBorder="1" applyAlignment="1">
      <alignment horizontal="center" vertical="center"/>
    </xf>
    <xf numFmtId="0" fontId="16" fillId="0" borderId="42" xfId="19" applyFont="1" applyBorder="1" applyAlignment="1">
      <alignment horizontal="center" vertical="center"/>
    </xf>
    <xf numFmtId="0" fontId="16" fillId="0" borderId="41" xfId="19" applyFont="1" applyBorder="1" applyAlignment="1">
      <alignment horizontal="center" vertical="center"/>
    </xf>
    <xf numFmtId="0" fontId="16" fillId="0" borderId="33" xfId="19" applyFont="1" applyBorder="1" applyAlignment="1">
      <alignment horizontal="center"/>
    </xf>
    <xf numFmtId="0" fontId="16" fillId="0" borderId="46" xfId="19" applyFont="1" applyBorder="1" applyAlignment="1">
      <alignment horizont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0" fontId="16" fillId="0" borderId="34" xfId="19" applyFont="1" applyBorder="1" applyAlignment="1">
      <alignment horizontal="center"/>
    </xf>
    <xf numFmtId="0" fontId="16" fillId="0" borderId="41" xfId="19" applyFont="1" applyBorder="1" applyAlignment="1">
      <alignment horizontal="center"/>
    </xf>
    <xf numFmtId="0" fontId="16" fillId="0" borderId="40" xfId="19" applyFont="1" applyBorder="1" applyAlignment="1">
      <alignment horizontal="center" vertical="center"/>
    </xf>
    <xf numFmtId="0" fontId="16" fillId="0" borderId="39" xfId="19" applyFont="1" applyBorder="1" applyAlignment="1">
      <alignment horizontal="center"/>
    </xf>
    <xf numFmtId="0" fontId="16" fillId="0" borderId="40" xfId="19" applyFont="1" applyBorder="1" applyAlignment="1">
      <alignment horizontal="center"/>
    </xf>
    <xf numFmtId="2" fontId="20" fillId="0" borderId="34" xfId="4" applyNumberFormat="1" applyFont="1" applyBorder="1" applyAlignment="1">
      <alignment horizontal="right" wrapText="1"/>
    </xf>
  </cellXfs>
  <cellStyles count="30">
    <cellStyle name="Comma" xfId="17" builtinId="3"/>
    <cellStyle name="Normal" xfId="0" builtinId="0"/>
    <cellStyle name="Normal 2" xfId="1" xr:uid="{00000000-0005-0000-0000-000000000000}"/>
    <cellStyle name="เครื่องหมายจุลภาค 13" xfId="27" xr:uid="{00000000-0005-0000-0000-000002000000}"/>
    <cellStyle name="เครื่องหมายจุลภาค 2" xfId="3" xr:uid="{00000000-0005-0000-0000-000003000000}"/>
    <cellStyle name="เครื่องหมายจุลภาค 2 2" xfId="28" xr:uid="{00000000-0005-0000-0000-000004000000}"/>
    <cellStyle name="เครื่องหมายจุลภาค 2 3" xfId="9" xr:uid="{00000000-0005-0000-0000-000005000000}"/>
    <cellStyle name="เครื่องหมายจุลภาค 2 5" xfId="15" xr:uid="{00000000-0005-0000-0000-000006000000}"/>
    <cellStyle name="เครื่องหมายจุลภาค 3" xfId="7" xr:uid="{00000000-0005-0000-0000-000007000000}"/>
    <cellStyle name="เครื่องหมายจุลภาค 3 2" xfId="8" xr:uid="{00000000-0005-0000-0000-000008000000}"/>
    <cellStyle name="เครื่องหมายจุลภาค 8 2" xfId="11" xr:uid="{00000000-0005-0000-0000-000009000000}"/>
    <cellStyle name="เครื่องหมายจุลภาค 8 3" xfId="12" xr:uid="{00000000-0005-0000-0000-00000A000000}"/>
    <cellStyle name="เครื่องหมายจุลภาค 9" xfId="21" xr:uid="{00000000-0005-0000-0000-00000B000000}"/>
    <cellStyle name="เครื่องหมายจุลภาค 9 2" xfId="13" xr:uid="{00000000-0005-0000-0000-00000C000000}"/>
    <cellStyle name="เครื่องหมายจุลภาค 9 2 10" xfId="22" xr:uid="{00000000-0005-0000-0000-00000D000000}"/>
    <cellStyle name="เครื่องหมายจุลภาค 9 2 2" xfId="16" xr:uid="{00000000-0005-0000-0000-00000E000000}"/>
    <cellStyle name="เครื่องหมายจุลภาค 9 2 3" xfId="14" xr:uid="{00000000-0005-0000-0000-00000F000000}"/>
    <cellStyle name="ปกติ 15" xfId="25" xr:uid="{00000000-0005-0000-0000-000011000000}"/>
    <cellStyle name="ปกติ 16" xfId="26" xr:uid="{00000000-0005-0000-0000-000012000000}"/>
    <cellStyle name="ปกติ 17" xfId="23" xr:uid="{00000000-0005-0000-0000-000013000000}"/>
    <cellStyle name="ปกติ 18" xfId="19" xr:uid="{00000000-0005-0000-0000-000014000000}"/>
    <cellStyle name="ปกติ 2" xfId="2" xr:uid="{00000000-0005-0000-0000-000015000000}"/>
    <cellStyle name="ปกติ 2 2" xfId="6" xr:uid="{00000000-0005-0000-0000-000016000000}"/>
    <cellStyle name="ปกติ 2 2 2" xfId="20" xr:uid="{00000000-0005-0000-0000-000017000000}"/>
    <cellStyle name="ปกติ 2 7" xfId="18" xr:uid="{00000000-0005-0000-0000-000018000000}"/>
    <cellStyle name="ปกติ 3" xfId="4" xr:uid="{00000000-0005-0000-0000-000019000000}"/>
    <cellStyle name="ปกติ 3 2" xfId="10" xr:uid="{00000000-0005-0000-0000-00001A000000}"/>
    <cellStyle name="ปกติ 3 5 2" xfId="24" xr:uid="{00000000-0005-0000-0000-00001B000000}"/>
    <cellStyle name="ปกติ 3 6 2" xfId="29" xr:uid="{00000000-0005-0000-0000-00001C000000}"/>
    <cellStyle name="ปกติ 4" xfId="5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38100</xdr:rowOff>
    </xdr:from>
    <xdr:to>
      <xdr:col>12</xdr:col>
      <xdr:colOff>0</xdr:colOff>
      <xdr:row>25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200900" y="5838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25</xdr:row>
      <xdr:rowOff>190500</xdr:rowOff>
    </xdr:from>
    <xdr:to>
      <xdr:col>13</xdr:col>
      <xdr:colOff>0</xdr:colOff>
      <xdr:row>25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780097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215724</xdr:colOff>
      <xdr:row>30</xdr:row>
      <xdr:rowOff>1664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5724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1211580</xdr:colOff>
      <xdr:row>4</xdr:row>
      <xdr:rowOff>295275</xdr:rowOff>
    </xdr:from>
    <xdr:to>
      <xdr:col>0</xdr:col>
      <xdr:colOff>1211580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525780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195943</xdr:colOff>
      <xdr:row>30</xdr:row>
      <xdr:rowOff>1664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191000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1104900</xdr:colOff>
      <xdr:row>4</xdr:row>
      <xdr:rowOff>295275</xdr:rowOff>
    </xdr:from>
    <xdr:to>
      <xdr:col>8</xdr:col>
      <xdr:colOff>1308562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4714875" y="1514475"/>
          <a:ext cx="363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187036</xdr:colOff>
      <xdr:row>30</xdr:row>
      <xdr:rowOff>1664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286500" y="9052832"/>
          <a:ext cx="187036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1104900</xdr:colOff>
      <xdr:row>4</xdr:row>
      <xdr:rowOff>295275</xdr:rowOff>
    </xdr:from>
    <xdr:to>
      <xdr:col>12</xdr:col>
      <xdr:colOff>1299707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810375" y="1514475"/>
          <a:ext cx="4307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195943</xdr:colOff>
      <xdr:row>30</xdr:row>
      <xdr:rowOff>1664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2049125" y="9052832"/>
          <a:ext cx="195943" cy="92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125730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43307"/>
          <a:ext cx="20574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29</xdr:row>
      <xdr:rowOff>204107</xdr:rowOff>
    </xdr:from>
    <xdr:to>
      <xdr:col>15</xdr:col>
      <xdr:colOff>226219</xdr:colOff>
      <xdr:row>30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9144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1297305</xdr:colOff>
      <xdr:row>4</xdr:row>
      <xdr:rowOff>295275</xdr:rowOff>
    </xdr:from>
    <xdr:to>
      <xdr:col>15</xdr:col>
      <xdr:colOff>1291590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9755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29</xdr:row>
      <xdr:rowOff>204107</xdr:rowOff>
    </xdr:from>
    <xdr:to>
      <xdr:col>20</xdr:col>
      <xdr:colOff>226219</xdr:colOff>
      <xdr:row>30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0" y="9043307"/>
          <a:ext cx="226219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1297305</xdr:colOff>
      <xdr:row>4</xdr:row>
      <xdr:rowOff>295275</xdr:rowOff>
    </xdr:from>
    <xdr:to>
      <xdr:col>20</xdr:col>
      <xdr:colOff>1291590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2803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204107</xdr:rowOff>
    </xdr:from>
    <xdr:to>
      <xdr:col>0</xdr:col>
      <xdr:colOff>202000</xdr:colOff>
      <xdr:row>29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5700E021-4D53-4FA6-A069-08B09C0FCC1C}"/>
            </a:ext>
          </a:extLst>
        </xdr:cNvPr>
        <xdr:cNvSpPr txBox="1">
          <a:spLocks noChangeArrowheads="1"/>
        </xdr:cNvSpPr>
      </xdr:nvSpPr>
      <xdr:spPr bwMode="auto">
        <a:xfrm>
          <a:off x="0" y="8738507"/>
          <a:ext cx="2020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3</xdr:row>
      <xdr:rowOff>302895</xdr:rowOff>
    </xdr:from>
    <xdr:to>
      <xdr:col>0</xdr:col>
      <xdr:colOff>1398339</xdr:colOff>
      <xdr:row>4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5B0CA58-52DC-45D0-B19D-F13C58E87163}"/>
            </a:ext>
          </a:extLst>
        </xdr:cNvPr>
        <xdr:cNvSpPr txBox="1">
          <a:spLocks noChangeArrowheads="1"/>
        </xdr:cNvSpPr>
      </xdr:nvSpPr>
      <xdr:spPr bwMode="auto">
        <a:xfrm>
          <a:off x="609600" y="12172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0</xdr:colOff>
      <xdr:row>28</xdr:row>
      <xdr:rowOff>196487</xdr:rowOff>
    </xdr:from>
    <xdr:to>
      <xdr:col>15</xdr:col>
      <xdr:colOff>183696</xdr:colOff>
      <xdr:row>29</xdr:row>
      <xdr:rowOff>780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4008731-E8EA-4E0E-800B-5CCB1CDFCBA5}"/>
            </a:ext>
          </a:extLst>
        </xdr:cNvPr>
        <xdr:cNvSpPr txBox="1">
          <a:spLocks noChangeArrowheads="1"/>
        </xdr:cNvSpPr>
      </xdr:nvSpPr>
      <xdr:spPr bwMode="auto">
        <a:xfrm>
          <a:off x="9144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556F259-53EA-440B-8533-99BB01C78308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15</xdr:col>
      <xdr:colOff>1082040</xdr:colOff>
      <xdr:row>3</xdr:row>
      <xdr:rowOff>295275</xdr:rowOff>
    </xdr:from>
    <xdr:to>
      <xdr:col>15</xdr:col>
      <xdr:colOff>1272540</xdr:colOff>
      <xdr:row>4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E74E851-7495-48BF-8AD8-D02D16E67467}"/>
            </a:ext>
          </a:extLst>
        </xdr:cNvPr>
        <xdr:cNvSpPr txBox="1">
          <a:spLocks noChangeArrowheads="1"/>
        </xdr:cNvSpPr>
      </xdr:nvSpPr>
      <xdr:spPr bwMode="auto">
        <a:xfrm>
          <a:off x="9749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0</xdr:colOff>
      <xdr:row>28</xdr:row>
      <xdr:rowOff>196487</xdr:rowOff>
    </xdr:from>
    <xdr:to>
      <xdr:col>20</xdr:col>
      <xdr:colOff>183696</xdr:colOff>
      <xdr:row>29</xdr:row>
      <xdr:rowOff>780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833A3364-E0CC-4A57-9233-A26DDA6D8ED8}"/>
            </a:ext>
          </a:extLst>
        </xdr:cNvPr>
        <xdr:cNvSpPr txBox="1">
          <a:spLocks noChangeArrowheads="1"/>
        </xdr:cNvSpPr>
      </xdr:nvSpPr>
      <xdr:spPr bwMode="auto">
        <a:xfrm>
          <a:off x="12192000" y="8730887"/>
          <a:ext cx="183696" cy="109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5CE64DC-DA71-4041-BD7D-1EC0A31EB6DE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20</xdr:col>
      <xdr:colOff>1082040</xdr:colOff>
      <xdr:row>3</xdr:row>
      <xdr:rowOff>295275</xdr:rowOff>
    </xdr:from>
    <xdr:to>
      <xdr:col>20</xdr:col>
      <xdr:colOff>1272540</xdr:colOff>
      <xdr:row>4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1CEF7C9-9AE2-4790-8153-DF40C35900A8}"/>
            </a:ext>
          </a:extLst>
        </xdr:cNvPr>
        <xdr:cNvSpPr txBox="1">
          <a:spLocks noChangeArrowheads="1"/>
        </xdr:cNvSpPr>
      </xdr:nvSpPr>
      <xdr:spPr bwMode="auto">
        <a:xfrm>
          <a:off x="12797790" y="12096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213632</xdr:rowOff>
    </xdr:from>
    <xdr:to>
      <xdr:col>0</xdr:col>
      <xdr:colOff>253242</xdr:colOff>
      <xdr:row>30</xdr:row>
      <xdr:rowOff>168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53242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1421130</xdr:colOff>
      <xdr:row>4</xdr:row>
      <xdr:rowOff>295275</xdr:rowOff>
    </xdr:from>
    <xdr:to>
      <xdr:col>0</xdr:col>
      <xdr:colOff>1421130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11505" y="1514475"/>
          <a:ext cx="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8</xdr:col>
      <xdr:colOff>0</xdr:colOff>
      <xdr:row>29</xdr:row>
      <xdr:rowOff>213632</xdr:rowOff>
    </xdr:from>
    <xdr:to>
      <xdr:col>8</xdr:col>
      <xdr:colOff>224444</xdr:colOff>
      <xdr:row>30</xdr:row>
      <xdr:rowOff>168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876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295275</xdr:rowOff>
    </xdr:from>
    <xdr:to>
      <xdr:col>8</xdr:col>
      <xdr:colOff>1528156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54864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235131</xdr:colOff>
      <xdr:row>30</xdr:row>
      <xdr:rowOff>168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>
          <a:spLocks noChangeArrowheads="1"/>
        </xdr:cNvSpPr>
      </xdr:nvSpPr>
      <xdr:spPr bwMode="auto">
        <a:xfrm>
          <a:off x="7315200" y="9052832"/>
          <a:ext cx="235131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295275</xdr:rowOff>
    </xdr:from>
    <xdr:to>
      <xdr:col>12</xdr:col>
      <xdr:colOff>1528156</xdr:colOff>
      <xdr:row>5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>
          <a:spLocks noChangeArrowheads="1"/>
        </xdr:cNvSpPr>
      </xdr:nvSpPr>
      <xdr:spPr bwMode="auto">
        <a:xfrm>
          <a:off x="7924800" y="1514475"/>
          <a:ext cx="4156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23</xdr:col>
      <xdr:colOff>0</xdr:colOff>
      <xdr:row>29</xdr:row>
      <xdr:rowOff>213632</xdr:rowOff>
    </xdr:from>
    <xdr:to>
      <xdr:col>23</xdr:col>
      <xdr:colOff>224444</xdr:colOff>
      <xdr:row>30</xdr:row>
      <xdr:rowOff>168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>
          <a:spLocks noChangeArrowheads="1"/>
        </xdr:cNvSpPr>
      </xdr:nvSpPr>
      <xdr:spPr bwMode="auto">
        <a:xfrm>
          <a:off x="14020800" y="9052832"/>
          <a:ext cx="224444" cy="91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23</xdr:col>
      <xdr:colOff>1181100</xdr:colOff>
      <xdr:row>4</xdr:row>
      <xdr:rowOff>295275</xdr:rowOff>
    </xdr:from>
    <xdr:to>
      <xdr:col>23</xdr:col>
      <xdr:colOff>1394460</xdr:colOff>
      <xdr:row>5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>
          <a:spLocks noChangeArrowheads="1"/>
        </xdr:cNvSpPr>
      </xdr:nvSpPr>
      <xdr:spPr bwMode="auto">
        <a:xfrm>
          <a:off x="14630400" y="1514475"/>
          <a:ext cx="3810" cy="9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213632</xdr:rowOff>
    </xdr:from>
    <xdr:to>
      <xdr:col>4</xdr:col>
      <xdr:colOff>213399</xdr:colOff>
      <xdr:row>30</xdr:row>
      <xdr:rowOff>437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052832"/>
          <a:ext cx="213399" cy="916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4</xdr:col>
      <xdr:colOff>1295400</xdr:colOff>
      <xdr:row>4</xdr:row>
      <xdr:rowOff>302895</xdr:rowOff>
    </xdr:from>
    <xdr:to>
      <xdr:col>4</xdr:col>
      <xdr:colOff>1539543</xdr:colOff>
      <xdr:row>5</xdr:row>
      <xdr:rowOff>212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609600" y="1522095"/>
          <a:ext cx="0" cy="211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8</xdr:col>
      <xdr:colOff>0</xdr:colOff>
      <xdr:row>30</xdr:row>
      <xdr:rowOff>121227</xdr:rowOff>
    </xdr:from>
    <xdr:ext cx="3957205" cy="2026227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5866" y="9265227"/>
          <a:ext cx="3957205" cy="2026227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29</xdr:row>
      <xdr:rowOff>213632</xdr:rowOff>
    </xdr:from>
    <xdr:to>
      <xdr:col>8</xdr:col>
      <xdr:colOff>213399</xdr:colOff>
      <xdr:row>30</xdr:row>
      <xdr:rowOff>437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8</xdr:col>
      <xdr:colOff>1295400</xdr:colOff>
      <xdr:row>4</xdr:row>
      <xdr:rowOff>302895</xdr:rowOff>
    </xdr:from>
    <xdr:to>
      <xdr:col>8</xdr:col>
      <xdr:colOff>1539543</xdr:colOff>
      <xdr:row>5</xdr:row>
      <xdr:rowOff>212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12</xdr:col>
      <xdr:colOff>0</xdr:colOff>
      <xdr:row>29</xdr:row>
      <xdr:rowOff>213632</xdr:rowOff>
    </xdr:from>
    <xdr:to>
      <xdr:col>12</xdr:col>
      <xdr:colOff>213399</xdr:colOff>
      <xdr:row>30</xdr:row>
      <xdr:rowOff>437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>
          <a:spLocks noChangeArrowheads="1"/>
        </xdr:cNvSpPr>
      </xdr:nvSpPr>
      <xdr:spPr bwMode="auto">
        <a:xfrm>
          <a:off x="0" y="7843157"/>
          <a:ext cx="213399" cy="43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12</xdr:col>
      <xdr:colOff>1295400</xdr:colOff>
      <xdr:row>4</xdr:row>
      <xdr:rowOff>302895</xdr:rowOff>
    </xdr:from>
    <xdr:to>
      <xdr:col>12</xdr:col>
      <xdr:colOff>1539543</xdr:colOff>
      <xdr:row>5</xdr:row>
      <xdr:rowOff>212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>
          <a:spLocks noChangeArrowheads="1"/>
        </xdr:cNvSpPr>
      </xdr:nvSpPr>
      <xdr:spPr bwMode="auto">
        <a:xfrm>
          <a:off x="1295400" y="1388745"/>
          <a:ext cx="244143" cy="4974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showGridLines="0" tabSelected="1" topLeftCell="A24" workbookViewId="0">
      <selection activeCell="B44" sqref="B44"/>
    </sheetView>
  </sheetViews>
  <sheetFormatPr defaultRowHeight="15"/>
  <cols>
    <col min="1" max="1" width="14" style="26" customWidth="1"/>
    <col min="2" max="7" width="14.7109375" style="26" customWidth="1"/>
    <col min="8" max="8" width="11" style="26" customWidth="1"/>
    <col min="9" max="16384" width="9.140625" style="26"/>
  </cols>
  <sheetData>
    <row r="1" spans="1:9" ht="18.75">
      <c r="A1" s="42" t="s">
        <v>336</v>
      </c>
    </row>
    <row r="2" spans="1:9" ht="18.75">
      <c r="A2" s="42" t="s">
        <v>337</v>
      </c>
    </row>
    <row r="3" spans="1:9" ht="2.25" customHeight="1" thickBot="1"/>
    <row r="4" spans="1:9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9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9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9" ht="19.5" thickBot="1">
      <c r="A7" s="918"/>
      <c r="B7" s="426" t="s">
        <v>39</v>
      </c>
      <c r="C7" s="426" t="s">
        <v>55</v>
      </c>
      <c r="D7" s="426" t="s">
        <v>54</v>
      </c>
      <c r="E7" s="426" t="s">
        <v>39</v>
      </c>
      <c r="F7" s="426" t="s">
        <v>55</v>
      </c>
      <c r="G7" s="426" t="s">
        <v>54</v>
      </c>
      <c r="H7" s="922"/>
    </row>
    <row r="8" spans="1:9" ht="17.25" customHeight="1">
      <c r="A8" s="24">
        <v>2557</v>
      </c>
      <c r="B8" s="58"/>
      <c r="C8" s="677"/>
      <c r="D8" s="58"/>
      <c r="E8" s="62"/>
      <c r="F8" s="678"/>
      <c r="G8" s="678"/>
      <c r="H8" s="914" t="s">
        <v>53</v>
      </c>
      <c r="I8" s="915"/>
    </row>
    <row r="9" spans="1:9" ht="17.25" customHeight="1">
      <c r="A9" s="53" t="s">
        <v>65</v>
      </c>
      <c r="B9" s="59">
        <v>25164.14</v>
      </c>
      <c r="C9" s="679">
        <v>11591</v>
      </c>
      <c r="D9" s="59">
        <v>13572.63</v>
      </c>
      <c r="E9" s="63">
        <v>1.7895801033650995</v>
      </c>
      <c r="F9" s="680">
        <v>1.5041482287068937</v>
      </c>
      <c r="G9" s="680">
        <v>2.1357014790462432</v>
      </c>
      <c r="H9" s="53" t="s">
        <v>27</v>
      </c>
      <c r="I9" s="22"/>
    </row>
    <row r="10" spans="1:9" ht="17.25" customHeight="1">
      <c r="A10" s="53" t="s">
        <v>68</v>
      </c>
      <c r="B10" s="59">
        <v>26169.03</v>
      </c>
      <c r="C10" s="59">
        <v>9450.2999999999993</v>
      </c>
      <c r="D10" s="59">
        <v>16718.72</v>
      </c>
      <c r="E10" s="688">
        <v>1.828303310064278</v>
      </c>
      <c r="F10" s="681">
        <v>1.212828468762188</v>
      </c>
      <c r="G10" s="681">
        <v>2.563695576545904</v>
      </c>
      <c r="H10" s="53" t="s">
        <v>31</v>
      </c>
      <c r="I10" s="22"/>
    </row>
    <row r="11" spans="1:9" ht="17.25" customHeight="1">
      <c r="A11" s="53" t="s">
        <v>67</v>
      </c>
      <c r="B11" s="59">
        <v>29440.6</v>
      </c>
      <c r="C11" s="59">
        <v>17564.59</v>
      </c>
      <c r="D11" s="59">
        <v>11876.01</v>
      </c>
      <c r="E11" s="688">
        <v>2.0496824261429323</v>
      </c>
      <c r="F11" s="681">
        <v>2.2600984592125184</v>
      </c>
      <c r="G11" s="681">
        <v>1.8016093868078342</v>
      </c>
      <c r="H11" s="53" t="s">
        <v>29</v>
      </c>
      <c r="I11" s="22"/>
    </row>
    <row r="12" spans="1:9" ht="17.25" customHeight="1">
      <c r="A12" s="53" t="s">
        <v>66</v>
      </c>
      <c r="B12" s="59">
        <v>6573.43</v>
      </c>
      <c r="C12" s="59">
        <v>4987.16</v>
      </c>
      <c r="D12" s="59">
        <v>1586.27</v>
      </c>
      <c r="E12" s="688">
        <v>0.46187727910512888</v>
      </c>
      <c r="F12" s="681">
        <v>0.64483674051446105</v>
      </c>
      <c r="G12" s="681">
        <v>0.24411682784688993</v>
      </c>
      <c r="H12" s="53" t="s">
        <v>28</v>
      </c>
      <c r="I12" s="22"/>
    </row>
    <row r="13" spans="1:9" ht="17.25" customHeight="1">
      <c r="A13" s="24"/>
      <c r="B13" s="675"/>
      <c r="C13" s="675"/>
      <c r="D13" s="675"/>
      <c r="E13" s="689"/>
      <c r="F13" s="682"/>
      <c r="G13" s="682"/>
      <c r="H13" s="676"/>
      <c r="I13" s="22"/>
    </row>
    <row r="14" spans="1:9" ht="17.25" customHeight="1">
      <c r="A14" s="24">
        <v>2558</v>
      </c>
      <c r="B14" s="675"/>
      <c r="C14" s="675"/>
      <c r="D14" s="675"/>
      <c r="E14" s="689"/>
      <c r="F14" s="682"/>
      <c r="G14" s="682"/>
      <c r="H14" s="914" t="s">
        <v>52</v>
      </c>
      <c r="I14" s="915"/>
    </row>
    <row r="15" spans="1:9" ht="17.25" customHeight="1">
      <c r="A15" s="53" t="s">
        <v>65</v>
      </c>
      <c r="B15" s="59">
        <v>24153.72</v>
      </c>
      <c r="C15" s="59">
        <v>13149.22</v>
      </c>
      <c r="D15" s="59">
        <v>11004.5</v>
      </c>
      <c r="E15" s="63">
        <v>1.7330999201303905</v>
      </c>
      <c r="F15" s="680">
        <v>1.7543218548116357</v>
      </c>
      <c r="G15" s="680">
        <v>1.708405639848406</v>
      </c>
      <c r="H15" s="53" t="s">
        <v>27</v>
      </c>
      <c r="I15" s="22"/>
    </row>
    <row r="16" spans="1:9" ht="17.25" customHeight="1">
      <c r="A16" s="53" t="s">
        <v>68</v>
      </c>
      <c r="B16" s="59">
        <v>20414.650000000001</v>
      </c>
      <c r="C16" s="59">
        <v>12682.12</v>
      </c>
      <c r="D16" s="59">
        <v>7732.52</v>
      </c>
      <c r="E16" s="63">
        <v>1.4635990299946733</v>
      </c>
      <c r="F16" s="680">
        <v>1.6713646390507266</v>
      </c>
      <c r="G16" s="680">
        <v>1.2157343238794964</v>
      </c>
      <c r="H16" s="53" t="s">
        <v>31</v>
      </c>
      <c r="I16" s="22"/>
    </row>
    <row r="17" spans="1:9" ht="17.25" customHeight="1">
      <c r="A17" s="53" t="s">
        <v>67</v>
      </c>
      <c r="B17" s="59">
        <v>28714.720000000001</v>
      </c>
      <c r="C17" s="59">
        <v>17043</v>
      </c>
      <c r="D17" s="59">
        <v>11672.29</v>
      </c>
      <c r="E17" s="63">
        <v>2.054432907741405</v>
      </c>
      <c r="F17" s="680">
        <v>2.2573510207771985</v>
      </c>
      <c r="G17" s="680">
        <v>1.8160743292415524</v>
      </c>
      <c r="H17" s="53" t="s">
        <v>29</v>
      </c>
      <c r="I17" s="22"/>
    </row>
    <row r="18" spans="1:9" ht="17.25" customHeight="1">
      <c r="A18" s="53" t="s">
        <v>66</v>
      </c>
      <c r="B18" s="59">
        <v>20349</v>
      </c>
      <c r="C18" s="59">
        <v>16223</v>
      </c>
      <c r="D18" s="59">
        <v>4126</v>
      </c>
      <c r="E18" s="63">
        <v>1.4429196546141849</v>
      </c>
      <c r="F18" s="680">
        <v>2.1619783788968876</v>
      </c>
      <c r="G18" s="680">
        <v>0.62522075553901935</v>
      </c>
      <c r="H18" s="53" t="s">
        <v>28</v>
      </c>
      <c r="I18" s="22"/>
    </row>
    <row r="19" spans="1:9" ht="17.25" customHeight="1">
      <c r="A19" s="24">
        <v>2559</v>
      </c>
      <c r="B19" s="60"/>
      <c r="C19" s="60"/>
      <c r="D19" s="60"/>
      <c r="E19" s="64"/>
      <c r="F19" s="683"/>
      <c r="G19" s="683"/>
      <c r="H19" s="914" t="s">
        <v>51</v>
      </c>
      <c r="I19" s="915"/>
    </row>
    <row r="20" spans="1:9" ht="17.25">
      <c r="A20" s="53" t="s">
        <v>65</v>
      </c>
      <c r="B20" s="55">
        <v>19850.34</v>
      </c>
      <c r="C20" s="59">
        <v>15764</v>
      </c>
      <c r="D20" s="59">
        <v>4086</v>
      </c>
      <c r="E20" s="63">
        <v>1.5140485471923326</v>
      </c>
      <c r="F20" s="680">
        <v>2.1557269568591515</v>
      </c>
      <c r="G20" s="680">
        <v>0.70468381728505169</v>
      </c>
      <c r="H20" s="53" t="s">
        <v>27</v>
      </c>
      <c r="I20" s="22"/>
    </row>
    <row r="21" spans="1:9" ht="17.25">
      <c r="A21" s="53" t="s">
        <v>68</v>
      </c>
      <c r="B21" s="55">
        <v>26018.83</v>
      </c>
      <c r="C21" s="55">
        <v>11971.67</v>
      </c>
      <c r="D21" s="61">
        <v>14047.16</v>
      </c>
      <c r="E21" s="63">
        <v>1.9612507861185322</v>
      </c>
      <c r="F21" s="680">
        <v>1.6209342853204336</v>
      </c>
      <c r="G21" s="680">
        <v>2.3886531239552315</v>
      </c>
      <c r="H21" s="53" t="s">
        <v>31</v>
      </c>
      <c r="I21" s="22"/>
    </row>
    <row r="22" spans="1:9" ht="17.25">
      <c r="A22" s="53" t="s">
        <v>67</v>
      </c>
      <c r="B22" s="55">
        <v>15560.65</v>
      </c>
      <c r="C22" s="55">
        <v>7053.76</v>
      </c>
      <c r="D22" s="61">
        <v>8506.89</v>
      </c>
      <c r="E22" s="63">
        <v>1.1541941150278474</v>
      </c>
      <c r="F22" s="680">
        <v>0.9474016129772489</v>
      </c>
      <c r="G22" s="680">
        <v>1.4092523124867151</v>
      </c>
      <c r="H22" s="53" t="s">
        <v>29</v>
      </c>
      <c r="I22" s="22"/>
    </row>
    <row r="23" spans="1:9" ht="17.25">
      <c r="A23" s="53" t="s">
        <v>66</v>
      </c>
      <c r="B23" s="55">
        <v>33060.5</v>
      </c>
      <c r="C23" s="55">
        <v>18230.18</v>
      </c>
      <c r="D23" s="55">
        <v>14830.32</v>
      </c>
      <c r="E23" s="63">
        <v>2.4497677205539907</v>
      </c>
      <c r="F23" s="680">
        <v>2.4484384173788789</v>
      </c>
      <c r="G23" s="680">
        <v>2.4514037463120637</v>
      </c>
      <c r="H23" s="53" t="s">
        <v>28</v>
      </c>
      <c r="I23" s="22"/>
    </row>
    <row r="24" spans="1:9" ht="17.25">
      <c r="A24" s="24">
        <v>2560</v>
      </c>
      <c r="B24" s="55"/>
      <c r="C24" s="59"/>
      <c r="D24" s="59"/>
      <c r="E24" s="63"/>
      <c r="F24" s="680"/>
      <c r="G24" s="684"/>
      <c r="H24" s="425" t="s">
        <v>50</v>
      </c>
      <c r="I24" s="24"/>
    </row>
    <row r="25" spans="1:9" ht="17.25">
      <c r="A25" s="53" t="s">
        <v>65</v>
      </c>
      <c r="B25" s="55">
        <v>34305.43</v>
      </c>
      <c r="C25" s="55">
        <v>22264.98</v>
      </c>
      <c r="D25" s="61">
        <v>12040.45</v>
      </c>
      <c r="E25" s="63">
        <v>2.6347932744298075</v>
      </c>
      <c r="F25" s="680">
        <v>3.0267151043020695</v>
      </c>
      <c r="G25" s="680">
        <v>2.1257804094410782</v>
      </c>
      <c r="H25" s="53" t="s">
        <v>27</v>
      </c>
      <c r="I25" s="22"/>
    </row>
    <row r="26" spans="1:9" ht="17.25">
      <c r="A26" s="53" t="s">
        <v>68</v>
      </c>
      <c r="B26" s="55">
        <v>23887</v>
      </c>
      <c r="C26" s="55">
        <v>11446</v>
      </c>
      <c r="D26" s="61">
        <v>12441</v>
      </c>
      <c r="E26" s="63">
        <v>1.8263908003792397</v>
      </c>
      <c r="F26" s="680">
        <v>1.6107741454284468</v>
      </c>
      <c r="G26" s="680">
        <v>2.0829078002310437</v>
      </c>
      <c r="H26" s="53" t="s">
        <v>31</v>
      </c>
      <c r="I26" s="22"/>
    </row>
    <row r="27" spans="1:9" ht="17.25">
      <c r="A27" s="53" t="s">
        <v>67</v>
      </c>
      <c r="B27" s="55">
        <v>24490</v>
      </c>
      <c r="C27" s="55">
        <v>15984</v>
      </c>
      <c r="D27" s="61">
        <v>8506</v>
      </c>
      <c r="E27" s="63">
        <v>1.767109538422907</v>
      </c>
      <c r="F27" s="680">
        <v>2.1242692176326039</v>
      </c>
      <c r="G27" s="680">
        <v>1.3428434307076371</v>
      </c>
      <c r="H27" s="53" t="s">
        <v>29</v>
      </c>
      <c r="I27" s="22"/>
    </row>
    <row r="28" spans="1:9" ht="17.25">
      <c r="A28" s="53" t="s">
        <v>66</v>
      </c>
      <c r="B28" s="55">
        <v>28784</v>
      </c>
      <c r="C28" s="55">
        <v>13806</v>
      </c>
      <c r="D28" s="61">
        <v>14978</v>
      </c>
      <c r="E28" s="63">
        <v>2.1429246782523372</v>
      </c>
      <c r="F28" s="680">
        <v>1.8682306072629056</v>
      </c>
      <c r="G28" s="680">
        <v>2.478886106619576</v>
      </c>
      <c r="H28" s="53" t="s">
        <v>28</v>
      </c>
      <c r="I28" s="22"/>
    </row>
    <row r="29" spans="1:9" ht="17.25">
      <c r="A29" s="54">
        <v>2561</v>
      </c>
      <c r="B29" s="56">
        <v>21485</v>
      </c>
      <c r="C29" s="56">
        <v>12524</v>
      </c>
      <c r="D29" s="56">
        <v>8961</v>
      </c>
      <c r="E29" s="65">
        <v>1.65</v>
      </c>
      <c r="F29" s="685">
        <v>1.73</v>
      </c>
      <c r="G29" s="685">
        <v>1.54</v>
      </c>
      <c r="H29" s="54">
        <v>2018</v>
      </c>
    </row>
    <row r="30" spans="1:9" ht="17.25">
      <c r="A30" s="53" t="s">
        <v>65</v>
      </c>
      <c r="B30" s="57">
        <v>25243</v>
      </c>
      <c r="C30" s="57">
        <v>15208</v>
      </c>
      <c r="D30" s="57">
        <v>10035</v>
      </c>
      <c r="E30" s="66">
        <v>1.95</v>
      </c>
      <c r="F30" s="686">
        <v>2.12</v>
      </c>
      <c r="G30" s="686">
        <v>1.74</v>
      </c>
      <c r="H30" s="53" t="s">
        <v>27</v>
      </c>
    </row>
    <row r="31" spans="1:9" ht="17.25">
      <c r="A31" s="53" t="s">
        <v>68</v>
      </c>
      <c r="B31" s="57">
        <v>23374</v>
      </c>
      <c r="C31" s="57">
        <v>17519</v>
      </c>
      <c r="D31" s="57">
        <v>5855</v>
      </c>
      <c r="E31" s="66">
        <v>1.82</v>
      </c>
      <c r="F31" s="686">
        <v>2.44</v>
      </c>
      <c r="G31" s="686">
        <v>1.03</v>
      </c>
      <c r="H31" s="53" t="s">
        <v>31</v>
      </c>
    </row>
    <row r="32" spans="1:9" ht="17.25">
      <c r="A32" s="53" t="s">
        <v>67</v>
      </c>
      <c r="B32" s="57">
        <v>11024</v>
      </c>
      <c r="C32" s="57">
        <v>3368</v>
      </c>
      <c r="D32" s="57">
        <v>7656</v>
      </c>
      <c r="E32" s="66">
        <v>0.84</v>
      </c>
      <c r="F32" s="686">
        <v>0.47</v>
      </c>
      <c r="G32" s="686">
        <v>1.3</v>
      </c>
      <c r="H32" s="53" t="s">
        <v>29</v>
      </c>
    </row>
    <row r="33" spans="1:8" ht="17.25">
      <c r="A33" s="53" t="s">
        <v>66</v>
      </c>
      <c r="B33" s="57">
        <v>26302</v>
      </c>
      <c r="C33" s="57">
        <v>14003</v>
      </c>
      <c r="D33" s="57">
        <v>12299</v>
      </c>
      <c r="E33" s="66">
        <v>1.99</v>
      </c>
      <c r="F33" s="686">
        <v>1.92</v>
      </c>
      <c r="G33" s="686">
        <v>2.08</v>
      </c>
      <c r="H33" s="53" t="s">
        <v>28</v>
      </c>
    </row>
    <row r="34" spans="1:8" ht="17.25">
      <c r="A34" s="54">
        <v>2562</v>
      </c>
      <c r="B34" s="56">
        <v>20088</v>
      </c>
      <c r="C34" s="56">
        <v>11514</v>
      </c>
      <c r="D34" s="56">
        <v>8574</v>
      </c>
      <c r="E34" s="65">
        <v>1.62</v>
      </c>
      <c r="F34" s="685">
        <v>1.67</v>
      </c>
      <c r="G34" s="685">
        <v>1.55</v>
      </c>
      <c r="H34" s="54">
        <v>2019</v>
      </c>
    </row>
    <row r="35" spans="1:8" ht="17.25">
      <c r="A35" s="53" t="s">
        <v>65</v>
      </c>
      <c r="B35" s="57">
        <v>13695</v>
      </c>
      <c r="C35" s="57">
        <v>10199</v>
      </c>
      <c r="D35" s="57">
        <v>3496</v>
      </c>
      <c r="E35" s="66">
        <v>1.08</v>
      </c>
      <c r="F35" s="686">
        <v>1.45</v>
      </c>
      <c r="G35" s="686">
        <v>0.62</v>
      </c>
      <c r="H35" s="53" t="s">
        <v>27</v>
      </c>
    </row>
    <row r="36" spans="1:8" ht="17.25">
      <c r="A36" s="53" t="s">
        <v>68</v>
      </c>
      <c r="B36" s="57">
        <v>25972</v>
      </c>
      <c r="C36" s="57">
        <v>10417</v>
      </c>
      <c r="D36" s="57">
        <v>15555</v>
      </c>
      <c r="E36" s="66">
        <v>2.08</v>
      </c>
      <c r="F36" s="686">
        <v>1.52</v>
      </c>
      <c r="G36" s="686">
        <v>2.78</v>
      </c>
      <c r="H36" s="53" t="s">
        <v>31</v>
      </c>
    </row>
    <row r="37" spans="1:8" ht="17.25">
      <c r="A37" s="53" t="s">
        <v>67</v>
      </c>
      <c r="B37" s="57">
        <v>14521</v>
      </c>
      <c r="C37" s="57">
        <v>9806</v>
      </c>
      <c r="D37" s="57">
        <v>4715</v>
      </c>
      <c r="E37" s="66">
        <v>1.21</v>
      </c>
      <c r="F37" s="686">
        <v>1.43</v>
      </c>
      <c r="G37" s="686">
        <v>0.91</v>
      </c>
      <c r="H37" s="53" t="s">
        <v>29</v>
      </c>
    </row>
    <row r="38" spans="1:8" ht="17.25">
      <c r="A38" s="53" t="s">
        <v>66</v>
      </c>
      <c r="B38" s="57">
        <v>26165</v>
      </c>
      <c r="C38" s="57">
        <v>15633</v>
      </c>
      <c r="D38" s="57">
        <v>10532</v>
      </c>
      <c r="E38" s="66">
        <v>2.1</v>
      </c>
      <c r="F38" s="686">
        <v>2.2799999999999998</v>
      </c>
      <c r="G38" s="686">
        <v>1.88</v>
      </c>
      <c r="H38" s="53" t="s">
        <v>28</v>
      </c>
    </row>
    <row r="39" spans="1:8" ht="17.25">
      <c r="A39" s="54">
        <v>2563</v>
      </c>
      <c r="B39" s="56">
        <v>33473</v>
      </c>
      <c r="C39" s="56">
        <v>12809</v>
      </c>
      <c r="D39" s="56">
        <v>20664</v>
      </c>
      <c r="E39" s="65">
        <v>2.5099999999999998</v>
      </c>
      <c r="F39" s="685">
        <v>1.74</v>
      </c>
      <c r="G39" s="685">
        <v>3.5</v>
      </c>
      <c r="H39" s="54">
        <v>2020</v>
      </c>
    </row>
    <row r="40" spans="1:8" ht="17.25">
      <c r="A40" s="53" t="s">
        <v>65</v>
      </c>
      <c r="B40" s="56">
        <v>18210</v>
      </c>
      <c r="C40" s="56">
        <v>7987</v>
      </c>
      <c r="D40" s="56">
        <v>10223</v>
      </c>
      <c r="E40" s="65">
        <v>1.44</v>
      </c>
      <c r="F40" s="685">
        <v>1.1299999999999999</v>
      </c>
      <c r="G40" s="685">
        <v>1.84</v>
      </c>
      <c r="H40" s="53" t="s">
        <v>27</v>
      </c>
    </row>
    <row r="41" spans="1:8" ht="17.25">
      <c r="A41" s="53" t="s">
        <v>68</v>
      </c>
      <c r="B41" s="57">
        <v>52533</v>
      </c>
      <c r="C41" s="57">
        <v>15295</v>
      </c>
      <c r="D41" s="57">
        <v>37238</v>
      </c>
      <c r="E41" s="66">
        <v>3.94</v>
      </c>
      <c r="F41" s="686">
        <v>2.08</v>
      </c>
      <c r="G41" s="686">
        <v>6.24</v>
      </c>
      <c r="H41" s="53" t="s">
        <v>31</v>
      </c>
    </row>
    <row r="42" spans="1:8" ht="17.25">
      <c r="A42" s="53" t="s">
        <v>67</v>
      </c>
      <c r="B42" s="57">
        <v>45962</v>
      </c>
      <c r="C42" s="57">
        <v>19721</v>
      </c>
      <c r="D42" s="57">
        <v>26241</v>
      </c>
      <c r="E42" s="66">
        <v>3.43</v>
      </c>
      <c r="F42" s="686">
        <v>2.63</v>
      </c>
      <c r="G42" s="686">
        <v>4.45</v>
      </c>
      <c r="H42" s="53" t="s">
        <v>29</v>
      </c>
    </row>
    <row r="43" spans="1:8" ht="17.25">
      <c r="A43" s="53" t="s">
        <v>66</v>
      </c>
      <c r="B43" s="57">
        <v>17189</v>
      </c>
      <c r="C43" s="57">
        <v>8234</v>
      </c>
      <c r="D43" s="57">
        <v>8955</v>
      </c>
      <c r="E43" s="66">
        <v>1.25</v>
      </c>
      <c r="F43" s="686">
        <v>1.0900000000000001</v>
      </c>
      <c r="G43" s="686">
        <v>1.44</v>
      </c>
      <c r="H43" s="53" t="s">
        <v>28</v>
      </c>
    </row>
    <row r="44" spans="1:8" ht="17.25">
      <c r="A44" s="54">
        <v>2564</v>
      </c>
      <c r="B44" s="56"/>
      <c r="C44" s="56"/>
      <c r="D44" s="56"/>
      <c r="E44" s="65"/>
      <c r="F44" s="685"/>
      <c r="G44" s="685"/>
      <c r="H44" s="54">
        <v>2021</v>
      </c>
    </row>
    <row r="45" spans="1:8" s="424" customFormat="1" ht="17.25">
      <c r="A45" s="53" t="s">
        <v>65</v>
      </c>
      <c r="B45" s="57">
        <v>21784</v>
      </c>
      <c r="C45" s="57">
        <v>16766</v>
      </c>
      <c r="D45" s="57">
        <v>5018</v>
      </c>
      <c r="E45" s="66">
        <v>1.78</v>
      </c>
      <c r="F45" s="686">
        <v>2.42</v>
      </c>
      <c r="G45" s="686">
        <v>0.95</v>
      </c>
      <c r="H45" s="53" t="s">
        <v>27</v>
      </c>
    </row>
    <row r="46" spans="1:8" s="424" customFormat="1" ht="17.25">
      <c r="A46" s="53" t="s">
        <v>68</v>
      </c>
      <c r="B46" s="56">
        <v>21314.74</v>
      </c>
      <c r="C46" s="56">
        <v>10041.6</v>
      </c>
      <c r="D46" s="56">
        <v>11273.14</v>
      </c>
      <c r="E46" s="65">
        <v>1.78</v>
      </c>
      <c r="F46" s="685">
        <v>1.51</v>
      </c>
      <c r="G46" s="685">
        <v>2.13</v>
      </c>
      <c r="H46" s="53" t="s">
        <v>31</v>
      </c>
    </row>
    <row r="47" spans="1:8" ht="17.25">
      <c r="A47" s="53" t="s">
        <v>67</v>
      </c>
      <c r="B47" s="56">
        <v>27713.54</v>
      </c>
      <c r="C47" s="56">
        <v>19765.080000000002</v>
      </c>
      <c r="D47" s="56">
        <v>7948.46</v>
      </c>
      <c r="E47" s="65">
        <v>2.13</v>
      </c>
      <c r="F47" s="685">
        <v>2.72</v>
      </c>
      <c r="G47" s="685">
        <v>1.39</v>
      </c>
      <c r="H47" s="53" t="s">
        <v>29</v>
      </c>
    </row>
    <row r="48" spans="1:8" ht="17.25">
      <c r="A48" s="53" t="s">
        <v>66</v>
      </c>
      <c r="B48" s="56">
        <v>29026.07</v>
      </c>
      <c r="C48" s="56">
        <v>17320.919999999998</v>
      </c>
      <c r="D48" s="56">
        <v>11705.15</v>
      </c>
      <c r="E48" s="949">
        <v>2.4</v>
      </c>
      <c r="F48" s="691">
        <v>2.48</v>
      </c>
      <c r="G48" s="691">
        <v>2.2999999999999998</v>
      </c>
      <c r="H48" s="53" t="s">
        <v>28</v>
      </c>
    </row>
    <row r="49" spans="1:8" ht="21.75" customHeight="1">
      <c r="A49" s="54">
        <v>2565</v>
      </c>
      <c r="B49" s="56"/>
      <c r="C49" s="56"/>
      <c r="D49" s="56"/>
      <c r="E49" s="65"/>
      <c r="F49" s="685"/>
      <c r="G49" s="685"/>
      <c r="H49" s="54">
        <v>2022</v>
      </c>
    </row>
    <row r="50" spans="1:8" ht="21" customHeight="1">
      <c r="A50" s="53" t="s">
        <v>65</v>
      </c>
      <c r="B50" s="56">
        <v>13463</v>
      </c>
      <c r="C50" s="56">
        <v>7446</v>
      </c>
      <c r="D50" s="56">
        <v>6017</v>
      </c>
      <c r="E50" s="949">
        <v>1.1000000000000001</v>
      </c>
      <c r="F50" s="691">
        <v>1.1000000000000001</v>
      </c>
      <c r="G50" s="691">
        <v>1.1000000000000001</v>
      </c>
      <c r="H50" s="53" t="s">
        <v>27</v>
      </c>
    </row>
    <row r="51" spans="1:8" ht="18" thickBot="1">
      <c r="A51" s="608"/>
      <c r="B51" s="674"/>
      <c r="C51" s="674"/>
      <c r="D51" s="674"/>
      <c r="E51" s="609"/>
      <c r="F51" s="687"/>
      <c r="G51" s="687"/>
      <c r="H51" s="608"/>
    </row>
    <row r="52" spans="1:8" ht="18.75">
      <c r="A52" s="28" t="s">
        <v>64</v>
      </c>
      <c r="B52" s="27" t="s">
        <v>63</v>
      </c>
      <c r="C52" s="29"/>
      <c r="D52" s="29"/>
      <c r="E52" s="28" t="s">
        <v>62</v>
      </c>
      <c r="F52" s="27" t="s">
        <v>61</v>
      </c>
      <c r="G52" s="29"/>
    </row>
    <row r="53" spans="1:8" ht="18.75">
      <c r="A53" s="28" t="s">
        <v>60</v>
      </c>
      <c r="B53" s="27" t="s">
        <v>59</v>
      </c>
      <c r="E53" s="28" t="s">
        <v>58</v>
      </c>
      <c r="F53" s="27" t="s">
        <v>57</v>
      </c>
    </row>
  </sheetData>
  <mergeCells count="9">
    <mergeCell ref="H8:I8"/>
    <mergeCell ref="H14:I14"/>
    <mergeCell ref="H19:I19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59055118110236227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5"/>
  <sheetViews>
    <sheetView showGridLines="0" topLeftCell="G1" workbookViewId="0">
      <selection activeCell="C6" sqref="C6:C10"/>
    </sheetView>
  </sheetViews>
  <sheetFormatPr defaultRowHeight="18" customHeight="1"/>
  <cols>
    <col min="1" max="1" width="19.85546875" style="1" customWidth="1"/>
    <col min="2" max="2" width="15.85546875" style="1" customWidth="1"/>
    <col min="3" max="3" width="21.28515625" style="1" customWidth="1"/>
    <col min="4" max="4" width="35" style="1" customWidth="1"/>
    <col min="5" max="5" width="18.42578125" style="1" customWidth="1"/>
    <col min="6" max="20" width="9.5703125" style="1" customWidth="1"/>
    <col min="21" max="21" width="9.140625" style="1"/>
    <col min="22" max="22" width="9.85546875" style="1" bestFit="1" customWidth="1"/>
    <col min="23" max="16384" width="9.140625" style="1"/>
  </cols>
  <sheetData>
    <row r="1" spans="1:20" ht="18" customHeight="1">
      <c r="A1" s="7" t="s">
        <v>26</v>
      </c>
      <c r="B1" s="2"/>
      <c r="C1" s="2"/>
      <c r="D1" s="2"/>
      <c r="E1" s="8" t="s">
        <v>25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" customHeight="1">
      <c r="A2" s="611"/>
      <c r="B2" s="428"/>
      <c r="C2" s="908" t="s">
        <v>6</v>
      </c>
      <c r="D2" s="908" t="s">
        <v>7</v>
      </c>
      <c r="E2" s="10"/>
      <c r="F2" s="902">
        <v>2564</v>
      </c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4"/>
    </row>
    <row r="3" spans="1:20" ht="18" customHeight="1">
      <c r="A3" s="429"/>
      <c r="B3" s="429"/>
      <c r="C3" s="909"/>
      <c r="D3" s="909"/>
      <c r="E3" s="9"/>
      <c r="F3" s="911" t="s">
        <v>0</v>
      </c>
      <c r="G3" s="912"/>
      <c r="H3" s="913"/>
      <c r="I3" s="911" t="s">
        <v>1</v>
      </c>
      <c r="J3" s="912"/>
      <c r="K3" s="913"/>
      <c r="L3" s="911" t="s">
        <v>2</v>
      </c>
      <c r="M3" s="912"/>
      <c r="N3" s="913"/>
      <c r="O3" s="899" t="s">
        <v>3</v>
      </c>
      <c r="P3" s="900"/>
      <c r="Q3" s="901"/>
      <c r="R3" s="899" t="s">
        <v>24</v>
      </c>
      <c r="S3" s="900"/>
      <c r="T3" s="901"/>
    </row>
    <row r="4" spans="1:20" ht="18" customHeight="1">
      <c r="A4" s="430" t="s">
        <v>4</v>
      </c>
      <c r="B4" s="430" t="s">
        <v>5</v>
      </c>
      <c r="C4" s="910"/>
      <c r="D4" s="910"/>
      <c r="E4" s="15" t="s">
        <v>8</v>
      </c>
      <c r="F4" s="13" t="s">
        <v>9</v>
      </c>
      <c r="G4" s="13" t="s">
        <v>10</v>
      </c>
      <c r="H4" s="13" t="s">
        <v>11</v>
      </c>
      <c r="I4" s="13" t="s">
        <v>9</v>
      </c>
      <c r="J4" s="13" t="s">
        <v>10</v>
      </c>
      <c r="K4" s="13" t="s">
        <v>11</v>
      </c>
      <c r="L4" s="13" t="s">
        <v>9</v>
      </c>
      <c r="M4" s="13" t="s">
        <v>10</v>
      </c>
      <c r="N4" s="13" t="s">
        <v>11</v>
      </c>
      <c r="O4" s="13" t="s">
        <v>9</v>
      </c>
      <c r="P4" s="13" t="s">
        <v>10</v>
      </c>
      <c r="Q4" s="14" t="s">
        <v>11</v>
      </c>
      <c r="R4" s="13" t="s">
        <v>9</v>
      </c>
      <c r="S4" s="13" t="s">
        <v>10</v>
      </c>
      <c r="T4" s="14" t="s">
        <v>11</v>
      </c>
    </row>
    <row r="5" spans="1:20" ht="18" customHeight="1">
      <c r="A5" s="11" t="s">
        <v>22</v>
      </c>
      <c r="B5" s="905" t="s">
        <v>23</v>
      </c>
      <c r="C5" s="3" t="s">
        <v>12</v>
      </c>
      <c r="D5" s="3"/>
      <c r="E5" s="3"/>
      <c r="F5" s="4">
        <v>2056507</v>
      </c>
      <c r="G5" s="4">
        <v>992439</v>
      </c>
      <c r="H5" s="4">
        <v>1064068</v>
      </c>
      <c r="I5" s="4">
        <v>2057188</v>
      </c>
      <c r="J5" s="4">
        <v>992654</v>
      </c>
      <c r="K5" s="4">
        <v>1064534</v>
      </c>
      <c r="L5" s="4">
        <v>2057676</v>
      </c>
      <c r="M5" s="4">
        <v>992771</v>
      </c>
      <c r="N5" s="4">
        <v>1064905</v>
      </c>
      <c r="O5" s="4">
        <v>2057614</v>
      </c>
      <c r="P5" s="4">
        <v>992619</v>
      </c>
      <c r="Q5" s="5">
        <v>1064995</v>
      </c>
      <c r="R5" s="4">
        <v>2057246.25</v>
      </c>
      <c r="S5" s="4">
        <v>992620.75</v>
      </c>
      <c r="T5" s="4">
        <v>1064625.5</v>
      </c>
    </row>
    <row r="6" spans="1:20" ht="18" customHeight="1">
      <c r="A6" s="12"/>
      <c r="B6" s="906"/>
      <c r="C6" s="905" t="s">
        <v>13</v>
      </c>
      <c r="D6" s="3"/>
      <c r="E6" s="3"/>
      <c r="F6" s="4">
        <v>1221200.56</v>
      </c>
      <c r="G6" s="4">
        <v>690445.05</v>
      </c>
      <c r="H6" s="4">
        <v>530755.51</v>
      </c>
      <c r="I6" s="4">
        <v>1243398.96</v>
      </c>
      <c r="J6" s="4">
        <v>699322.29</v>
      </c>
      <c r="K6" s="4">
        <v>544076.68000000005</v>
      </c>
      <c r="L6" s="4">
        <v>1298981.49</v>
      </c>
      <c r="M6" s="4">
        <v>725812.37</v>
      </c>
      <c r="N6" s="4">
        <v>573169.12</v>
      </c>
      <c r="O6" s="4">
        <v>1207437.1399999999</v>
      </c>
      <c r="P6" s="4">
        <v>698279.58</v>
      </c>
      <c r="Q6" s="5">
        <v>509157.57</v>
      </c>
      <c r="R6" s="4">
        <v>1242754.5374999999</v>
      </c>
      <c r="S6" s="4">
        <v>703464.82250000001</v>
      </c>
      <c r="T6" s="4">
        <v>539289.72</v>
      </c>
    </row>
    <row r="7" spans="1:20" ht="18" customHeight="1">
      <c r="A7" s="12"/>
      <c r="B7" s="906"/>
      <c r="C7" s="906"/>
      <c r="D7" s="905" t="s">
        <v>8</v>
      </c>
      <c r="E7" s="3"/>
      <c r="F7" s="4">
        <v>1119818.1499999999</v>
      </c>
      <c r="G7" s="4">
        <v>624027.46</v>
      </c>
      <c r="H7" s="4">
        <v>495790.69</v>
      </c>
      <c r="I7" s="4">
        <v>1195092.79</v>
      </c>
      <c r="J7" s="4">
        <v>666541.17000000004</v>
      </c>
      <c r="K7" s="4">
        <v>528551.63</v>
      </c>
      <c r="L7" s="4">
        <v>1287036.49</v>
      </c>
      <c r="M7" s="4">
        <v>720386.47</v>
      </c>
      <c r="N7" s="4">
        <v>566650.02</v>
      </c>
      <c r="O7" s="4">
        <v>1182230.71</v>
      </c>
      <c r="P7" s="4">
        <v>677253.08</v>
      </c>
      <c r="Q7" s="5">
        <v>504977.62</v>
      </c>
      <c r="R7" s="4">
        <v>1196044.5349999999</v>
      </c>
      <c r="S7" s="4">
        <v>672052.04499999993</v>
      </c>
      <c r="T7" s="4">
        <v>523992.49</v>
      </c>
    </row>
    <row r="8" spans="1:20" ht="18" customHeight="1">
      <c r="A8" s="12"/>
      <c r="B8" s="906"/>
      <c r="C8" s="906"/>
      <c r="D8" s="906"/>
      <c r="E8" s="3" t="s">
        <v>14</v>
      </c>
      <c r="F8" s="4">
        <v>1098034.0900000001</v>
      </c>
      <c r="G8" s="4">
        <v>607261.39</v>
      </c>
      <c r="H8" s="4">
        <v>490772.71</v>
      </c>
      <c r="I8" s="4">
        <v>1173778.06</v>
      </c>
      <c r="J8" s="4">
        <v>656499.56999999995</v>
      </c>
      <c r="K8" s="4">
        <v>517278.48</v>
      </c>
      <c r="L8" s="4">
        <v>1259322.95</v>
      </c>
      <c r="M8" s="4">
        <v>700621.39</v>
      </c>
      <c r="N8" s="4">
        <v>558701.56000000006</v>
      </c>
      <c r="O8" s="4">
        <v>1153204.6399999999</v>
      </c>
      <c r="P8" s="4">
        <v>659932.17000000004</v>
      </c>
      <c r="Q8" s="5">
        <v>493272.47</v>
      </c>
      <c r="R8" s="4">
        <v>1171084.9350000001</v>
      </c>
      <c r="S8" s="4">
        <v>656078.63</v>
      </c>
      <c r="T8" s="4">
        <v>515006.30499999999</v>
      </c>
    </row>
    <row r="9" spans="1:20" ht="18" customHeight="1">
      <c r="A9" s="12"/>
      <c r="B9" s="906"/>
      <c r="C9" s="906"/>
      <c r="D9" s="907"/>
      <c r="E9" s="3" t="s">
        <v>15</v>
      </c>
      <c r="F9" s="4">
        <v>21784.06</v>
      </c>
      <c r="G9" s="4">
        <v>16766.080000000002</v>
      </c>
      <c r="H9" s="4">
        <v>5017.9799999999996</v>
      </c>
      <c r="I9" s="4">
        <v>21314.74</v>
      </c>
      <c r="J9" s="4">
        <v>10041.6</v>
      </c>
      <c r="K9" s="4">
        <v>11273.14</v>
      </c>
      <c r="L9" s="4">
        <v>27713.54</v>
      </c>
      <c r="M9" s="4">
        <v>19765.080000000002</v>
      </c>
      <c r="N9" s="4">
        <v>7948.46</v>
      </c>
      <c r="O9" s="4">
        <v>29026.07</v>
      </c>
      <c r="P9" s="4">
        <v>17320.919999999998</v>
      </c>
      <c r="Q9" s="5">
        <v>11705.15</v>
      </c>
      <c r="R9" s="4">
        <v>24959.602500000001</v>
      </c>
      <c r="S9" s="4">
        <v>15973.42</v>
      </c>
      <c r="T9" s="4">
        <v>8986.182499999999</v>
      </c>
    </row>
    <row r="10" spans="1:20" ht="18" customHeight="1">
      <c r="A10" s="12"/>
      <c r="B10" s="906"/>
      <c r="C10" s="907"/>
      <c r="D10" s="3" t="s">
        <v>16</v>
      </c>
      <c r="E10" s="3"/>
      <c r="F10" s="4">
        <v>101382.41</v>
      </c>
      <c r="G10" s="4">
        <v>66417.59</v>
      </c>
      <c r="H10" s="4">
        <v>34964.82</v>
      </c>
      <c r="I10" s="4">
        <v>48306.17</v>
      </c>
      <c r="J10" s="4">
        <v>32781.120000000003</v>
      </c>
      <c r="K10" s="4">
        <v>15525.05</v>
      </c>
      <c r="L10" s="4">
        <v>11945</v>
      </c>
      <c r="M10" s="4">
        <v>5425.9</v>
      </c>
      <c r="N10" s="4">
        <v>6519.1</v>
      </c>
      <c r="O10" s="4">
        <v>25206.44</v>
      </c>
      <c r="P10" s="4">
        <v>21026.5</v>
      </c>
      <c r="Q10" s="5">
        <v>4179.9399999999996</v>
      </c>
      <c r="R10" s="4">
        <v>46710.005000000005</v>
      </c>
      <c r="S10" s="4">
        <v>31412.777499999997</v>
      </c>
      <c r="T10" s="4">
        <v>15297.227499999999</v>
      </c>
    </row>
    <row r="11" spans="1:20" ht="18" customHeight="1">
      <c r="A11" s="12"/>
      <c r="B11" s="906"/>
      <c r="C11" s="905" t="s">
        <v>17</v>
      </c>
      <c r="D11" s="3"/>
      <c r="E11" s="3"/>
      <c r="F11" s="4">
        <v>835306.44</v>
      </c>
      <c r="G11" s="4">
        <v>301993.95</v>
      </c>
      <c r="H11" s="4">
        <v>533312.48</v>
      </c>
      <c r="I11" s="4">
        <v>813789.04</v>
      </c>
      <c r="J11" s="4">
        <v>293331.71999999997</v>
      </c>
      <c r="K11" s="4">
        <v>520457.32</v>
      </c>
      <c r="L11" s="4">
        <v>758694.51</v>
      </c>
      <c r="M11" s="4">
        <v>266958.63</v>
      </c>
      <c r="N11" s="4">
        <v>491735.88</v>
      </c>
      <c r="O11" s="4">
        <v>850176.85</v>
      </c>
      <c r="P11" s="4">
        <v>294339.42</v>
      </c>
      <c r="Q11" s="5">
        <v>555837.43000000005</v>
      </c>
      <c r="R11" s="4">
        <v>814491.71000000008</v>
      </c>
      <c r="S11" s="4">
        <v>289155.93</v>
      </c>
      <c r="T11" s="4">
        <v>525335.77750000008</v>
      </c>
    </row>
    <row r="12" spans="1:20" ht="18" customHeight="1">
      <c r="A12" s="12"/>
      <c r="B12" s="906"/>
      <c r="C12" s="906"/>
      <c r="D12" s="3" t="s">
        <v>18</v>
      </c>
      <c r="E12" s="3"/>
      <c r="F12" s="4">
        <v>211204.99</v>
      </c>
      <c r="G12" s="4">
        <v>9856.89</v>
      </c>
      <c r="H12" s="4">
        <v>201348.1</v>
      </c>
      <c r="I12" s="4">
        <v>237161.31</v>
      </c>
      <c r="J12" s="4">
        <v>17999.34</v>
      </c>
      <c r="K12" s="4">
        <v>219161.97</v>
      </c>
      <c r="L12" s="4">
        <v>221762.58</v>
      </c>
      <c r="M12" s="4">
        <v>13634.78</v>
      </c>
      <c r="N12" s="4">
        <v>208127.8</v>
      </c>
      <c r="O12" s="4">
        <v>233521.5</v>
      </c>
      <c r="P12" s="4">
        <v>14899.97</v>
      </c>
      <c r="Q12" s="5">
        <v>218621.53</v>
      </c>
      <c r="R12" s="4">
        <v>225912.595</v>
      </c>
      <c r="S12" s="4">
        <v>14097.745000000001</v>
      </c>
      <c r="T12" s="4">
        <v>211814.85</v>
      </c>
    </row>
    <row r="13" spans="1:20" ht="18" customHeight="1">
      <c r="A13" s="12"/>
      <c r="B13" s="906"/>
      <c r="C13" s="906"/>
      <c r="D13" s="3" t="s">
        <v>19</v>
      </c>
      <c r="E13" s="3"/>
      <c r="F13" s="4">
        <v>167355.37</v>
      </c>
      <c r="G13" s="4">
        <v>77599</v>
      </c>
      <c r="H13" s="4">
        <v>89756.37</v>
      </c>
      <c r="I13" s="4">
        <v>169990.14</v>
      </c>
      <c r="J13" s="4">
        <v>77438.62</v>
      </c>
      <c r="K13" s="4">
        <v>92551.52</v>
      </c>
      <c r="L13" s="4">
        <v>163799.63</v>
      </c>
      <c r="M13" s="4">
        <v>77661.62</v>
      </c>
      <c r="N13" s="4">
        <v>86138</v>
      </c>
      <c r="O13" s="4">
        <v>172949.95</v>
      </c>
      <c r="P13" s="4">
        <v>85913.36</v>
      </c>
      <c r="Q13" s="5">
        <v>87036.59</v>
      </c>
      <c r="R13" s="4">
        <v>168523.77250000002</v>
      </c>
      <c r="S13" s="4">
        <v>79653.149999999994</v>
      </c>
      <c r="T13" s="4">
        <v>88870.62</v>
      </c>
    </row>
    <row r="14" spans="1:20" ht="18" customHeight="1">
      <c r="A14" s="12"/>
      <c r="B14" s="906"/>
      <c r="C14" s="906"/>
      <c r="D14" s="3" t="s">
        <v>20</v>
      </c>
      <c r="E14" s="3"/>
      <c r="F14" s="6"/>
      <c r="G14" s="6"/>
      <c r="H14" s="6"/>
      <c r="I14" s="6"/>
      <c r="J14" s="6"/>
      <c r="K14" s="6"/>
      <c r="L14" s="6"/>
      <c r="M14" s="6"/>
      <c r="N14" s="6"/>
      <c r="O14" s="4">
        <v>331713</v>
      </c>
      <c r="P14" s="4">
        <v>133010</v>
      </c>
      <c r="Q14" s="5">
        <v>198702</v>
      </c>
      <c r="R14" s="4">
        <v>82928.25</v>
      </c>
      <c r="S14" s="4">
        <v>33252.5</v>
      </c>
      <c r="T14" s="4">
        <v>49675.5</v>
      </c>
    </row>
    <row r="15" spans="1:20" ht="18" customHeight="1">
      <c r="A15" s="610"/>
      <c r="B15" s="907"/>
      <c r="C15" s="907"/>
      <c r="D15" s="3" t="s">
        <v>21</v>
      </c>
      <c r="E15" s="3"/>
      <c r="F15" s="4">
        <v>456746.08</v>
      </c>
      <c r="G15" s="4">
        <v>214538.06</v>
      </c>
      <c r="H15" s="4">
        <v>242208.02</v>
      </c>
      <c r="I15" s="4">
        <v>406637.59</v>
      </c>
      <c r="J15" s="4">
        <v>197893.76000000001</v>
      </c>
      <c r="K15" s="4">
        <v>208743.83</v>
      </c>
      <c r="L15" s="4">
        <v>373132.3</v>
      </c>
      <c r="M15" s="4">
        <v>175662.23</v>
      </c>
      <c r="N15" s="4">
        <v>197470.07</v>
      </c>
      <c r="O15" s="4">
        <v>111993</v>
      </c>
      <c r="P15" s="4">
        <v>60516</v>
      </c>
      <c r="Q15" s="5">
        <v>51477</v>
      </c>
      <c r="R15" s="4">
        <v>337127.24249999999</v>
      </c>
      <c r="S15" s="4">
        <v>162152.51250000001</v>
      </c>
      <c r="T15" s="4">
        <v>174974.72999999998</v>
      </c>
    </row>
  </sheetData>
  <mergeCells count="12">
    <mergeCell ref="R3:T3"/>
    <mergeCell ref="F2:T2"/>
    <mergeCell ref="B5:B15"/>
    <mergeCell ref="C6:C10"/>
    <mergeCell ref="D7:D9"/>
    <mergeCell ref="C11:C15"/>
    <mergeCell ref="O3:Q3"/>
    <mergeCell ref="C2:C4"/>
    <mergeCell ref="D2:D4"/>
    <mergeCell ref="F3:H3"/>
    <mergeCell ref="I3:K3"/>
    <mergeCell ref="L3:N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"/>
  <sheetViews>
    <sheetView zoomScale="12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7" sqref="I7"/>
    </sheetView>
  </sheetViews>
  <sheetFormatPr defaultColWidth="10.28515625" defaultRowHeight="21.75"/>
  <cols>
    <col min="1" max="1" width="19.7109375" style="432" customWidth="1"/>
    <col min="2" max="2" width="10.42578125" style="432" customWidth="1"/>
    <col min="3" max="8" width="6.7109375" style="432" customWidth="1"/>
    <col min="9" max="16384" width="10.28515625" style="432"/>
  </cols>
  <sheetData>
    <row r="1" spans="1:9">
      <c r="A1" s="432" t="s">
        <v>123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F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3">
        <v>23408</v>
      </c>
      <c r="D7" s="433">
        <v>23622</v>
      </c>
      <c r="E7" s="433">
        <v>27867</v>
      </c>
      <c r="F7" s="433">
        <v>21486</v>
      </c>
      <c r="G7" s="433">
        <v>20088</v>
      </c>
      <c r="H7" s="433">
        <v>33473</v>
      </c>
      <c r="I7" s="433">
        <v>24960</v>
      </c>
    </row>
    <row r="8" spans="1:9">
      <c r="H8" s="433"/>
    </row>
    <row r="10" spans="1:9">
      <c r="A10" s="432" t="s">
        <v>122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zoomScale="96" workbookViewId="0">
      <pane xSplit="2" ySplit="5" topLeftCell="C6" activePane="bottomRight" state="frozen"/>
      <selection activeCell="B22" sqref="B22"/>
      <selection pane="topRight" activeCell="B22" sqref="B22"/>
      <selection pane="bottomLeft" activeCell="B22" sqref="B22"/>
      <selection pane="bottomRight" activeCell="I7" sqref="I7"/>
    </sheetView>
  </sheetViews>
  <sheetFormatPr defaultColWidth="10.28515625" defaultRowHeight="21.75"/>
  <cols>
    <col min="1" max="1" width="18.7109375" style="432" customWidth="1"/>
    <col min="2" max="3" width="21.85546875" style="432" customWidth="1"/>
    <col min="4" max="6" width="14.42578125" style="432" customWidth="1"/>
    <col min="7" max="7" width="13.42578125" style="432" customWidth="1"/>
    <col min="8" max="8" width="10.28515625" style="432"/>
    <col min="9" max="9" width="11.5703125" style="432" customWidth="1"/>
    <col min="10" max="10" width="14.140625" style="432" customWidth="1"/>
    <col min="11" max="17" width="11.5703125" style="432" customWidth="1"/>
    <col min="18" max="16384" width="10.28515625" style="432"/>
  </cols>
  <sheetData>
    <row r="1" spans="1:9">
      <c r="A1" s="432" t="s">
        <v>121</v>
      </c>
    </row>
    <row r="2" spans="1:9">
      <c r="A2" s="432" t="s">
        <v>120</v>
      </c>
    </row>
    <row r="4" spans="1:9">
      <c r="A4" s="432" t="s">
        <v>4</v>
      </c>
      <c r="B4" s="432" t="s">
        <v>5</v>
      </c>
      <c r="D4" s="432" t="s">
        <v>119</v>
      </c>
    </row>
    <row r="5" spans="1:9">
      <c r="C5" s="432">
        <v>2558</v>
      </c>
      <c r="D5" s="432">
        <v>2559</v>
      </c>
      <c r="E5" s="432">
        <v>2560</v>
      </c>
      <c r="F5" s="432">
        <v>2561</v>
      </c>
      <c r="G5" s="432">
        <v>2562</v>
      </c>
      <c r="H5" s="432">
        <v>2563</v>
      </c>
      <c r="I5" s="432">
        <v>2564</v>
      </c>
    </row>
    <row r="6" spans="1:9">
      <c r="A6" s="432" t="s">
        <v>22</v>
      </c>
    </row>
    <row r="7" spans="1:9">
      <c r="B7" s="432" t="s">
        <v>23</v>
      </c>
      <c r="C7" s="432">
        <v>1399110.55</v>
      </c>
      <c r="D7" s="433">
        <v>1333860</v>
      </c>
      <c r="E7" s="433">
        <v>1334746</v>
      </c>
      <c r="F7" s="433">
        <v>1303122</v>
      </c>
      <c r="G7" s="433">
        <v>1240342</v>
      </c>
      <c r="H7" s="433">
        <v>1328974</v>
      </c>
      <c r="I7" s="433">
        <v>1242755</v>
      </c>
    </row>
    <row r="13" spans="1:9">
      <c r="A13" s="432" t="s">
        <v>118</v>
      </c>
    </row>
  </sheetData>
  <pageMargins left="0.70866141732283472" right="0.72" top="0.74803149606299213" bottom="0.74803149606299213" header="0.31496062992125984" footer="0.31496062992125984"/>
  <pageSetup paperSize="9" scale="8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45"/>
  <sheetViews>
    <sheetView showGridLines="0" topLeftCell="A32" workbookViewId="0">
      <selection activeCell="A38" sqref="A38:XFD42"/>
    </sheetView>
  </sheetViews>
  <sheetFormatPr defaultRowHeight="15"/>
  <cols>
    <col min="1" max="1" width="14" style="26" customWidth="1"/>
    <col min="2" max="3" width="14.7109375" style="26" customWidth="1"/>
    <col min="4" max="4" width="16" style="26" customWidth="1"/>
    <col min="5" max="7" width="14.7109375" style="26" customWidth="1"/>
    <col min="8" max="8" width="11" style="26" customWidth="1"/>
    <col min="9" max="16384" width="9.140625" style="26"/>
  </cols>
  <sheetData>
    <row r="1" spans="1:40" ht="18.75">
      <c r="A1" s="42" t="s">
        <v>71</v>
      </c>
    </row>
    <row r="2" spans="1:40" ht="18.75">
      <c r="A2" s="42" t="s">
        <v>70</v>
      </c>
    </row>
    <row r="3" spans="1:40" ht="6" customHeight="1" thickBot="1"/>
    <row r="4" spans="1:40" ht="21.75" customHeight="1">
      <c r="A4" s="916" t="s">
        <v>47</v>
      </c>
      <c r="B4" s="919" t="s">
        <v>15</v>
      </c>
      <c r="C4" s="920"/>
      <c r="D4" s="916"/>
      <c r="E4" s="919" t="s">
        <v>56</v>
      </c>
      <c r="F4" s="920"/>
      <c r="G4" s="916"/>
      <c r="H4" s="919" t="s">
        <v>46</v>
      </c>
    </row>
    <row r="5" spans="1:40" ht="19.5" thickBot="1">
      <c r="A5" s="917"/>
      <c r="B5" s="922" t="s">
        <v>41</v>
      </c>
      <c r="C5" s="923"/>
      <c r="D5" s="918"/>
      <c r="E5" s="922" t="s">
        <v>69</v>
      </c>
      <c r="F5" s="923"/>
      <c r="G5" s="918"/>
      <c r="H5" s="921"/>
    </row>
    <row r="6" spans="1:40" ht="18.75">
      <c r="A6" s="917"/>
      <c r="B6" s="41" t="s">
        <v>9</v>
      </c>
      <c r="C6" s="41" t="s">
        <v>10</v>
      </c>
      <c r="D6" s="41" t="s">
        <v>11</v>
      </c>
      <c r="E6" s="41" t="s">
        <v>9</v>
      </c>
      <c r="F6" s="41" t="s">
        <v>10</v>
      </c>
      <c r="G6" s="41" t="s">
        <v>11</v>
      </c>
      <c r="H6" s="921"/>
    </row>
    <row r="7" spans="1:40" ht="18" customHeight="1" thickBot="1">
      <c r="A7" s="918"/>
      <c r="B7" s="52" t="s">
        <v>39</v>
      </c>
      <c r="C7" s="52" t="s">
        <v>55</v>
      </c>
      <c r="D7" s="52" t="s">
        <v>54</v>
      </c>
      <c r="E7" s="52" t="s">
        <v>39</v>
      </c>
      <c r="F7" s="52" t="s">
        <v>55</v>
      </c>
      <c r="G7" s="52" t="s">
        <v>54</v>
      </c>
      <c r="H7" s="922"/>
    </row>
    <row r="8" spans="1:40" s="17" customFormat="1" ht="18.75" customHeight="1">
      <c r="A8" s="23">
        <v>2558</v>
      </c>
      <c r="B8" s="58"/>
      <c r="C8" s="58"/>
      <c r="D8" s="58"/>
      <c r="E8" s="62"/>
      <c r="F8" s="67"/>
      <c r="G8" s="62"/>
      <c r="H8" s="914" t="s">
        <v>52</v>
      </c>
      <c r="I8" s="915"/>
      <c r="J8" s="22"/>
      <c r="AN8" s="22"/>
    </row>
    <row r="9" spans="1:40" s="17" customFormat="1" ht="20.25" customHeight="1">
      <c r="A9" s="53" t="s">
        <v>65</v>
      </c>
      <c r="B9" s="59">
        <v>24153.72</v>
      </c>
      <c r="C9" s="59">
        <v>13149.22</v>
      </c>
      <c r="D9" s="59">
        <v>11004.5</v>
      </c>
      <c r="E9" s="63">
        <v>1.7330999201303905</v>
      </c>
      <c r="F9" s="25">
        <v>1.7543218548116357</v>
      </c>
      <c r="G9" s="63">
        <v>1.708405639848406</v>
      </c>
      <c r="H9" s="53" t="s">
        <v>27</v>
      </c>
      <c r="I9" s="22"/>
      <c r="J9" s="22"/>
      <c r="AN9" s="22"/>
    </row>
    <row r="10" spans="1:40" s="17" customFormat="1" ht="18" customHeight="1">
      <c r="A10" s="53" t="s">
        <v>68</v>
      </c>
      <c r="B10" s="59">
        <v>20414.650000000001</v>
      </c>
      <c r="C10" s="59">
        <v>12682.12</v>
      </c>
      <c r="D10" s="59">
        <v>7732.52</v>
      </c>
      <c r="E10" s="63">
        <v>1.4635990299946733</v>
      </c>
      <c r="F10" s="25">
        <v>1.6713646390507266</v>
      </c>
      <c r="G10" s="63">
        <v>1.2157343238794964</v>
      </c>
      <c r="H10" s="53" t="s">
        <v>31</v>
      </c>
      <c r="I10" s="22"/>
      <c r="J10" s="22"/>
      <c r="AN10" s="22"/>
    </row>
    <row r="11" spans="1:40" s="17" customFormat="1" ht="18" customHeight="1">
      <c r="A11" s="53" t="s">
        <v>67</v>
      </c>
      <c r="B11" s="59">
        <v>28714.720000000001</v>
      </c>
      <c r="C11" s="59">
        <v>17043</v>
      </c>
      <c r="D11" s="59">
        <v>11672.29</v>
      </c>
      <c r="E11" s="63">
        <v>2.054432907741405</v>
      </c>
      <c r="F11" s="25">
        <v>2.2573510207771985</v>
      </c>
      <c r="G11" s="63">
        <v>1.8160743292415524</v>
      </c>
      <c r="H11" s="53" t="s">
        <v>29</v>
      </c>
      <c r="I11" s="22"/>
      <c r="J11" s="22"/>
      <c r="M11" s="17">
        <v>1.5041482287068937</v>
      </c>
      <c r="N11" s="17">
        <v>1.212828468762188</v>
      </c>
      <c r="O11" s="17">
        <v>2.2600984592125184</v>
      </c>
      <c r="P11" s="17">
        <v>0.64483674051446105</v>
      </c>
      <c r="Q11" s="17">
        <v>1.7543218548116357</v>
      </c>
      <c r="R11" s="17">
        <v>1.6713646390507266</v>
      </c>
      <c r="S11" s="17">
        <v>2.2573510207771985</v>
      </c>
      <c r="T11" s="17">
        <v>2.1619783788968876</v>
      </c>
      <c r="U11" s="17">
        <v>2.1557269568591515</v>
      </c>
      <c r="V11" s="17">
        <v>1.6209342853204336</v>
      </c>
      <c r="W11" s="17">
        <v>0.9474016129772489</v>
      </c>
      <c r="X11" s="17">
        <v>2.4484384173788789</v>
      </c>
      <c r="AN11" s="22"/>
    </row>
    <row r="12" spans="1:40" s="17" customFormat="1" ht="18" customHeight="1">
      <c r="A12" s="53" t="s">
        <v>66</v>
      </c>
      <c r="B12" s="59">
        <v>20349</v>
      </c>
      <c r="C12" s="59">
        <v>16223</v>
      </c>
      <c r="D12" s="59">
        <v>4126</v>
      </c>
      <c r="E12" s="63">
        <v>1.4429196546141849</v>
      </c>
      <c r="F12" s="25">
        <v>2.1619783788968876</v>
      </c>
      <c r="G12" s="63">
        <v>0.62522075553901935</v>
      </c>
      <c r="H12" s="53" t="s">
        <v>28</v>
      </c>
      <c r="I12" s="22"/>
      <c r="J12" s="22"/>
      <c r="AN12" s="22"/>
    </row>
    <row r="13" spans="1:40" s="17" customFormat="1" ht="18" customHeight="1">
      <c r="A13" s="23">
        <v>2559</v>
      </c>
      <c r="B13" s="60"/>
      <c r="C13" s="60"/>
      <c r="D13" s="60"/>
      <c r="E13" s="64"/>
      <c r="F13" s="68"/>
      <c r="G13" s="64"/>
      <c r="H13" s="914" t="s">
        <v>51</v>
      </c>
      <c r="I13" s="915"/>
      <c r="J13" s="22"/>
      <c r="AN13" s="22"/>
    </row>
    <row r="14" spans="1:40" s="17" customFormat="1" ht="15" customHeight="1">
      <c r="A14" s="53" t="s">
        <v>65</v>
      </c>
      <c r="B14" s="55">
        <v>19850.34</v>
      </c>
      <c r="C14" s="59">
        <v>15764</v>
      </c>
      <c r="D14" s="59">
        <v>4086</v>
      </c>
      <c r="E14" s="63">
        <v>1.5140485471923326</v>
      </c>
      <c r="F14" s="25">
        <v>2.1557269568591515</v>
      </c>
      <c r="G14" s="63">
        <v>0.70468381728505169</v>
      </c>
      <c r="H14" s="53" t="s">
        <v>27</v>
      </c>
      <c r="I14" s="22"/>
      <c r="AM14" s="22"/>
    </row>
    <row r="15" spans="1:40" s="17" customFormat="1" ht="18.75" customHeight="1">
      <c r="A15" s="53" t="s">
        <v>68</v>
      </c>
      <c r="B15" s="55">
        <v>26018.83</v>
      </c>
      <c r="C15" s="55">
        <v>11971.67</v>
      </c>
      <c r="D15" s="61">
        <v>14047.16</v>
      </c>
      <c r="E15" s="63">
        <v>1.9612507861185322</v>
      </c>
      <c r="F15" s="25">
        <v>1.6209342853204336</v>
      </c>
      <c r="G15" s="63">
        <v>2.3886531239552315</v>
      </c>
      <c r="H15" s="53" t="s">
        <v>31</v>
      </c>
      <c r="I15" s="22"/>
      <c r="AM15" s="22"/>
    </row>
    <row r="16" spans="1:40" s="17" customFormat="1" ht="18" customHeight="1">
      <c r="A16" s="53" t="s">
        <v>67</v>
      </c>
      <c r="B16" s="55">
        <v>15560.65</v>
      </c>
      <c r="C16" s="55">
        <v>7053.76</v>
      </c>
      <c r="D16" s="61">
        <v>8506.89</v>
      </c>
      <c r="E16" s="63">
        <v>1.1541941150278474</v>
      </c>
      <c r="F16" s="25">
        <v>0.9474016129772489</v>
      </c>
      <c r="G16" s="63">
        <v>1.4092523124867151</v>
      </c>
      <c r="H16" s="53" t="s">
        <v>29</v>
      </c>
    </row>
    <row r="17" spans="1:8" s="17" customFormat="1" ht="18" customHeight="1">
      <c r="A17" s="53" t="s">
        <v>66</v>
      </c>
      <c r="B17" s="55">
        <v>33060.5</v>
      </c>
      <c r="C17" s="55">
        <v>18230.18</v>
      </c>
      <c r="D17" s="55">
        <v>14830.32</v>
      </c>
      <c r="E17" s="63">
        <v>2.4497677205539907</v>
      </c>
      <c r="F17" s="25">
        <v>2.4484384173788789</v>
      </c>
      <c r="G17" s="63">
        <v>2.4514037463120637</v>
      </c>
      <c r="H17" s="53" t="s">
        <v>28</v>
      </c>
    </row>
    <row r="18" spans="1:8" ht="17.25" customHeight="1">
      <c r="A18" s="54">
        <v>2560</v>
      </c>
      <c r="B18" s="56"/>
      <c r="C18" s="56"/>
      <c r="D18" s="56"/>
      <c r="E18" s="65"/>
      <c r="F18" s="69"/>
      <c r="G18" s="65"/>
      <c r="H18" s="54">
        <v>2017</v>
      </c>
    </row>
    <row r="19" spans="1:8" ht="17.25" customHeight="1">
      <c r="A19" s="53" t="s">
        <v>65</v>
      </c>
      <c r="B19" s="57">
        <v>34305</v>
      </c>
      <c r="C19" s="57">
        <v>22265</v>
      </c>
      <c r="D19" s="57">
        <v>12040</v>
      </c>
      <c r="E19" s="66">
        <v>2.63</v>
      </c>
      <c r="F19" s="70">
        <v>3.03</v>
      </c>
      <c r="G19" s="66">
        <v>2.13</v>
      </c>
      <c r="H19" s="53" t="s">
        <v>27</v>
      </c>
    </row>
    <row r="20" spans="1:8" ht="17.25" customHeight="1">
      <c r="A20" s="53" t="s">
        <v>68</v>
      </c>
      <c r="B20" s="57">
        <v>23887</v>
      </c>
      <c r="C20" s="57">
        <v>11446</v>
      </c>
      <c r="D20" s="57">
        <v>12441</v>
      </c>
      <c r="E20" s="66">
        <v>1.83</v>
      </c>
      <c r="F20" s="70">
        <v>1.61</v>
      </c>
      <c r="G20" s="66">
        <v>2.08</v>
      </c>
      <c r="H20" s="53" t="s">
        <v>31</v>
      </c>
    </row>
    <row r="21" spans="1:8" ht="17.25" customHeight="1">
      <c r="A21" s="53" t="s">
        <v>67</v>
      </c>
      <c r="B21" s="57">
        <v>24490</v>
      </c>
      <c r="C21" s="57">
        <v>15984</v>
      </c>
      <c r="D21" s="57">
        <v>8506</v>
      </c>
      <c r="E21" s="66">
        <v>1.77</v>
      </c>
      <c r="F21" s="70">
        <v>2.12</v>
      </c>
      <c r="G21" s="66">
        <v>1.34</v>
      </c>
      <c r="H21" s="53" t="s">
        <v>29</v>
      </c>
    </row>
    <row r="22" spans="1:8" ht="17.25" customHeight="1">
      <c r="A22" s="53" t="s">
        <v>66</v>
      </c>
      <c r="B22" s="57">
        <v>28784</v>
      </c>
      <c r="C22" s="57">
        <v>13806</v>
      </c>
      <c r="D22" s="57">
        <v>14978</v>
      </c>
      <c r="E22" s="66">
        <v>2.14</v>
      </c>
      <c r="F22" s="70">
        <v>1.87</v>
      </c>
      <c r="G22" s="66">
        <v>2.48</v>
      </c>
      <c r="H22" s="53" t="s">
        <v>28</v>
      </c>
    </row>
    <row r="23" spans="1:8" ht="17.25" customHeight="1">
      <c r="A23" s="54">
        <v>2561</v>
      </c>
      <c r="B23" s="56"/>
      <c r="C23" s="56"/>
      <c r="D23" s="56"/>
      <c r="E23" s="65"/>
      <c r="F23" s="69"/>
      <c r="G23" s="65"/>
      <c r="H23" s="54">
        <v>2018</v>
      </c>
    </row>
    <row r="24" spans="1:8" ht="17.25" customHeight="1">
      <c r="A24" s="53" t="s">
        <v>65</v>
      </c>
      <c r="B24" s="57">
        <v>25243</v>
      </c>
      <c r="C24" s="57">
        <v>15208</v>
      </c>
      <c r="D24" s="57">
        <v>10035</v>
      </c>
      <c r="E24" s="66">
        <v>1.95</v>
      </c>
      <c r="F24" s="70">
        <v>2.12</v>
      </c>
      <c r="G24" s="66">
        <v>1.74</v>
      </c>
      <c r="H24" s="53" t="s">
        <v>27</v>
      </c>
    </row>
    <row r="25" spans="1:8" ht="17.25" customHeight="1">
      <c r="A25" s="53" t="s">
        <v>68</v>
      </c>
      <c r="B25" s="57">
        <v>23374</v>
      </c>
      <c r="C25" s="57">
        <v>17519</v>
      </c>
      <c r="D25" s="57">
        <v>5855</v>
      </c>
      <c r="E25" s="66">
        <v>1.82</v>
      </c>
      <c r="F25" s="70">
        <v>2.44</v>
      </c>
      <c r="G25" s="66">
        <v>1.03</v>
      </c>
      <c r="H25" s="53" t="s">
        <v>31</v>
      </c>
    </row>
    <row r="26" spans="1:8" ht="17.25" customHeight="1">
      <c r="A26" s="53" t="s">
        <v>67</v>
      </c>
      <c r="B26" s="57">
        <v>11024</v>
      </c>
      <c r="C26" s="57">
        <v>3368</v>
      </c>
      <c r="D26" s="57">
        <v>7656</v>
      </c>
      <c r="E26" s="66">
        <v>0.84</v>
      </c>
      <c r="F26" s="70">
        <v>0.47</v>
      </c>
      <c r="G26" s="66">
        <v>1.3</v>
      </c>
      <c r="H26" s="53" t="s">
        <v>29</v>
      </c>
    </row>
    <row r="27" spans="1:8" ht="17.25" customHeight="1">
      <c r="A27" s="53" t="s">
        <v>66</v>
      </c>
      <c r="B27" s="57">
        <v>26302</v>
      </c>
      <c r="C27" s="57">
        <v>14003</v>
      </c>
      <c r="D27" s="57">
        <v>12299</v>
      </c>
      <c r="E27" s="66">
        <v>1.99</v>
      </c>
      <c r="F27" s="70">
        <v>1.92</v>
      </c>
      <c r="G27" s="66">
        <v>2.08</v>
      </c>
      <c r="H27" s="53" t="s">
        <v>28</v>
      </c>
    </row>
    <row r="28" spans="1:8" ht="17.25" customHeight="1">
      <c r="A28" s="54">
        <v>2562</v>
      </c>
      <c r="B28" s="56"/>
      <c r="C28" s="56"/>
      <c r="D28" s="56"/>
      <c r="E28" s="65"/>
      <c r="F28" s="69"/>
      <c r="G28" s="65"/>
      <c r="H28" s="54">
        <v>2019</v>
      </c>
    </row>
    <row r="29" spans="1:8" ht="17.25" customHeight="1">
      <c r="A29" s="53" t="s">
        <v>65</v>
      </c>
      <c r="B29" s="56">
        <v>13695</v>
      </c>
      <c r="C29" s="56">
        <v>10199</v>
      </c>
      <c r="D29" s="56">
        <v>3496</v>
      </c>
      <c r="E29" s="65">
        <v>1.08</v>
      </c>
      <c r="F29" s="69">
        <v>1.45</v>
      </c>
      <c r="G29" s="65">
        <v>0.62</v>
      </c>
      <c r="H29" s="53" t="s">
        <v>27</v>
      </c>
    </row>
    <row r="30" spans="1:8" ht="17.25" customHeight="1">
      <c r="A30" s="53" t="s">
        <v>68</v>
      </c>
      <c r="B30" s="57">
        <v>25972</v>
      </c>
      <c r="C30" s="57">
        <v>10417</v>
      </c>
      <c r="D30" s="57">
        <v>15555</v>
      </c>
      <c r="E30" s="66">
        <v>2.08</v>
      </c>
      <c r="F30" s="70">
        <v>1.52</v>
      </c>
      <c r="G30" s="66">
        <v>2.78</v>
      </c>
      <c r="H30" s="53" t="s">
        <v>31</v>
      </c>
    </row>
    <row r="31" spans="1:8" ht="17.25" customHeight="1">
      <c r="A31" s="53" t="s">
        <v>67</v>
      </c>
      <c r="B31" s="57">
        <v>14521</v>
      </c>
      <c r="C31" s="57">
        <v>9806</v>
      </c>
      <c r="D31" s="57">
        <v>4715</v>
      </c>
      <c r="E31" s="66">
        <v>1.21</v>
      </c>
      <c r="F31" s="70">
        <v>1.43</v>
      </c>
      <c r="G31" s="66">
        <v>0.91</v>
      </c>
      <c r="H31" s="53" t="s">
        <v>29</v>
      </c>
    </row>
    <row r="32" spans="1:8" ht="17.25" customHeight="1">
      <c r="A32" s="53" t="s">
        <v>66</v>
      </c>
      <c r="B32" s="57">
        <v>26165</v>
      </c>
      <c r="C32" s="57">
        <v>15633</v>
      </c>
      <c r="D32" s="57">
        <v>10532</v>
      </c>
      <c r="E32" s="66">
        <v>2.1</v>
      </c>
      <c r="F32" s="70">
        <v>2.2799999999999998</v>
      </c>
      <c r="G32" s="66">
        <v>1.88</v>
      </c>
      <c r="H32" s="53" t="s">
        <v>28</v>
      </c>
    </row>
    <row r="33" spans="1:8" ht="17.25">
      <c r="A33" s="37">
        <v>2563</v>
      </c>
      <c r="B33" s="36"/>
      <c r="C33" s="36"/>
      <c r="D33" s="36"/>
      <c r="E33" s="35"/>
      <c r="F33" s="34"/>
      <c r="G33" s="65"/>
      <c r="H33" s="54">
        <v>2020</v>
      </c>
    </row>
    <row r="34" spans="1:8" ht="17.25">
      <c r="A34" s="53" t="s">
        <v>65</v>
      </c>
      <c r="B34" s="36">
        <v>18210</v>
      </c>
      <c r="C34" s="36">
        <v>7987</v>
      </c>
      <c r="D34" s="36">
        <v>10223</v>
      </c>
      <c r="E34" s="34">
        <v>1.44</v>
      </c>
      <c r="F34" s="34">
        <v>1.1299999999999999</v>
      </c>
      <c r="G34" s="65">
        <v>1.84</v>
      </c>
      <c r="H34" s="53" t="s">
        <v>27</v>
      </c>
    </row>
    <row r="35" spans="1:8" ht="17.25">
      <c r="A35" s="53" t="s">
        <v>68</v>
      </c>
      <c r="B35" s="39">
        <v>52533</v>
      </c>
      <c r="C35" s="39">
        <v>15295</v>
      </c>
      <c r="D35" s="39">
        <v>37238</v>
      </c>
      <c r="E35" s="38">
        <v>3.94</v>
      </c>
      <c r="F35" s="38">
        <v>2.08</v>
      </c>
      <c r="G35" s="66">
        <v>6.24</v>
      </c>
      <c r="H35" s="53" t="s">
        <v>31</v>
      </c>
    </row>
    <row r="36" spans="1:8" ht="17.25">
      <c r="A36" s="53" t="s">
        <v>67</v>
      </c>
      <c r="B36" s="39">
        <v>45962</v>
      </c>
      <c r="C36" s="39">
        <v>19721</v>
      </c>
      <c r="D36" s="39">
        <v>26241</v>
      </c>
      <c r="E36" s="38">
        <v>3.43</v>
      </c>
      <c r="F36" s="38">
        <v>2.63</v>
      </c>
      <c r="G36" s="66">
        <v>4.45</v>
      </c>
      <c r="H36" s="53" t="s">
        <v>29</v>
      </c>
    </row>
    <row r="37" spans="1:8" ht="17.25">
      <c r="A37" s="53" t="s">
        <v>66</v>
      </c>
      <c r="B37" s="36">
        <v>17189</v>
      </c>
      <c r="C37" s="36">
        <v>8234</v>
      </c>
      <c r="D37" s="36">
        <v>8955</v>
      </c>
      <c r="E37" s="35">
        <v>1.25</v>
      </c>
      <c r="F37" s="34">
        <v>1.0900000000000001</v>
      </c>
      <c r="G37" s="65">
        <v>1.44</v>
      </c>
      <c r="H37" s="53" t="s">
        <v>28</v>
      </c>
    </row>
    <row r="38" spans="1:8" ht="17.25">
      <c r="A38" s="40">
        <v>2564</v>
      </c>
      <c r="B38" s="36"/>
      <c r="C38" s="36"/>
      <c r="D38" s="36"/>
      <c r="E38" s="34"/>
      <c r="F38" s="34"/>
      <c r="G38" s="65"/>
      <c r="H38" s="53">
        <v>2021</v>
      </c>
    </row>
    <row r="39" spans="1:8" ht="17.25">
      <c r="A39" s="53" t="s">
        <v>65</v>
      </c>
      <c r="B39" s="39">
        <v>21784</v>
      </c>
      <c r="C39" s="39">
        <v>16766</v>
      </c>
      <c r="D39" s="39">
        <v>5018</v>
      </c>
      <c r="E39" s="38">
        <v>1.78</v>
      </c>
      <c r="F39" s="38">
        <v>2.42</v>
      </c>
      <c r="G39" s="66">
        <v>0.95</v>
      </c>
      <c r="H39" s="53" t="s">
        <v>27</v>
      </c>
    </row>
    <row r="40" spans="1:8" ht="17.25">
      <c r="A40" s="53" t="s">
        <v>68</v>
      </c>
      <c r="B40" s="39">
        <v>21314.74</v>
      </c>
      <c r="C40" s="39">
        <v>10041.6</v>
      </c>
      <c r="D40" s="39">
        <v>11273.14</v>
      </c>
      <c r="E40" s="38">
        <v>1.78</v>
      </c>
      <c r="F40" s="38">
        <v>1.51</v>
      </c>
      <c r="G40" s="66">
        <v>2.13</v>
      </c>
      <c r="H40" s="53" t="s">
        <v>31</v>
      </c>
    </row>
    <row r="41" spans="1:8" ht="17.25">
      <c r="A41" s="53" t="s">
        <v>67</v>
      </c>
      <c r="B41" s="39">
        <v>27713.54</v>
      </c>
      <c r="C41" s="39">
        <v>19765.080000000002</v>
      </c>
      <c r="D41" s="39">
        <v>7948.46</v>
      </c>
      <c r="E41" s="672">
        <v>2.1334830917465304</v>
      </c>
      <c r="F41" s="672">
        <v>2.7231679828936421</v>
      </c>
      <c r="G41" s="673">
        <v>1.386756785520501</v>
      </c>
      <c r="H41" s="53" t="s">
        <v>29</v>
      </c>
    </row>
    <row r="42" spans="1:8" ht="17.25">
      <c r="A42" s="53" t="s">
        <v>66</v>
      </c>
      <c r="B42" s="36">
        <v>29026.07</v>
      </c>
      <c r="C42" s="36">
        <v>17320.919999999998</v>
      </c>
      <c r="D42" s="36">
        <v>11705.15</v>
      </c>
      <c r="E42" s="672">
        <v>2.4039387529628851</v>
      </c>
      <c r="F42" s="672">
        <v>2.4805121154837599</v>
      </c>
      <c r="G42" s="673">
        <v>2.298922927657034</v>
      </c>
      <c r="H42" s="53" t="s">
        <v>28</v>
      </c>
    </row>
    <row r="43" spans="1:8" ht="18" thickBot="1">
      <c r="A43" s="33"/>
      <c r="B43" s="32"/>
      <c r="C43" s="32"/>
      <c r="D43" s="32"/>
      <c r="E43" s="31"/>
      <c r="F43" s="30"/>
      <c r="G43" s="609"/>
      <c r="H43" s="608"/>
    </row>
    <row r="44" spans="1:8" ht="18.75">
      <c r="A44" s="28" t="s">
        <v>64</v>
      </c>
      <c r="B44" s="27" t="s">
        <v>63</v>
      </c>
      <c r="C44" s="29"/>
      <c r="D44" s="29"/>
      <c r="E44" s="28" t="s">
        <v>62</v>
      </c>
      <c r="F44" s="27" t="s">
        <v>61</v>
      </c>
    </row>
    <row r="45" spans="1:8" ht="18.75">
      <c r="A45" s="28" t="s">
        <v>60</v>
      </c>
      <c r="B45" s="27" t="s">
        <v>59</v>
      </c>
      <c r="E45" s="28" t="s">
        <v>58</v>
      </c>
      <c r="F45" s="27" t="s">
        <v>57</v>
      </c>
      <c r="G45" s="29"/>
    </row>
  </sheetData>
  <mergeCells count="8">
    <mergeCell ref="H13:I13"/>
    <mergeCell ref="H8:I8"/>
    <mergeCell ref="A4:A7"/>
    <mergeCell ref="B4:D4"/>
    <mergeCell ref="E4:G4"/>
    <mergeCell ref="H4:H7"/>
    <mergeCell ref="B5:D5"/>
    <mergeCell ref="E5:G5"/>
  </mergeCells>
  <pageMargins left="0.74803149606299213" right="0" top="0.78740157480314965" bottom="0.39370078740157483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6"/>
  <sheetViews>
    <sheetView showGridLines="0" topLeftCell="A37" zoomScale="70" zoomScaleNormal="70" workbookViewId="0">
      <selection activeCell="K13" sqref="K13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116</v>
      </c>
      <c r="B1" s="49"/>
      <c r="C1" s="49"/>
      <c r="D1" s="49"/>
    </row>
    <row r="2" spans="1:13" ht="19.5" customHeight="1">
      <c r="A2" s="49" t="s">
        <v>117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8" t="s">
        <v>9</v>
      </c>
      <c r="C7" s="796" t="s">
        <v>8</v>
      </c>
      <c r="D7" s="799"/>
      <c r="E7" s="790"/>
      <c r="F7" s="48" t="s">
        <v>7</v>
      </c>
      <c r="G7" s="48" t="s">
        <v>9</v>
      </c>
      <c r="H7" s="48" t="s">
        <v>18</v>
      </c>
      <c r="I7" s="48" t="s">
        <v>19</v>
      </c>
      <c r="J7" s="427" t="s">
        <v>313</v>
      </c>
      <c r="K7" s="48" t="s">
        <v>21</v>
      </c>
      <c r="L7" s="797"/>
    </row>
    <row r="8" spans="1:13" ht="19.5" customHeight="1">
      <c r="A8" s="791"/>
      <c r="B8" s="48" t="s">
        <v>39</v>
      </c>
      <c r="C8" s="797" t="s">
        <v>45</v>
      </c>
      <c r="D8" s="801"/>
      <c r="E8" s="791"/>
      <c r="F8" s="48" t="s">
        <v>44</v>
      </c>
      <c r="G8" s="48" t="s">
        <v>39</v>
      </c>
      <c r="H8" s="48" t="s">
        <v>43</v>
      </c>
      <c r="I8" s="48" t="s">
        <v>37</v>
      </c>
      <c r="J8" s="427"/>
      <c r="K8" s="48" t="s">
        <v>36</v>
      </c>
      <c r="L8" s="797"/>
    </row>
    <row r="9" spans="1:13" ht="19.5" customHeight="1" thickBot="1">
      <c r="A9" s="791"/>
      <c r="B9" s="48"/>
      <c r="C9" s="798"/>
      <c r="D9" s="800"/>
      <c r="E9" s="792"/>
      <c r="F9" s="48" t="s">
        <v>74</v>
      </c>
      <c r="G9" s="48"/>
      <c r="H9" s="48" t="s">
        <v>38</v>
      </c>
      <c r="I9" s="48"/>
      <c r="J9" s="427"/>
      <c r="K9" s="48"/>
      <c r="L9" s="797"/>
    </row>
    <row r="10" spans="1:13" ht="19.5" customHeight="1">
      <c r="A10" s="791"/>
      <c r="B10" s="48"/>
      <c r="C10" s="48" t="s">
        <v>9</v>
      </c>
      <c r="D10" s="48" t="s">
        <v>14</v>
      </c>
      <c r="E10" s="48" t="s">
        <v>15</v>
      </c>
      <c r="F10" s="48" t="s">
        <v>40</v>
      </c>
      <c r="G10" s="48"/>
      <c r="H10" s="48"/>
      <c r="I10" s="48"/>
      <c r="J10" s="427"/>
      <c r="K10" s="48"/>
      <c r="L10" s="797"/>
    </row>
    <row r="11" spans="1:13" ht="19.5" customHeight="1" thickBot="1">
      <c r="A11" s="792"/>
      <c r="B11" s="427"/>
      <c r="C11" s="427" t="s">
        <v>39</v>
      </c>
      <c r="D11" s="427" t="s">
        <v>42</v>
      </c>
      <c r="E11" s="427" t="s">
        <v>41</v>
      </c>
      <c r="F11" s="427"/>
      <c r="G11" s="427"/>
      <c r="H11" s="427"/>
      <c r="I11" s="427"/>
      <c r="J11" s="427"/>
      <c r="K11" s="427"/>
      <c r="L11" s="798"/>
    </row>
    <row r="12" spans="1:13" ht="7.5" customHeight="1">
      <c r="A12" s="21"/>
      <c r="B12" s="648"/>
      <c r="C12" s="657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6">
        <v>2557</v>
      </c>
      <c r="B13" s="646">
        <f t="shared" ref="B13:K13" si="0">SUM(B14:B17)/4</f>
        <v>1424256.01</v>
      </c>
      <c r="C13" s="646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44">
        <v>1406148</v>
      </c>
      <c r="C14" s="644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44">
        <v>1431328.7</v>
      </c>
      <c r="C15" s="644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44">
        <v>1436349.34</v>
      </c>
      <c r="C16" s="644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44">
        <v>1423198</v>
      </c>
      <c r="C17" s="644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650"/>
      <c r="C18" s="64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6">
        <v>2558</v>
      </c>
      <c r="B19" s="646">
        <f t="shared" ref="B19:K19" si="1">SUM(B20:B23)/4</f>
        <v>1399110.55</v>
      </c>
      <c r="C19" s="646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44">
        <v>1393671.52</v>
      </c>
      <c r="C20" s="644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44">
        <v>1394826</v>
      </c>
      <c r="C21" s="644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44">
        <v>1397695.68</v>
      </c>
      <c r="C22" s="644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44">
        <v>1410249</v>
      </c>
      <c r="C23" s="644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6">
        <v>2559</v>
      </c>
      <c r="B24" s="646">
        <f t="shared" ref="B24:K24" si="2">SUM(B25:B28)/4</f>
        <v>1333860.1950000001</v>
      </c>
      <c r="C24" s="646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44">
        <v>1311076.8500000001</v>
      </c>
      <c r="C25" s="658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44">
        <v>1326644.72</v>
      </c>
      <c r="C26" s="658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44">
        <v>1348183.1</v>
      </c>
      <c r="C27" s="658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44">
        <v>1349536.11</v>
      </c>
      <c r="C28" s="658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46">
        <f t="shared" ref="B29:K29" si="3">SUM(B30:B33)/4</f>
        <v>1334746.5</v>
      </c>
      <c r="C29" s="646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45">
        <v>1302016</v>
      </c>
      <c r="C30" s="645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45">
        <v>1307880</v>
      </c>
      <c r="C31" s="645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45">
        <v>1385879</v>
      </c>
      <c r="C32" s="645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45">
        <v>1343211</v>
      </c>
      <c r="C33" s="645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46">
        <f t="shared" ref="B34:K34" si="4">SUM(B35:B38)/4</f>
        <v>1303122.25</v>
      </c>
      <c r="C34" s="646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45">
        <v>1293967</v>
      </c>
      <c r="C35" s="645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45">
        <v>1287096</v>
      </c>
      <c r="C36" s="645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45">
        <v>1311683</v>
      </c>
      <c r="C37" s="645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45">
        <v>1319743</v>
      </c>
      <c r="C38" s="645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46">
        <f t="shared" ref="B39:K39" si="5">SUM(B40:B43)/4</f>
        <v>1240342.5</v>
      </c>
      <c r="C39" s="646">
        <f t="shared" si="5"/>
        <v>1199664.75</v>
      </c>
      <c r="D39" s="646">
        <f t="shared" ref="D39:I39" si="6">SUM(D40:D43)/4</f>
        <v>1179576.75</v>
      </c>
      <c r="E39" s="646">
        <f t="shared" si="6"/>
        <v>20088</v>
      </c>
      <c r="F39" s="662">
        <f t="shared" si="6"/>
        <v>40677.75</v>
      </c>
      <c r="G39" s="654">
        <f t="shared" si="6"/>
        <v>811429.5</v>
      </c>
      <c r="H39" s="654">
        <f t="shared" si="6"/>
        <v>200282.25</v>
      </c>
      <c r="I39" s="654">
        <f t="shared" si="6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45">
        <v>1268832</v>
      </c>
      <c r="C40" s="645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45">
        <v>1245867</v>
      </c>
      <c r="C41" s="645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45">
        <v>1201981</v>
      </c>
      <c r="C42" s="645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45">
        <v>1244690</v>
      </c>
      <c r="C43" s="645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46">
        <f t="shared" ref="B44:K44" si="7">SUM(B45:B48)/4</f>
        <v>1328974</v>
      </c>
      <c r="C44" s="646">
        <f t="shared" si="7"/>
        <v>1282238</v>
      </c>
      <c r="D44" s="646">
        <f t="shared" si="7"/>
        <v>1248764.5</v>
      </c>
      <c r="E44" s="646">
        <f t="shared" si="7"/>
        <v>33473.5</v>
      </c>
      <c r="F44" s="662">
        <f t="shared" si="7"/>
        <v>46736.25</v>
      </c>
      <c r="G44" s="654">
        <f t="shared" si="7"/>
        <v>726184.75</v>
      </c>
      <c r="H44" s="654">
        <f t="shared" si="7"/>
        <v>183512.75</v>
      </c>
      <c r="I44" s="654">
        <f t="shared" si="7"/>
        <v>217719.25</v>
      </c>
      <c r="J44" s="654"/>
      <c r="K44" s="654">
        <f t="shared" si="7"/>
        <v>377858.5</v>
      </c>
      <c r="L44" s="51">
        <v>2020</v>
      </c>
    </row>
    <row r="45" spans="1:12" ht="19.5" customHeight="1">
      <c r="A45" s="50" t="s">
        <v>65</v>
      </c>
      <c r="B45" s="645">
        <v>1264052</v>
      </c>
      <c r="C45" s="645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45">
        <v>1331745</v>
      </c>
      <c r="C46" s="645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45">
        <v>1340769</v>
      </c>
      <c r="C47" s="645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45">
        <v>1379330</v>
      </c>
      <c r="C48" s="645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2" ht="27" customHeight="1">
      <c r="A49" s="51">
        <v>2564</v>
      </c>
      <c r="B49" s="646">
        <f t="shared" ref="B49:K49" si="8">SUM(B50:B53)/4</f>
        <v>1242754.75</v>
      </c>
      <c r="C49" s="646">
        <f t="shared" si="8"/>
        <v>1196044.5</v>
      </c>
      <c r="D49" s="646">
        <f t="shared" si="8"/>
        <v>1171085</v>
      </c>
      <c r="E49" s="646">
        <f t="shared" si="8"/>
        <v>24959.5</v>
      </c>
      <c r="F49" s="662">
        <f t="shared" si="8"/>
        <v>46710.25</v>
      </c>
      <c r="G49" s="654">
        <f t="shared" si="8"/>
        <v>814491.5</v>
      </c>
      <c r="H49" s="654">
        <f t="shared" si="8"/>
        <v>225912.75</v>
      </c>
      <c r="I49" s="654">
        <f t="shared" si="8"/>
        <v>168523.5</v>
      </c>
      <c r="J49" s="654"/>
      <c r="K49" s="654">
        <f t="shared" si="8"/>
        <v>337127.25</v>
      </c>
      <c r="L49" s="51">
        <v>2021</v>
      </c>
    </row>
    <row r="50" spans="1:12" ht="19.5" customHeight="1">
      <c r="A50" s="50" t="s">
        <v>65</v>
      </c>
      <c r="B50" s="646">
        <v>1221201</v>
      </c>
      <c r="C50" s="646">
        <v>1119818</v>
      </c>
      <c r="D50" s="646">
        <v>1098034</v>
      </c>
      <c r="E50" s="646">
        <v>21784</v>
      </c>
      <c r="F50" s="662">
        <v>101383</v>
      </c>
      <c r="G50" s="654">
        <v>835306</v>
      </c>
      <c r="H50" s="654">
        <v>211205</v>
      </c>
      <c r="I50" s="654">
        <v>167355</v>
      </c>
      <c r="J50" s="654"/>
      <c r="K50" s="654">
        <v>456746</v>
      </c>
      <c r="L50" s="50" t="s">
        <v>27</v>
      </c>
    </row>
    <row r="51" spans="1:12" ht="19.5" customHeight="1">
      <c r="A51" s="50" t="s">
        <v>68</v>
      </c>
      <c r="B51" s="646">
        <v>1243399</v>
      </c>
      <c r="C51" s="646">
        <v>1195093</v>
      </c>
      <c r="D51" s="646">
        <v>1173778</v>
      </c>
      <c r="E51" s="646">
        <v>21315</v>
      </c>
      <c r="F51" s="662">
        <v>48306</v>
      </c>
      <c r="G51" s="654">
        <v>813789</v>
      </c>
      <c r="H51" s="654">
        <v>237161</v>
      </c>
      <c r="I51" s="654">
        <v>169990</v>
      </c>
      <c r="J51" s="654"/>
      <c r="K51" s="654">
        <v>406638</v>
      </c>
      <c r="L51" s="50" t="s">
        <v>31</v>
      </c>
    </row>
    <row r="52" spans="1:12" ht="19.5" customHeight="1">
      <c r="A52" s="50" t="s">
        <v>67</v>
      </c>
      <c r="B52" s="646">
        <v>1298981</v>
      </c>
      <c r="C52" s="646">
        <v>1287036</v>
      </c>
      <c r="D52" s="646">
        <v>1259323</v>
      </c>
      <c r="E52" s="646">
        <v>27713</v>
      </c>
      <c r="F52" s="662">
        <v>11945</v>
      </c>
      <c r="G52" s="654">
        <v>758695</v>
      </c>
      <c r="H52" s="654">
        <v>221763</v>
      </c>
      <c r="I52" s="654">
        <v>163800</v>
      </c>
      <c r="J52" s="654"/>
      <c r="K52" s="654">
        <v>373132</v>
      </c>
      <c r="L52" s="50" t="s">
        <v>29</v>
      </c>
    </row>
    <row r="53" spans="1:12" ht="19.5" customHeight="1" thickBot="1">
      <c r="A53" s="50" t="s">
        <v>66</v>
      </c>
      <c r="B53" s="647">
        <v>1207438</v>
      </c>
      <c r="C53" s="647">
        <v>1182231</v>
      </c>
      <c r="D53" s="647">
        <v>1153205</v>
      </c>
      <c r="E53" s="647">
        <v>29026</v>
      </c>
      <c r="F53" s="665">
        <v>25207</v>
      </c>
      <c r="G53" s="656">
        <v>850176</v>
      </c>
      <c r="H53" s="656">
        <v>233522</v>
      </c>
      <c r="I53" s="656">
        <v>172949</v>
      </c>
      <c r="J53" s="656">
        <v>331712</v>
      </c>
      <c r="K53" s="656">
        <v>111993</v>
      </c>
      <c r="L53" s="50" t="s">
        <v>28</v>
      </c>
    </row>
    <row r="54" spans="1:12" ht="19.5" customHeight="1">
      <c r="A54" s="47"/>
      <c r="B54" s="643"/>
      <c r="C54" s="643"/>
      <c r="D54" s="643"/>
      <c r="E54" s="643"/>
      <c r="F54" s="643"/>
      <c r="G54" s="643"/>
      <c r="H54" s="643"/>
      <c r="I54" s="643"/>
      <c r="J54" s="643"/>
      <c r="K54" s="643"/>
      <c r="L54" s="47"/>
    </row>
    <row r="55" spans="1:12" ht="19.5" customHeight="1">
      <c r="A55" s="45" t="s">
        <v>60</v>
      </c>
      <c r="B55" s="44" t="s">
        <v>73</v>
      </c>
      <c r="C55" s="46"/>
      <c r="D55" s="46"/>
      <c r="E55" s="46"/>
    </row>
    <row r="56" spans="1:12" ht="19.5" customHeight="1">
      <c r="A56" s="45" t="s">
        <v>58</v>
      </c>
      <c r="B56" s="44" t="s">
        <v>72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85"/>
  <sheetViews>
    <sheetView topLeftCell="D6" zoomScale="60" zoomScaleNormal="60" workbookViewId="0">
      <selection activeCell="E34" sqref="E34"/>
    </sheetView>
  </sheetViews>
  <sheetFormatPr defaultColWidth="7.85546875" defaultRowHeight="24" customHeight="1"/>
  <cols>
    <col min="1" max="1" width="22.5703125" style="73" customWidth="1"/>
    <col min="2" max="4" width="19" style="73" customWidth="1"/>
    <col min="5" max="5" width="35.42578125" style="73" customWidth="1"/>
    <col min="6" max="6" width="16.140625" style="73" customWidth="1"/>
    <col min="7" max="7" width="15.140625" style="73" customWidth="1"/>
    <col min="8" max="8" width="15.5703125" style="73" customWidth="1"/>
    <col min="9" max="9" width="22.5703125" style="73" customWidth="1"/>
    <col min="10" max="11" width="17.7109375" style="73" customWidth="1"/>
    <col min="12" max="12" width="16.28515625" style="73" customWidth="1"/>
    <col min="13" max="13" width="22.5703125" style="73" customWidth="1"/>
    <col min="14" max="16" width="13.42578125" style="73" customWidth="1"/>
    <col min="17" max="17" width="22.5703125" style="73" customWidth="1"/>
    <col min="18" max="20" width="15.140625" style="73" customWidth="1"/>
    <col min="21" max="21" width="8.7109375" style="73" bestFit="1" customWidth="1"/>
    <col min="22" max="16384" width="7.85546875" style="73"/>
  </cols>
  <sheetData>
    <row r="1" spans="1:21" s="177" customFormat="1" ht="30.75" customHeight="1">
      <c r="A1" s="195" t="s">
        <v>98</v>
      </c>
      <c r="B1" s="194"/>
      <c r="C1" s="194"/>
      <c r="D1" s="194"/>
      <c r="E1" s="193" t="s">
        <v>98</v>
      </c>
      <c r="F1" s="192"/>
      <c r="G1" s="192"/>
      <c r="H1" s="192"/>
      <c r="I1" s="191" t="s">
        <v>98</v>
      </c>
      <c r="J1" s="190"/>
      <c r="K1" s="190"/>
      <c r="L1" s="190"/>
      <c r="M1" s="189" t="s">
        <v>97</v>
      </c>
      <c r="N1" s="188"/>
      <c r="O1" s="188"/>
      <c r="P1" s="188"/>
      <c r="Q1" s="177" t="s">
        <v>97</v>
      </c>
    </row>
    <row r="2" spans="1:21" s="177" customFormat="1" ht="7.5" customHeight="1">
      <c r="A2" s="195"/>
      <c r="B2" s="195"/>
      <c r="C2" s="195"/>
      <c r="D2" s="195"/>
      <c r="E2" s="193"/>
      <c r="F2" s="193"/>
      <c r="G2" s="193"/>
      <c r="H2" s="193"/>
      <c r="I2" s="191"/>
      <c r="J2" s="191"/>
      <c r="K2" s="191"/>
      <c r="L2" s="191"/>
      <c r="M2" s="189"/>
      <c r="N2" s="189"/>
      <c r="O2" s="189"/>
      <c r="P2" s="189"/>
    </row>
    <row r="3" spans="1:21" s="177" customFormat="1" ht="30.75" customHeight="1">
      <c r="A3" s="195"/>
      <c r="B3" s="194" t="s">
        <v>96</v>
      </c>
      <c r="C3" s="194"/>
      <c r="D3" s="194"/>
      <c r="E3" s="193"/>
      <c r="F3" s="192" t="s">
        <v>95</v>
      </c>
      <c r="G3" s="192"/>
      <c r="H3" s="192"/>
      <c r="I3" s="191"/>
      <c r="J3" s="190" t="s">
        <v>94</v>
      </c>
      <c r="K3" s="190"/>
      <c r="L3" s="190"/>
      <c r="M3" s="189"/>
      <c r="N3" s="188" t="s">
        <v>93</v>
      </c>
      <c r="O3" s="188"/>
      <c r="P3" s="188"/>
      <c r="S3" s="177" t="s">
        <v>92</v>
      </c>
    </row>
    <row r="4" spans="1:21" s="177" customFormat="1" ht="32.25" customHeight="1">
      <c r="A4" s="187" t="s">
        <v>6</v>
      </c>
      <c r="B4" s="186" t="s">
        <v>9</v>
      </c>
      <c r="C4" s="186" t="s">
        <v>10</v>
      </c>
      <c r="D4" s="186" t="s">
        <v>11</v>
      </c>
      <c r="E4" s="185" t="s">
        <v>6</v>
      </c>
      <c r="F4" s="184" t="s">
        <v>9</v>
      </c>
      <c r="G4" s="184" t="s">
        <v>10</v>
      </c>
      <c r="H4" s="184" t="s">
        <v>11</v>
      </c>
      <c r="I4" s="183" t="s">
        <v>6</v>
      </c>
      <c r="J4" s="182" t="s">
        <v>9</v>
      </c>
      <c r="K4" s="182" t="s">
        <v>10</v>
      </c>
      <c r="L4" s="182" t="s">
        <v>11</v>
      </c>
      <c r="M4" s="181" t="s">
        <v>6</v>
      </c>
      <c r="N4" s="180" t="s">
        <v>9</v>
      </c>
      <c r="O4" s="180" t="s">
        <v>10</v>
      </c>
      <c r="P4" s="180" t="s">
        <v>11</v>
      </c>
      <c r="Q4" s="179" t="s">
        <v>6</v>
      </c>
      <c r="R4" s="178" t="s">
        <v>9</v>
      </c>
      <c r="S4" s="178" t="s">
        <v>10</v>
      </c>
      <c r="T4" s="178" t="s">
        <v>11</v>
      </c>
    </row>
    <row r="5" spans="1:21" s="177" customFormat="1" ht="27.75" customHeight="1">
      <c r="A5" s="147"/>
      <c r="B5" s="147"/>
      <c r="C5" s="148" t="s">
        <v>90</v>
      </c>
      <c r="D5" s="147"/>
      <c r="E5" s="144"/>
      <c r="F5" s="144"/>
      <c r="G5" s="145" t="s">
        <v>90</v>
      </c>
      <c r="H5" s="144"/>
      <c r="I5" s="141"/>
      <c r="J5" s="141"/>
      <c r="K5" s="142" t="s">
        <v>90</v>
      </c>
      <c r="L5" s="141"/>
      <c r="M5" s="138"/>
      <c r="N5" s="138"/>
      <c r="O5" s="139" t="s">
        <v>90</v>
      </c>
      <c r="P5" s="138"/>
      <c r="Q5" s="137"/>
      <c r="S5" s="136" t="s">
        <v>90</v>
      </c>
    </row>
    <row r="6" spans="1:21" s="84" customFormat="1" ht="20.25" customHeight="1">
      <c r="A6" s="124" t="s">
        <v>88</v>
      </c>
      <c r="B6" s="167">
        <v>2043022</v>
      </c>
      <c r="C6" s="167">
        <v>987697</v>
      </c>
      <c r="D6" s="167">
        <v>1055325</v>
      </c>
      <c r="E6" s="122" t="s">
        <v>88</v>
      </c>
      <c r="F6" s="176">
        <v>2041594</v>
      </c>
      <c r="G6" s="176">
        <v>987230</v>
      </c>
      <c r="H6" s="175">
        <v>1054364</v>
      </c>
      <c r="I6" s="120" t="s">
        <v>88</v>
      </c>
      <c r="J6" s="174">
        <v>2039805</v>
      </c>
      <c r="K6" s="174">
        <v>986409</v>
      </c>
      <c r="L6" s="173">
        <v>1053396</v>
      </c>
      <c r="M6" s="118" t="s">
        <v>88</v>
      </c>
      <c r="N6" s="172">
        <v>2037730</v>
      </c>
      <c r="O6" s="172">
        <v>985521</v>
      </c>
      <c r="P6" s="171">
        <v>1052209</v>
      </c>
      <c r="Q6" s="84" t="s">
        <v>88</v>
      </c>
      <c r="R6" s="159">
        <v>2040538</v>
      </c>
      <c r="S6" s="159">
        <v>986714</v>
      </c>
      <c r="T6" s="159">
        <v>1053824</v>
      </c>
      <c r="U6" s="158"/>
    </row>
    <row r="7" spans="1:21" s="79" customFormat="1" ht="20.25" customHeight="1">
      <c r="A7" s="115" t="s">
        <v>87</v>
      </c>
      <c r="B7" s="166">
        <v>1343211</v>
      </c>
      <c r="C7" s="166">
        <v>738988</v>
      </c>
      <c r="D7" s="166">
        <v>604223</v>
      </c>
      <c r="E7" s="114" t="s">
        <v>87</v>
      </c>
      <c r="F7" s="165">
        <v>1385879</v>
      </c>
      <c r="G7" s="165">
        <v>752447</v>
      </c>
      <c r="H7" s="164">
        <v>633432</v>
      </c>
      <c r="I7" s="113" t="s">
        <v>87</v>
      </c>
      <c r="J7" s="163">
        <v>1307880</v>
      </c>
      <c r="K7" s="163">
        <v>710590</v>
      </c>
      <c r="L7" s="162">
        <v>597290</v>
      </c>
      <c r="M7" s="112" t="s">
        <v>87</v>
      </c>
      <c r="N7" s="161">
        <v>1302016</v>
      </c>
      <c r="O7" s="161">
        <v>735615</v>
      </c>
      <c r="P7" s="160">
        <v>566401</v>
      </c>
      <c r="Q7" s="79" t="s">
        <v>87</v>
      </c>
      <c r="R7" s="159">
        <v>1334747</v>
      </c>
      <c r="S7" s="159">
        <v>734410</v>
      </c>
      <c r="T7" s="159">
        <v>600337</v>
      </c>
      <c r="U7" s="158"/>
    </row>
    <row r="8" spans="1:21" s="79" customFormat="1" ht="20.25" customHeight="1">
      <c r="A8" s="115" t="s">
        <v>86</v>
      </c>
      <c r="B8" s="166">
        <v>1335607</v>
      </c>
      <c r="C8" s="166">
        <v>733536</v>
      </c>
      <c r="D8" s="166">
        <v>602071</v>
      </c>
      <c r="E8" s="114" t="s">
        <v>86</v>
      </c>
      <c r="F8" s="165">
        <v>1385879</v>
      </c>
      <c r="G8" s="165">
        <v>752447</v>
      </c>
      <c r="H8" s="164">
        <v>633432</v>
      </c>
      <c r="I8" s="113" t="s">
        <v>86</v>
      </c>
      <c r="J8" s="163">
        <v>1288137</v>
      </c>
      <c r="K8" s="163">
        <v>699903</v>
      </c>
      <c r="L8" s="162">
        <v>588234</v>
      </c>
      <c r="M8" s="112" t="s">
        <v>86</v>
      </c>
      <c r="N8" s="161">
        <v>1278764</v>
      </c>
      <c r="O8" s="161">
        <v>725211</v>
      </c>
      <c r="P8" s="160">
        <v>553553</v>
      </c>
      <c r="Q8" s="79" t="s">
        <v>86</v>
      </c>
      <c r="R8" s="159">
        <v>1322097</v>
      </c>
      <c r="S8" s="159">
        <v>727774</v>
      </c>
      <c r="T8" s="159">
        <v>594323</v>
      </c>
      <c r="U8" s="158"/>
    </row>
    <row r="9" spans="1:21" s="79" customFormat="1" ht="20.25" customHeight="1">
      <c r="A9" s="115" t="s">
        <v>85</v>
      </c>
      <c r="B9" s="166">
        <v>1306823</v>
      </c>
      <c r="C9" s="166">
        <v>719730</v>
      </c>
      <c r="D9" s="166">
        <v>587093</v>
      </c>
      <c r="E9" s="114" t="s">
        <v>85</v>
      </c>
      <c r="F9" s="165">
        <v>1361389</v>
      </c>
      <c r="G9" s="165">
        <v>736463</v>
      </c>
      <c r="H9" s="164">
        <v>624926</v>
      </c>
      <c r="I9" s="113" t="s">
        <v>85</v>
      </c>
      <c r="J9" s="163">
        <v>1264250</v>
      </c>
      <c r="K9" s="163">
        <v>688457</v>
      </c>
      <c r="L9" s="162">
        <v>575793</v>
      </c>
      <c r="M9" s="112" t="s">
        <v>85</v>
      </c>
      <c r="N9" s="161">
        <v>1244459</v>
      </c>
      <c r="O9" s="161">
        <v>702946</v>
      </c>
      <c r="P9" s="160">
        <v>541513</v>
      </c>
      <c r="Q9" s="79" t="s">
        <v>85</v>
      </c>
      <c r="R9" s="159">
        <v>1294230</v>
      </c>
      <c r="S9" s="159">
        <v>711899</v>
      </c>
      <c r="T9" s="159">
        <v>582331</v>
      </c>
      <c r="U9" s="158"/>
    </row>
    <row r="10" spans="1:21" s="79" customFormat="1" ht="20.25" customHeight="1">
      <c r="A10" s="115" t="s">
        <v>84</v>
      </c>
      <c r="B10" s="166">
        <v>28784</v>
      </c>
      <c r="C10" s="166">
        <v>13806</v>
      </c>
      <c r="D10" s="166">
        <v>14978</v>
      </c>
      <c r="E10" s="114" t="s">
        <v>84</v>
      </c>
      <c r="F10" s="165">
        <v>24490</v>
      </c>
      <c r="G10" s="165">
        <v>15984</v>
      </c>
      <c r="H10" s="164">
        <v>8506</v>
      </c>
      <c r="I10" s="113" t="s">
        <v>84</v>
      </c>
      <c r="J10" s="163">
        <v>23887</v>
      </c>
      <c r="K10" s="163">
        <v>11446</v>
      </c>
      <c r="L10" s="162">
        <v>12441</v>
      </c>
      <c r="M10" s="112" t="s">
        <v>84</v>
      </c>
      <c r="N10" s="161">
        <v>34305</v>
      </c>
      <c r="O10" s="161">
        <v>22265</v>
      </c>
      <c r="P10" s="160">
        <v>12040</v>
      </c>
      <c r="Q10" s="79" t="s">
        <v>84</v>
      </c>
      <c r="R10" s="159">
        <v>27867</v>
      </c>
      <c r="S10" s="159">
        <v>15875</v>
      </c>
      <c r="T10" s="159">
        <v>11992</v>
      </c>
      <c r="U10" s="158"/>
    </row>
    <row r="11" spans="1:21" s="79" customFormat="1" ht="20.25" customHeight="1">
      <c r="A11" s="115" t="s">
        <v>83</v>
      </c>
      <c r="B11" s="166">
        <v>7604</v>
      </c>
      <c r="C11" s="166">
        <v>5452</v>
      </c>
      <c r="D11" s="166">
        <v>2152</v>
      </c>
      <c r="E11" s="114" t="s">
        <v>83</v>
      </c>
      <c r="F11" s="164" t="s">
        <v>30</v>
      </c>
      <c r="G11" s="164" t="s">
        <v>30</v>
      </c>
      <c r="H11" s="170" t="s">
        <v>30</v>
      </c>
      <c r="I11" s="113" t="s">
        <v>83</v>
      </c>
      <c r="J11" s="162">
        <v>19743</v>
      </c>
      <c r="K11" s="162">
        <v>10687</v>
      </c>
      <c r="L11" s="169">
        <v>9056</v>
      </c>
      <c r="M11" s="112" t="s">
        <v>83</v>
      </c>
      <c r="N11" s="160">
        <v>23252</v>
      </c>
      <c r="O11" s="160">
        <v>10404</v>
      </c>
      <c r="P11" s="168">
        <v>12848</v>
      </c>
      <c r="Q11" s="79" t="s">
        <v>83</v>
      </c>
      <c r="R11" s="159">
        <v>12650</v>
      </c>
      <c r="S11" s="159">
        <v>6636</v>
      </c>
      <c r="T11" s="159">
        <v>6014</v>
      </c>
      <c r="U11" s="158"/>
    </row>
    <row r="12" spans="1:21" s="79" customFormat="1" ht="20.25" customHeight="1">
      <c r="A12" s="115" t="s">
        <v>82</v>
      </c>
      <c r="B12" s="166">
        <v>699811</v>
      </c>
      <c r="C12" s="166">
        <v>248709</v>
      </c>
      <c r="D12" s="166">
        <v>451102</v>
      </c>
      <c r="E12" s="114" t="s">
        <v>82</v>
      </c>
      <c r="F12" s="165">
        <v>655715</v>
      </c>
      <c r="G12" s="165">
        <v>234783</v>
      </c>
      <c r="H12" s="164">
        <v>420932</v>
      </c>
      <c r="I12" s="113" t="s">
        <v>82</v>
      </c>
      <c r="J12" s="163">
        <v>731924</v>
      </c>
      <c r="K12" s="163">
        <v>275819</v>
      </c>
      <c r="L12" s="162">
        <v>456106</v>
      </c>
      <c r="M12" s="112" t="s">
        <v>82</v>
      </c>
      <c r="N12" s="161">
        <v>735714</v>
      </c>
      <c r="O12" s="161">
        <v>249906</v>
      </c>
      <c r="P12" s="160">
        <v>485808</v>
      </c>
      <c r="Q12" s="79" t="s">
        <v>82</v>
      </c>
      <c r="R12" s="159">
        <v>705791</v>
      </c>
      <c r="S12" s="159">
        <v>252304</v>
      </c>
      <c r="T12" s="159">
        <v>453487</v>
      </c>
      <c r="U12" s="158"/>
    </row>
    <row r="13" spans="1:21" s="79" customFormat="1" ht="20.25" customHeight="1">
      <c r="A13" s="115" t="s">
        <v>81</v>
      </c>
      <c r="B13" s="167">
        <v>160442</v>
      </c>
      <c r="C13" s="167">
        <v>11933</v>
      </c>
      <c r="D13" s="167">
        <v>148509</v>
      </c>
      <c r="E13" s="114" t="s">
        <v>81</v>
      </c>
      <c r="F13" s="165">
        <v>124602</v>
      </c>
      <c r="G13" s="165">
        <v>4064</v>
      </c>
      <c r="H13" s="164">
        <v>120538</v>
      </c>
      <c r="I13" s="113" t="s">
        <v>81</v>
      </c>
      <c r="J13" s="163">
        <v>169984</v>
      </c>
      <c r="K13" s="163">
        <v>5486</v>
      </c>
      <c r="L13" s="162">
        <v>164498</v>
      </c>
      <c r="M13" s="112" t="s">
        <v>81</v>
      </c>
      <c r="N13" s="161">
        <v>171545</v>
      </c>
      <c r="O13" s="161">
        <v>1125</v>
      </c>
      <c r="P13" s="160">
        <v>170420</v>
      </c>
      <c r="Q13" s="79" t="s">
        <v>81</v>
      </c>
      <c r="R13" s="159">
        <v>156643</v>
      </c>
      <c r="S13" s="159">
        <v>5652</v>
      </c>
      <c r="T13" s="159">
        <v>150991</v>
      </c>
      <c r="U13" s="158"/>
    </row>
    <row r="14" spans="1:21" s="84" customFormat="1" ht="20.25" customHeight="1">
      <c r="A14" s="115" t="s">
        <v>80</v>
      </c>
      <c r="B14" s="166">
        <v>159828</v>
      </c>
      <c r="C14" s="166">
        <v>68727</v>
      </c>
      <c r="D14" s="166">
        <v>91101</v>
      </c>
      <c r="E14" s="114" t="s">
        <v>80</v>
      </c>
      <c r="F14" s="165">
        <v>169469</v>
      </c>
      <c r="G14" s="165">
        <v>79456</v>
      </c>
      <c r="H14" s="164">
        <v>90013</v>
      </c>
      <c r="I14" s="113" t="s">
        <v>80</v>
      </c>
      <c r="J14" s="163">
        <v>153574</v>
      </c>
      <c r="K14" s="163">
        <v>72454</v>
      </c>
      <c r="L14" s="162">
        <v>81120</v>
      </c>
      <c r="M14" s="112" t="s">
        <v>80</v>
      </c>
      <c r="N14" s="161">
        <v>166278</v>
      </c>
      <c r="O14" s="161">
        <v>67139</v>
      </c>
      <c r="P14" s="160">
        <v>99139</v>
      </c>
      <c r="Q14" s="79" t="s">
        <v>80</v>
      </c>
      <c r="R14" s="159">
        <v>162287</v>
      </c>
      <c r="S14" s="159">
        <v>71944</v>
      </c>
      <c r="T14" s="159">
        <v>90343</v>
      </c>
      <c r="U14" s="158"/>
    </row>
    <row r="15" spans="1:21" s="79" customFormat="1" ht="20.25" customHeight="1">
      <c r="A15" s="111" t="s">
        <v>79</v>
      </c>
      <c r="B15" s="166">
        <v>379541</v>
      </c>
      <c r="C15" s="166">
        <v>168049</v>
      </c>
      <c r="D15" s="166">
        <v>211492</v>
      </c>
      <c r="E15" s="109" t="s">
        <v>79</v>
      </c>
      <c r="F15" s="165">
        <v>361644</v>
      </c>
      <c r="G15" s="165">
        <v>151263</v>
      </c>
      <c r="H15" s="164">
        <v>210381</v>
      </c>
      <c r="I15" s="107" t="s">
        <v>79</v>
      </c>
      <c r="J15" s="163">
        <v>408366</v>
      </c>
      <c r="K15" s="163">
        <v>197879</v>
      </c>
      <c r="L15" s="162">
        <v>210488</v>
      </c>
      <c r="M15" s="105" t="s">
        <v>79</v>
      </c>
      <c r="N15" s="161">
        <v>397891</v>
      </c>
      <c r="O15" s="161">
        <v>181642</v>
      </c>
      <c r="P15" s="160">
        <v>216249</v>
      </c>
      <c r="Q15" s="78" t="s">
        <v>79</v>
      </c>
      <c r="R15" s="159">
        <v>386861</v>
      </c>
      <c r="S15" s="159">
        <v>174708</v>
      </c>
      <c r="T15" s="159">
        <v>212153</v>
      </c>
      <c r="U15" s="158"/>
    </row>
    <row r="16" spans="1:21" s="79" customFormat="1" ht="24" customHeight="1">
      <c r="A16" s="157"/>
      <c r="B16" s="156"/>
      <c r="C16" s="156"/>
      <c r="D16" s="156"/>
      <c r="E16" s="155"/>
      <c r="F16" s="154"/>
      <c r="G16" s="154"/>
      <c r="H16" s="154"/>
      <c r="I16" s="153"/>
      <c r="J16" s="152"/>
      <c r="K16" s="152"/>
      <c r="L16" s="152"/>
      <c r="M16" s="151"/>
      <c r="N16" s="150"/>
      <c r="O16" s="150"/>
      <c r="P16" s="150"/>
      <c r="Q16" s="88"/>
    </row>
    <row r="17" spans="1:20" s="135" customFormat="1" ht="23.25" customHeight="1">
      <c r="A17" s="147"/>
      <c r="B17" s="149"/>
      <c r="C17" s="148" t="s">
        <v>89</v>
      </c>
      <c r="D17" s="147"/>
      <c r="E17" s="144"/>
      <c r="F17" s="146"/>
      <c r="G17" s="145" t="s">
        <v>89</v>
      </c>
      <c r="H17" s="144"/>
      <c r="I17" s="141"/>
      <c r="J17" s="143"/>
      <c r="K17" s="142" t="s">
        <v>89</v>
      </c>
      <c r="L17" s="141"/>
      <c r="M17" s="138"/>
      <c r="N17" s="140"/>
      <c r="O17" s="139" t="s">
        <v>89</v>
      </c>
      <c r="P17" s="138"/>
      <c r="Q17" s="137"/>
      <c r="S17" s="136" t="s">
        <v>89</v>
      </c>
    </row>
    <row r="18" spans="1:20" s="125" customFormat="1" ht="20.25" customHeight="1">
      <c r="A18" s="134"/>
      <c r="B18" s="133"/>
      <c r="C18" s="133"/>
      <c r="D18" s="133"/>
      <c r="E18" s="132"/>
      <c r="F18" s="131"/>
      <c r="G18" s="131"/>
      <c r="H18" s="131"/>
      <c r="I18" s="130"/>
      <c r="J18" s="129"/>
      <c r="K18" s="129"/>
      <c r="L18" s="129"/>
      <c r="M18" s="128"/>
      <c r="N18" s="127"/>
      <c r="O18" s="127"/>
      <c r="P18" s="127"/>
      <c r="Q18" s="126"/>
    </row>
    <row r="19" spans="1:20" s="84" customFormat="1" ht="20.25" customHeight="1">
      <c r="A19" s="124" t="s">
        <v>88</v>
      </c>
      <c r="B19" s="123">
        <v>100</v>
      </c>
      <c r="C19" s="123">
        <v>100</v>
      </c>
      <c r="D19" s="123">
        <v>100</v>
      </c>
      <c r="E19" s="122" t="s">
        <v>88</v>
      </c>
      <c r="F19" s="121">
        <v>100</v>
      </c>
      <c r="G19" s="121">
        <v>100</v>
      </c>
      <c r="H19" s="121">
        <v>100</v>
      </c>
      <c r="I19" s="120" t="s">
        <v>88</v>
      </c>
      <c r="J19" s="119">
        <v>100</v>
      </c>
      <c r="K19" s="119">
        <v>100</v>
      </c>
      <c r="L19" s="119">
        <v>100</v>
      </c>
      <c r="M19" s="118" t="s">
        <v>88</v>
      </c>
      <c r="N19" s="117">
        <v>100</v>
      </c>
      <c r="O19" s="117">
        <v>100</v>
      </c>
      <c r="P19" s="117">
        <v>100</v>
      </c>
      <c r="Q19" s="84" t="s">
        <v>88</v>
      </c>
      <c r="R19" s="116">
        <v>100</v>
      </c>
      <c r="S19" s="116">
        <v>100</v>
      </c>
      <c r="T19" s="116">
        <v>100</v>
      </c>
    </row>
    <row r="20" spans="1:20" s="79" customFormat="1" ht="20.25" customHeight="1">
      <c r="A20" s="115" t="s">
        <v>87</v>
      </c>
      <c r="B20" s="110">
        <f t="shared" ref="B20:D23" si="0">B7*100/B$6</f>
        <v>65.746281733627924</v>
      </c>
      <c r="C20" s="110">
        <f t="shared" si="0"/>
        <v>74.819301870917897</v>
      </c>
      <c r="D20" s="110">
        <f t="shared" si="0"/>
        <v>57.254684575841566</v>
      </c>
      <c r="E20" s="114" t="s">
        <v>87</v>
      </c>
      <c r="F20" s="108">
        <f t="shared" ref="F20:H23" si="1">F7*100/F$6</f>
        <v>67.882203807417142</v>
      </c>
      <c r="G20" s="108">
        <f t="shared" si="1"/>
        <v>76.218003909929806</v>
      </c>
      <c r="H20" s="108">
        <f t="shared" si="1"/>
        <v>60.077165001839973</v>
      </c>
      <c r="I20" s="113" t="s">
        <v>87</v>
      </c>
      <c r="J20" s="106">
        <f>J7*100/J$6+0.08</f>
        <v>64.197893622184466</v>
      </c>
      <c r="K20" s="106">
        <f>K7*100/K$6</f>
        <v>72.03806940123215</v>
      </c>
      <c r="L20" s="106">
        <f>L7*100/L$6</f>
        <v>56.701373462591469</v>
      </c>
      <c r="M20" s="112" t="s">
        <v>87</v>
      </c>
      <c r="N20" s="104">
        <f t="shared" ref="N20:P28" si="2">N7*100/N$6</f>
        <v>63.895413033130005</v>
      </c>
      <c r="O20" s="104">
        <f t="shared" si="2"/>
        <v>74.642245066315184</v>
      </c>
      <c r="P20" s="104">
        <f t="shared" si="2"/>
        <v>53.829704935046173</v>
      </c>
      <c r="Q20" s="79" t="s">
        <v>87</v>
      </c>
      <c r="R20" s="77">
        <f t="shared" ref="R20:T28" si="3">R7*100/R$6</f>
        <v>65.411523823619063</v>
      </c>
      <c r="S20" s="77">
        <f t="shared" si="3"/>
        <v>74.429875323548671</v>
      </c>
      <c r="T20" s="77">
        <f t="shared" si="3"/>
        <v>56.967482236122919</v>
      </c>
    </row>
    <row r="21" spans="1:20" s="79" customFormat="1" ht="20.25" customHeight="1">
      <c r="A21" s="115" t="s">
        <v>86</v>
      </c>
      <c r="B21" s="110">
        <f t="shared" si="0"/>
        <v>65.374087993178733</v>
      </c>
      <c r="C21" s="110">
        <f t="shared" si="0"/>
        <v>74.267310723835351</v>
      </c>
      <c r="D21" s="110">
        <f t="shared" si="0"/>
        <v>57.050766351597851</v>
      </c>
      <c r="E21" s="114" t="s">
        <v>86</v>
      </c>
      <c r="F21" s="108">
        <f t="shared" si="1"/>
        <v>67.882203807417142</v>
      </c>
      <c r="G21" s="108">
        <f t="shared" si="1"/>
        <v>76.218003909929806</v>
      </c>
      <c r="H21" s="108">
        <f t="shared" si="1"/>
        <v>60.077165001839973</v>
      </c>
      <c r="I21" s="113" t="s">
        <v>86</v>
      </c>
      <c r="J21" s="106">
        <f>J8*100/J$6</f>
        <v>63.150006985961895</v>
      </c>
      <c r="K21" s="106">
        <f>K8*100/K$6-0.05</f>
        <v>70.904644574410824</v>
      </c>
      <c r="L21" s="106">
        <f t="shared" ref="L21:L28" si="4">L8*100/L$6</f>
        <v>55.841677773600814</v>
      </c>
      <c r="M21" s="112" t="s">
        <v>86</v>
      </c>
      <c r="N21" s="104">
        <f t="shared" si="2"/>
        <v>62.754339387455651</v>
      </c>
      <c r="O21" s="104">
        <f t="shared" si="2"/>
        <v>73.586559799334566</v>
      </c>
      <c r="P21" s="104">
        <f t="shared" si="2"/>
        <v>52.608654744447158</v>
      </c>
      <c r="Q21" s="79" t="s">
        <v>86</v>
      </c>
      <c r="R21" s="77">
        <f t="shared" si="3"/>
        <v>64.791589276945587</v>
      </c>
      <c r="S21" s="77">
        <f t="shared" si="3"/>
        <v>73.757340019499068</v>
      </c>
      <c r="T21" s="77">
        <f t="shared" si="3"/>
        <v>56.396798706425365</v>
      </c>
    </row>
    <row r="22" spans="1:20" s="94" customFormat="1" ht="20.25" customHeight="1">
      <c r="A22" s="115" t="s">
        <v>85</v>
      </c>
      <c r="B22" s="110">
        <f t="shared" si="0"/>
        <v>63.965194696875514</v>
      </c>
      <c r="C22" s="110">
        <f t="shared" si="0"/>
        <v>72.869513626142435</v>
      </c>
      <c r="D22" s="110">
        <f t="shared" si="0"/>
        <v>55.631487930258452</v>
      </c>
      <c r="E22" s="114" t="s">
        <v>85</v>
      </c>
      <c r="F22" s="108">
        <f t="shared" si="1"/>
        <v>66.682650909044597</v>
      </c>
      <c r="G22" s="108">
        <f t="shared" si="1"/>
        <v>74.598928314577151</v>
      </c>
      <c r="H22" s="108">
        <f t="shared" si="1"/>
        <v>59.270422738257373</v>
      </c>
      <c r="I22" s="113" t="s">
        <v>85</v>
      </c>
      <c r="J22" s="106">
        <f>J9*100/J$6</f>
        <v>61.978963675449371</v>
      </c>
      <c r="K22" s="106">
        <f>K9*100/K$6</f>
        <v>69.79427397762997</v>
      </c>
      <c r="L22" s="106">
        <f t="shared" si="4"/>
        <v>54.660640442910356</v>
      </c>
      <c r="M22" s="112" t="s">
        <v>85</v>
      </c>
      <c r="N22" s="104">
        <f t="shared" si="2"/>
        <v>61.070848444102019</v>
      </c>
      <c r="O22" s="104">
        <f t="shared" si="2"/>
        <v>71.327348681560309</v>
      </c>
      <c r="P22" s="104">
        <f t="shared" si="2"/>
        <v>51.464395381525911</v>
      </c>
      <c r="Q22" s="79" t="s">
        <v>85</v>
      </c>
      <c r="R22" s="77">
        <f t="shared" si="3"/>
        <v>63.42592002697328</v>
      </c>
      <c r="S22" s="77">
        <f t="shared" si="3"/>
        <v>72.148464499338203</v>
      </c>
      <c r="T22" s="77">
        <f t="shared" si="3"/>
        <v>55.258847777237946</v>
      </c>
    </row>
    <row r="23" spans="1:20" s="94" customFormat="1" ht="20.25" customHeight="1">
      <c r="A23" s="115" t="s">
        <v>84</v>
      </c>
      <c r="B23" s="110">
        <f t="shared" si="0"/>
        <v>1.4088932963032215</v>
      </c>
      <c r="C23" s="110">
        <f t="shared" si="0"/>
        <v>1.3977970976929159</v>
      </c>
      <c r="D23" s="110">
        <f t="shared" si="0"/>
        <v>1.4192784213393979</v>
      </c>
      <c r="E23" s="114" t="s">
        <v>84</v>
      </c>
      <c r="F23" s="108">
        <f t="shared" si="1"/>
        <v>1.1995528983725461</v>
      </c>
      <c r="G23" s="108">
        <f t="shared" si="1"/>
        <v>1.6190755953526534</v>
      </c>
      <c r="H23" s="108">
        <f t="shared" si="1"/>
        <v>0.80674226358259571</v>
      </c>
      <c r="I23" s="113" t="s">
        <v>84</v>
      </c>
      <c r="J23" s="106">
        <f>J10*100/J$6</f>
        <v>1.1710433105125244</v>
      </c>
      <c r="K23" s="106">
        <f>K10*100/K$6-0.03</f>
        <v>1.1303705967808484</v>
      </c>
      <c r="L23" s="106">
        <f t="shared" si="4"/>
        <v>1.1810373306904527</v>
      </c>
      <c r="M23" s="112" t="s">
        <v>84</v>
      </c>
      <c r="N23" s="104">
        <f t="shared" si="2"/>
        <v>1.6834909433536338</v>
      </c>
      <c r="O23" s="104">
        <f t="shared" si="2"/>
        <v>2.2592111177742535</v>
      </c>
      <c r="P23" s="104">
        <f t="shared" si="2"/>
        <v>1.1442593629212447</v>
      </c>
      <c r="Q23" s="79" t="s">
        <v>84</v>
      </c>
      <c r="R23" s="77">
        <f t="shared" si="3"/>
        <v>1.3656692499723113</v>
      </c>
      <c r="S23" s="77">
        <f t="shared" si="3"/>
        <v>1.6088755201608571</v>
      </c>
      <c r="T23" s="77">
        <f t="shared" si="3"/>
        <v>1.1379509291874166</v>
      </c>
    </row>
    <row r="24" spans="1:20" s="94" customFormat="1" ht="20.25" customHeight="1">
      <c r="A24" s="115" t="s">
        <v>83</v>
      </c>
      <c r="B24" s="110" t="s">
        <v>78</v>
      </c>
      <c r="C24" s="110" t="s">
        <v>78</v>
      </c>
      <c r="D24" s="110" t="s">
        <v>78</v>
      </c>
      <c r="E24" s="114" t="s">
        <v>83</v>
      </c>
      <c r="F24" s="108" t="s">
        <v>78</v>
      </c>
      <c r="G24" s="108" t="s">
        <v>78</v>
      </c>
      <c r="H24" s="108" t="s">
        <v>78</v>
      </c>
      <c r="I24" s="113" t="s">
        <v>83</v>
      </c>
      <c r="J24" s="106">
        <f>J11*100/J$6</f>
        <v>0.96788663622258009</v>
      </c>
      <c r="K24" s="106">
        <f>K11*100/K$6</f>
        <v>1.0834248268213287</v>
      </c>
      <c r="L24" s="106">
        <f t="shared" si="4"/>
        <v>0.85969568899065496</v>
      </c>
      <c r="M24" s="112" t="s">
        <v>83</v>
      </c>
      <c r="N24" s="104">
        <f t="shared" si="2"/>
        <v>1.1410736456743533</v>
      </c>
      <c r="O24" s="104">
        <f t="shared" si="2"/>
        <v>1.0556852669806123</v>
      </c>
      <c r="P24" s="104">
        <f t="shared" si="2"/>
        <v>1.2210501905990159</v>
      </c>
      <c r="Q24" s="79" t="s">
        <v>83</v>
      </c>
      <c r="R24" s="77">
        <f t="shared" si="3"/>
        <v>0.61993454667347536</v>
      </c>
      <c r="S24" s="77">
        <f t="shared" si="3"/>
        <v>0.67253530404960304</v>
      </c>
      <c r="T24" s="77">
        <f t="shared" si="3"/>
        <v>0.57068352969755864</v>
      </c>
    </row>
    <row r="25" spans="1:20" s="94" customFormat="1" ht="20.25" customHeight="1">
      <c r="A25" s="115" t="s">
        <v>82</v>
      </c>
      <c r="B25" s="110">
        <f t="shared" ref="B25:D28" si="5">B12*100/B$6</f>
        <v>34.253718266372069</v>
      </c>
      <c r="C25" s="110">
        <f t="shared" si="5"/>
        <v>25.180698129082096</v>
      </c>
      <c r="D25" s="110">
        <f t="shared" si="5"/>
        <v>42.745315424158434</v>
      </c>
      <c r="E25" s="114" t="s">
        <v>82</v>
      </c>
      <c r="F25" s="108">
        <f t="shared" ref="F25:H26" si="6">F12*100/F$6</f>
        <v>32.117796192582851</v>
      </c>
      <c r="G25" s="108">
        <f t="shared" si="6"/>
        <v>23.781996090070198</v>
      </c>
      <c r="H25" s="108">
        <f t="shared" si="6"/>
        <v>39.922834998160027</v>
      </c>
      <c r="I25" s="113" t="s">
        <v>82</v>
      </c>
      <c r="J25" s="106">
        <f>J12*100/J$6-0.05</f>
        <v>35.832057353521542</v>
      </c>
      <c r="K25" s="106">
        <f>K12*100/K$6</f>
        <v>27.961930598767854</v>
      </c>
      <c r="L25" s="106">
        <f t="shared" si="4"/>
        <v>43.298626537408531</v>
      </c>
      <c r="M25" s="112" t="s">
        <v>82</v>
      </c>
      <c r="N25" s="104">
        <f t="shared" si="2"/>
        <v>36.104586966869995</v>
      </c>
      <c r="O25" s="104">
        <f t="shared" si="2"/>
        <v>25.357754933684824</v>
      </c>
      <c r="P25" s="104">
        <f t="shared" si="2"/>
        <v>46.170295064953827</v>
      </c>
      <c r="Q25" s="79" t="s">
        <v>82</v>
      </c>
      <c r="R25" s="77">
        <f t="shared" si="3"/>
        <v>34.588476176380937</v>
      </c>
      <c r="S25" s="77">
        <f t="shared" si="3"/>
        <v>25.570124676451332</v>
      </c>
      <c r="T25" s="77">
        <f t="shared" si="3"/>
        <v>43.032517763877081</v>
      </c>
    </row>
    <row r="26" spans="1:20" s="94" customFormat="1" ht="20.25" customHeight="1">
      <c r="A26" s="115" t="s">
        <v>81</v>
      </c>
      <c r="B26" s="110">
        <f t="shared" si="5"/>
        <v>7.8531704504405733</v>
      </c>
      <c r="C26" s="110">
        <f t="shared" si="5"/>
        <v>1.208164042211326</v>
      </c>
      <c r="D26" s="110">
        <f t="shared" si="5"/>
        <v>14.072347381138512</v>
      </c>
      <c r="E26" s="114" t="s">
        <v>81</v>
      </c>
      <c r="F26" s="108">
        <f t="shared" si="6"/>
        <v>6.1031723251537766</v>
      </c>
      <c r="G26" s="108">
        <f t="shared" si="6"/>
        <v>0.41165685807765162</v>
      </c>
      <c r="H26" s="108">
        <f t="shared" si="6"/>
        <v>11.432294729334462</v>
      </c>
      <c r="I26" s="113" t="s">
        <v>81</v>
      </c>
      <c r="J26" s="106">
        <f>J13*100/J$6</f>
        <v>8.3333455894068305</v>
      </c>
      <c r="K26" s="106">
        <f>K13*100/K$6</f>
        <v>0.55615875362045564</v>
      </c>
      <c r="L26" s="106">
        <f t="shared" si="4"/>
        <v>15.615969682816338</v>
      </c>
      <c r="M26" s="112" t="s">
        <v>81</v>
      </c>
      <c r="N26" s="104">
        <f t="shared" si="2"/>
        <v>8.4184362010668732</v>
      </c>
      <c r="O26" s="104">
        <f t="shared" si="2"/>
        <v>0.11415281866139838</v>
      </c>
      <c r="P26" s="104">
        <f t="shared" si="2"/>
        <v>16.196402045601207</v>
      </c>
      <c r="Q26" s="79" t="s">
        <v>81</v>
      </c>
      <c r="R26" s="77">
        <f t="shared" si="3"/>
        <v>7.6765539284247586</v>
      </c>
      <c r="S26" s="77">
        <f t="shared" si="3"/>
        <v>0.57281035842199457</v>
      </c>
      <c r="T26" s="77">
        <f t="shared" si="3"/>
        <v>14.327914338637191</v>
      </c>
    </row>
    <row r="27" spans="1:20" s="94" customFormat="1" ht="20.25" customHeight="1">
      <c r="A27" s="115" t="s">
        <v>80</v>
      </c>
      <c r="B27" s="110">
        <f t="shared" si="5"/>
        <v>7.8231169316825762</v>
      </c>
      <c r="C27" s="110">
        <f t="shared" si="5"/>
        <v>6.9583080641127797</v>
      </c>
      <c r="D27" s="110">
        <f t="shared" si="5"/>
        <v>8.6325065738042781</v>
      </c>
      <c r="E27" s="114" t="s">
        <v>80</v>
      </c>
      <c r="F27" s="108">
        <f>F14*100/F$6</f>
        <v>8.3008178903347094</v>
      </c>
      <c r="G27" s="108">
        <f>G14*100/G$6+0.05</f>
        <v>8.0983777843055833</v>
      </c>
      <c r="H27" s="108">
        <f>H14*100/H$6</f>
        <v>8.5371845017470243</v>
      </c>
      <c r="I27" s="113" t="s">
        <v>80</v>
      </c>
      <c r="J27" s="106">
        <f>J14*100/J$6</f>
        <v>7.5288569250492081</v>
      </c>
      <c r="K27" s="106">
        <f>K14*100/K$6</f>
        <v>7.3452290074401185</v>
      </c>
      <c r="L27" s="106">
        <f t="shared" si="4"/>
        <v>7.7008076734675281</v>
      </c>
      <c r="M27" s="112" t="s">
        <v>80</v>
      </c>
      <c r="N27" s="104">
        <f t="shared" si="2"/>
        <v>8.1599623110029302</v>
      </c>
      <c r="O27" s="104">
        <f t="shared" si="2"/>
        <v>6.8125387485401125</v>
      </c>
      <c r="P27" s="104">
        <f t="shared" si="2"/>
        <v>9.4219874568645583</v>
      </c>
      <c r="Q27" s="79" t="s">
        <v>80</v>
      </c>
      <c r="R27" s="77">
        <f t="shared" si="3"/>
        <v>7.953147650276545</v>
      </c>
      <c r="S27" s="77">
        <f t="shared" si="3"/>
        <v>7.2912718376348158</v>
      </c>
      <c r="T27" s="77">
        <f t="shared" si="3"/>
        <v>8.5728736487307184</v>
      </c>
    </row>
    <row r="28" spans="1:20" s="94" customFormat="1" ht="20.25" customHeight="1">
      <c r="A28" s="111" t="s">
        <v>79</v>
      </c>
      <c r="B28" s="110">
        <f t="shared" si="5"/>
        <v>18.577430884248923</v>
      </c>
      <c r="C28" s="110">
        <f t="shared" si="5"/>
        <v>17.014226022757992</v>
      </c>
      <c r="D28" s="110">
        <f t="shared" si="5"/>
        <v>20.040461469215643</v>
      </c>
      <c r="E28" s="109" t="s">
        <v>79</v>
      </c>
      <c r="F28" s="108">
        <f>F15*100/F$6</f>
        <v>17.713805977094367</v>
      </c>
      <c r="G28" s="108">
        <f>G15*100/G$6</f>
        <v>15.321961447686963</v>
      </c>
      <c r="H28" s="108">
        <f>H15*100/H$6</f>
        <v>19.953355767078541</v>
      </c>
      <c r="I28" s="107" t="s">
        <v>79</v>
      </c>
      <c r="J28" s="106">
        <f>J15*100/J$6</f>
        <v>20.019854839065498</v>
      </c>
      <c r="K28" s="106">
        <f>K15*100/K$6</f>
        <v>20.060542837707281</v>
      </c>
      <c r="L28" s="106">
        <f t="shared" si="4"/>
        <v>19.981849181124666</v>
      </c>
      <c r="M28" s="105" t="s">
        <v>79</v>
      </c>
      <c r="N28" s="104">
        <f t="shared" si="2"/>
        <v>19.526188454800195</v>
      </c>
      <c r="O28" s="104">
        <f t="shared" si="2"/>
        <v>18.431063366483311</v>
      </c>
      <c r="P28" s="104">
        <f t="shared" si="2"/>
        <v>20.551905562488059</v>
      </c>
      <c r="Q28" s="78" t="s">
        <v>79</v>
      </c>
      <c r="R28" s="77">
        <f t="shared" si="3"/>
        <v>18.958774597679632</v>
      </c>
      <c r="S28" s="77">
        <f t="shared" si="3"/>
        <v>17.706042480394522</v>
      </c>
      <c r="T28" s="77">
        <f t="shared" si="3"/>
        <v>20.131729776509172</v>
      </c>
    </row>
    <row r="29" spans="1:20" s="94" customFormat="1" ht="20.25" customHeight="1">
      <c r="A29" s="103"/>
      <c r="B29" s="102"/>
      <c r="C29" s="102"/>
      <c r="D29" s="102"/>
      <c r="E29" s="101"/>
      <c r="F29" s="100"/>
      <c r="G29" s="100"/>
      <c r="H29" s="100"/>
      <c r="I29" s="99"/>
      <c r="J29" s="98"/>
      <c r="K29" s="98"/>
      <c r="L29" s="98"/>
      <c r="M29" s="97"/>
      <c r="N29" s="96"/>
      <c r="O29" s="96"/>
      <c r="P29" s="96"/>
      <c r="Q29" s="75"/>
      <c r="R29" s="95"/>
      <c r="S29" s="95"/>
      <c r="T29" s="95"/>
    </row>
    <row r="30" spans="1:20" s="94" customFormat="1" ht="20.25" customHeight="1">
      <c r="A30" s="74"/>
      <c r="B30" s="73"/>
      <c r="C30" s="73"/>
      <c r="D30" s="73"/>
      <c r="E30" s="74"/>
      <c r="F30" s="73"/>
      <c r="G30" s="73"/>
      <c r="H30" s="73"/>
      <c r="I30" s="74"/>
      <c r="J30" s="73"/>
      <c r="K30" s="73"/>
      <c r="L30" s="73"/>
      <c r="M30" s="74"/>
      <c r="N30" s="73"/>
      <c r="O30" s="73"/>
      <c r="P30" s="73"/>
      <c r="Q30" s="74"/>
    </row>
    <row r="31" spans="1:20" s="94" customFormat="1" ht="24" customHeight="1">
      <c r="A31" s="74"/>
      <c r="B31" s="73"/>
      <c r="C31" s="73"/>
      <c r="D31" s="73"/>
      <c r="E31" s="74"/>
      <c r="F31" s="73"/>
      <c r="G31" s="73"/>
      <c r="H31" s="73"/>
      <c r="I31" s="74"/>
      <c r="J31" s="73"/>
      <c r="K31" s="73"/>
      <c r="L31" s="73"/>
      <c r="M31" s="74"/>
      <c r="N31" s="73"/>
      <c r="O31" s="73"/>
      <c r="P31" s="73"/>
      <c r="Q31" s="74"/>
    </row>
    <row r="32" spans="1:20" s="93" customFormat="1" ht="36.6" customHeight="1">
      <c r="B32" s="93">
        <v>4</v>
      </c>
      <c r="F32" s="93">
        <v>3</v>
      </c>
      <c r="J32" s="93">
        <v>2</v>
      </c>
      <c r="N32" s="93">
        <v>1</v>
      </c>
      <c r="R32" s="93">
        <v>2560</v>
      </c>
    </row>
    <row r="47" spans="2:16" ht="24" customHeight="1">
      <c r="B47" s="92"/>
      <c r="D47" s="92"/>
      <c r="F47" s="92"/>
      <c r="H47" s="92"/>
      <c r="J47" s="92"/>
      <c r="L47" s="92"/>
      <c r="N47" s="92"/>
      <c r="P47" s="92"/>
    </row>
    <row r="48" spans="2:16" ht="24" customHeight="1">
      <c r="B48" s="92"/>
      <c r="D48" s="92"/>
      <c r="F48" s="92"/>
      <c r="H48" s="92"/>
      <c r="J48" s="92"/>
      <c r="L48" s="92"/>
      <c r="N48" s="92"/>
      <c r="P48" s="92"/>
    </row>
    <row r="49" spans="2:16" ht="24" customHeight="1">
      <c r="B49" s="92"/>
      <c r="D49" s="92"/>
      <c r="F49" s="92"/>
      <c r="H49" s="92"/>
      <c r="J49" s="92"/>
      <c r="L49" s="92"/>
      <c r="N49" s="92"/>
      <c r="P49" s="92"/>
    </row>
    <row r="50" spans="2:16" ht="24" customHeight="1">
      <c r="B50" s="92"/>
      <c r="D50" s="92"/>
      <c r="F50" s="92"/>
      <c r="H50" s="92"/>
      <c r="J50" s="92"/>
      <c r="L50" s="92"/>
      <c r="N50" s="92"/>
      <c r="P50" s="92"/>
    </row>
    <row r="51" spans="2:16" ht="24" customHeight="1">
      <c r="B51" s="92"/>
      <c r="D51" s="92"/>
      <c r="F51" s="92"/>
      <c r="H51" s="92"/>
      <c r="J51" s="92"/>
      <c r="L51" s="92"/>
      <c r="N51" s="92"/>
      <c r="P51" s="92"/>
    </row>
    <row r="52" spans="2:16" ht="24" customHeight="1">
      <c r="B52" s="92"/>
      <c r="D52" s="92"/>
      <c r="F52" s="92"/>
      <c r="H52" s="92"/>
      <c r="J52" s="92"/>
      <c r="L52" s="92"/>
      <c r="N52" s="92"/>
      <c r="P52" s="92"/>
    </row>
    <row r="54" spans="2:16" ht="24" customHeight="1">
      <c r="B54" s="92"/>
      <c r="D54" s="92"/>
      <c r="F54" s="92"/>
      <c r="H54" s="92"/>
      <c r="J54" s="92"/>
      <c r="L54" s="92"/>
      <c r="N54" s="92"/>
      <c r="P54" s="92"/>
    </row>
    <row r="55" spans="2:16" ht="24" customHeight="1">
      <c r="B55" s="92"/>
      <c r="D55" s="92"/>
      <c r="F55" s="92"/>
      <c r="H55" s="92"/>
      <c r="J55" s="92"/>
      <c r="L55" s="92"/>
      <c r="N55" s="92"/>
      <c r="P55" s="92"/>
    </row>
    <row r="56" spans="2:16" ht="24" customHeight="1">
      <c r="B56" s="92"/>
      <c r="D56" s="92"/>
      <c r="F56" s="92"/>
      <c r="H56" s="92"/>
      <c r="J56" s="92"/>
      <c r="L56" s="92"/>
      <c r="N56" s="92"/>
      <c r="P56" s="92"/>
    </row>
    <row r="57" spans="2:16" ht="24" customHeight="1">
      <c r="B57" s="92"/>
      <c r="D57" s="92"/>
      <c r="F57" s="92"/>
      <c r="H57" s="92"/>
      <c r="J57" s="92"/>
      <c r="L57" s="92"/>
      <c r="N57" s="92"/>
      <c r="P57" s="92"/>
    </row>
    <row r="58" spans="2:16" ht="24" customHeight="1">
      <c r="B58" s="92"/>
      <c r="D58" s="92"/>
      <c r="F58" s="92"/>
      <c r="H58" s="92"/>
      <c r="J58" s="92"/>
      <c r="L58" s="92"/>
      <c r="N58" s="92"/>
      <c r="P58" s="92"/>
    </row>
    <row r="74" spans="2:16" ht="24" customHeight="1">
      <c r="B74" s="92"/>
      <c r="D74" s="92"/>
      <c r="F74" s="92"/>
      <c r="H74" s="92"/>
      <c r="J74" s="92"/>
      <c r="L74" s="92"/>
      <c r="N74" s="92"/>
      <c r="P74" s="92"/>
    </row>
    <row r="75" spans="2:16" ht="24" customHeight="1">
      <c r="B75" s="92"/>
      <c r="D75" s="92"/>
      <c r="F75" s="92"/>
      <c r="H75" s="92"/>
      <c r="J75" s="92"/>
      <c r="L75" s="92"/>
      <c r="N75" s="92"/>
      <c r="P75" s="92"/>
    </row>
    <row r="76" spans="2:16" ht="24" customHeight="1">
      <c r="B76" s="92"/>
      <c r="D76" s="92"/>
      <c r="F76" s="92"/>
      <c r="H76" s="92"/>
      <c r="J76" s="92"/>
      <c r="L76" s="92"/>
      <c r="N76" s="92"/>
      <c r="P76" s="92"/>
    </row>
    <row r="78" spans="2:16" ht="24" customHeight="1">
      <c r="B78" s="92"/>
      <c r="D78" s="92"/>
      <c r="F78" s="92"/>
      <c r="H78" s="92"/>
      <c r="J78" s="92"/>
      <c r="L78" s="92"/>
      <c r="N78" s="92"/>
      <c r="P78" s="92"/>
    </row>
    <row r="79" spans="2:16" ht="24" customHeight="1">
      <c r="B79" s="92"/>
      <c r="F79" s="92"/>
      <c r="J79" s="92"/>
      <c r="N79" s="92"/>
    </row>
    <row r="80" spans="2:16" ht="24" customHeight="1">
      <c r="B80" s="92"/>
      <c r="D80" s="92"/>
      <c r="F80" s="92"/>
      <c r="H80" s="92"/>
      <c r="J80" s="92"/>
      <c r="L80" s="92"/>
      <c r="N80" s="92"/>
      <c r="P80" s="92"/>
    </row>
    <row r="81" spans="2:16" ht="24" customHeight="1">
      <c r="B81" s="92"/>
      <c r="D81" s="92"/>
      <c r="F81" s="92"/>
      <c r="H81" s="92"/>
      <c r="J81" s="92"/>
      <c r="L81" s="92"/>
      <c r="N81" s="92"/>
      <c r="P81" s="92"/>
    </row>
    <row r="83" spans="2:16" ht="24" customHeight="1">
      <c r="B83" s="92"/>
      <c r="D83" s="92"/>
      <c r="F83" s="92"/>
      <c r="H83" s="92"/>
      <c r="J83" s="92"/>
      <c r="L83" s="92"/>
      <c r="N83" s="92"/>
      <c r="P83" s="92"/>
    </row>
    <row r="85" spans="2:16" ht="24" customHeight="1">
      <c r="B85" s="92"/>
      <c r="D85" s="92"/>
      <c r="F85" s="92"/>
      <c r="H85" s="92"/>
      <c r="J85" s="92"/>
      <c r="L85" s="92"/>
      <c r="N85" s="92"/>
      <c r="P85" s="92"/>
    </row>
    <row r="87" spans="2:16" ht="24" customHeight="1">
      <c r="B87" s="92"/>
      <c r="D87" s="92"/>
      <c r="F87" s="92"/>
      <c r="H87" s="92"/>
      <c r="J87" s="92"/>
      <c r="L87" s="92"/>
      <c r="N87" s="92"/>
      <c r="P87" s="92"/>
    </row>
    <row r="100" spans="2:16" ht="24" customHeight="1">
      <c r="B100" s="92"/>
      <c r="D100" s="92"/>
      <c r="F100" s="92"/>
      <c r="H100" s="92"/>
      <c r="J100" s="92"/>
      <c r="L100" s="92"/>
      <c r="N100" s="92"/>
      <c r="P100" s="92"/>
    </row>
    <row r="101" spans="2:16" ht="24" customHeight="1">
      <c r="B101" s="92"/>
      <c r="D101" s="92"/>
      <c r="F101" s="92"/>
      <c r="H101" s="92"/>
      <c r="J101" s="92"/>
      <c r="L101" s="92"/>
      <c r="N101" s="92"/>
      <c r="P101" s="92"/>
    </row>
    <row r="104" spans="2:16" ht="24" customHeight="1">
      <c r="B104" s="92"/>
      <c r="D104" s="92"/>
      <c r="F104" s="92"/>
      <c r="H104" s="92"/>
      <c r="J104" s="92"/>
      <c r="L104" s="92"/>
      <c r="N104" s="92"/>
      <c r="P104" s="92"/>
    </row>
    <row r="106" spans="2:16" ht="24" customHeight="1">
      <c r="B106" s="92"/>
      <c r="D106" s="92"/>
      <c r="F106" s="92"/>
      <c r="H106" s="92"/>
      <c r="J106" s="92"/>
      <c r="L106" s="92"/>
      <c r="N106" s="92"/>
      <c r="P106" s="92"/>
    </row>
    <row r="108" spans="2:16" ht="24" customHeight="1">
      <c r="B108" s="92"/>
      <c r="D108" s="92"/>
      <c r="F108" s="92"/>
      <c r="H108" s="92"/>
      <c r="J108" s="92"/>
      <c r="L108" s="92"/>
      <c r="N108" s="92"/>
      <c r="P108" s="92"/>
    </row>
    <row r="109" spans="2:16" ht="24" customHeight="1">
      <c r="B109" s="92"/>
      <c r="D109" s="92"/>
      <c r="F109" s="92"/>
      <c r="H109" s="92"/>
      <c r="J109" s="92"/>
      <c r="L109" s="92"/>
      <c r="N109" s="92"/>
      <c r="P109" s="92"/>
    </row>
    <row r="110" spans="2:16" ht="24" customHeight="1">
      <c r="B110" s="92"/>
      <c r="D110" s="92"/>
      <c r="F110" s="92"/>
      <c r="H110" s="92"/>
      <c r="J110" s="92"/>
      <c r="L110" s="92"/>
      <c r="N110" s="92"/>
      <c r="P110" s="92"/>
    </row>
    <row r="111" spans="2:16" ht="24" customHeight="1">
      <c r="B111" s="92"/>
      <c r="D111" s="92"/>
      <c r="F111" s="92"/>
      <c r="H111" s="92"/>
      <c r="J111" s="92"/>
      <c r="L111" s="92"/>
      <c r="N111" s="92"/>
      <c r="P111" s="92"/>
    </row>
    <row r="112" spans="2:16" ht="24" customHeight="1">
      <c r="B112" s="92"/>
      <c r="D112" s="92"/>
      <c r="F112" s="92"/>
      <c r="H112" s="92"/>
      <c r="J112" s="92"/>
      <c r="L112" s="92"/>
      <c r="N112" s="92"/>
      <c r="P112" s="92"/>
    </row>
    <row r="114" spans="2:16" ht="24" customHeight="1">
      <c r="B114" s="92"/>
      <c r="D114" s="92"/>
      <c r="F114" s="92"/>
      <c r="H114" s="92"/>
      <c r="J114" s="92"/>
      <c r="L114" s="92"/>
      <c r="N114" s="92"/>
      <c r="P114" s="92"/>
    </row>
    <row r="115" spans="2:16" ht="24" customHeight="1">
      <c r="B115" s="92"/>
      <c r="D115" s="92"/>
      <c r="F115" s="92"/>
      <c r="H115" s="92"/>
      <c r="J115" s="92"/>
      <c r="L115" s="92"/>
      <c r="N115" s="92"/>
      <c r="P115" s="92"/>
    </row>
    <row r="116" spans="2:16" ht="24" customHeight="1">
      <c r="B116" s="92"/>
      <c r="D116" s="92"/>
      <c r="F116" s="92"/>
      <c r="H116" s="92"/>
      <c r="J116" s="92"/>
      <c r="L116" s="92"/>
      <c r="N116" s="92"/>
      <c r="P116" s="92"/>
    </row>
    <row r="117" spans="2:16" ht="24" customHeight="1">
      <c r="B117" s="92"/>
      <c r="D117" s="92"/>
      <c r="F117" s="92"/>
      <c r="H117" s="92"/>
      <c r="J117" s="92"/>
      <c r="L117" s="92"/>
      <c r="N117" s="92"/>
      <c r="P117" s="92"/>
    </row>
    <row r="118" spans="2:16" ht="24" customHeight="1">
      <c r="B118" s="92"/>
      <c r="D118" s="92"/>
      <c r="F118" s="92"/>
      <c r="H118" s="92"/>
      <c r="J118" s="92"/>
      <c r="L118" s="92"/>
      <c r="N118" s="92"/>
      <c r="P118" s="92"/>
    </row>
    <row r="136" spans="2:16" ht="24" customHeight="1">
      <c r="B136" s="92"/>
      <c r="D136" s="92"/>
      <c r="F136" s="92"/>
      <c r="H136" s="92"/>
      <c r="J136" s="92"/>
      <c r="L136" s="92"/>
      <c r="N136" s="92"/>
      <c r="P136" s="92"/>
    </row>
    <row r="137" spans="2:16" ht="24" customHeight="1">
      <c r="B137" s="92"/>
      <c r="D137" s="92"/>
      <c r="F137" s="92"/>
      <c r="H137" s="92"/>
      <c r="J137" s="92"/>
      <c r="L137" s="92"/>
      <c r="N137" s="92"/>
      <c r="P137" s="92"/>
    </row>
    <row r="138" spans="2:16" ht="24" customHeight="1">
      <c r="B138" s="92"/>
      <c r="D138" s="92"/>
      <c r="F138" s="92"/>
      <c r="H138" s="92"/>
      <c r="J138" s="92"/>
      <c r="L138" s="92"/>
      <c r="N138" s="92"/>
      <c r="P138" s="92"/>
    </row>
    <row r="139" spans="2:16" ht="24" customHeight="1">
      <c r="B139" s="92"/>
      <c r="D139" s="92"/>
      <c r="F139" s="92"/>
      <c r="H139" s="92"/>
      <c r="J139" s="92"/>
      <c r="L139" s="92"/>
      <c r="N139" s="92"/>
      <c r="P139" s="92"/>
    </row>
    <row r="140" spans="2:16" ht="24" customHeight="1">
      <c r="B140" s="92"/>
      <c r="D140" s="92"/>
      <c r="F140" s="92"/>
      <c r="H140" s="92"/>
      <c r="J140" s="92"/>
      <c r="L140" s="92"/>
      <c r="N140" s="92"/>
      <c r="P140" s="92"/>
    </row>
    <row r="141" spans="2:16" ht="24" customHeight="1">
      <c r="B141" s="92"/>
      <c r="D141" s="92"/>
      <c r="F141" s="92"/>
      <c r="H141" s="92"/>
      <c r="J141" s="92"/>
      <c r="L141" s="92"/>
      <c r="N141" s="92"/>
      <c r="P141" s="92"/>
    </row>
    <row r="162" spans="2:16" ht="24" customHeight="1">
      <c r="B162" s="92"/>
      <c r="D162" s="92"/>
      <c r="F162" s="92"/>
      <c r="H162" s="92"/>
      <c r="J162" s="92"/>
      <c r="L162" s="92"/>
      <c r="N162" s="92"/>
      <c r="P162" s="92"/>
    </row>
    <row r="163" spans="2:16" ht="24" customHeight="1">
      <c r="B163" s="92"/>
      <c r="D163" s="92"/>
      <c r="F163" s="92"/>
      <c r="H163" s="92"/>
      <c r="J163" s="92"/>
      <c r="L163" s="92"/>
      <c r="N163" s="92"/>
      <c r="P163" s="92"/>
    </row>
    <row r="165" spans="2:16" ht="24" customHeight="1">
      <c r="B165" s="92"/>
      <c r="D165" s="92"/>
      <c r="F165" s="92"/>
      <c r="H165" s="92"/>
      <c r="J165" s="92"/>
      <c r="L165" s="92"/>
      <c r="N165" s="92"/>
      <c r="P165" s="92"/>
    </row>
    <row r="166" spans="2:16" ht="24" customHeight="1">
      <c r="B166" s="92"/>
      <c r="D166" s="92"/>
      <c r="F166" s="92"/>
      <c r="H166" s="92"/>
      <c r="J166" s="92"/>
      <c r="L166" s="92"/>
      <c r="N166" s="92"/>
      <c r="P166" s="92"/>
    </row>
    <row r="167" spans="2:16" ht="24" customHeight="1">
      <c r="B167" s="92"/>
      <c r="D167" s="92"/>
      <c r="F167" s="92"/>
      <c r="H167" s="92"/>
      <c r="J167" s="92"/>
      <c r="L167" s="92"/>
      <c r="N167" s="92"/>
      <c r="P167" s="92"/>
    </row>
    <row r="168" spans="2:16" ht="24" customHeight="1">
      <c r="B168" s="92"/>
      <c r="D168" s="92"/>
      <c r="F168" s="92"/>
      <c r="H168" s="92"/>
      <c r="J168" s="92"/>
      <c r="L168" s="92"/>
      <c r="N168" s="92"/>
      <c r="P168" s="92"/>
    </row>
    <row r="169" spans="2:16" ht="24" customHeight="1">
      <c r="B169" s="92"/>
      <c r="D169" s="92"/>
      <c r="F169" s="92"/>
      <c r="H169" s="92"/>
      <c r="J169" s="92"/>
      <c r="L169" s="92"/>
      <c r="N169" s="92"/>
      <c r="P169" s="92"/>
    </row>
    <row r="170" spans="2:16" ht="24" customHeight="1">
      <c r="B170" s="92"/>
      <c r="D170" s="92"/>
      <c r="F170" s="92"/>
      <c r="H170" s="92"/>
      <c r="J170" s="92"/>
      <c r="L170" s="92"/>
      <c r="N170" s="92"/>
      <c r="P170" s="92"/>
    </row>
    <row r="183" spans="2:16" ht="24" customHeight="1">
      <c r="B183" s="92"/>
      <c r="C183" s="92"/>
      <c r="D183" s="92"/>
      <c r="F183" s="92"/>
      <c r="G183" s="92"/>
      <c r="H183" s="92"/>
      <c r="J183" s="92"/>
      <c r="K183" s="92"/>
      <c r="L183" s="92"/>
      <c r="N183" s="92"/>
      <c r="O183" s="92"/>
      <c r="P183" s="92"/>
    </row>
    <row r="184" spans="2:16" ht="24" customHeight="1">
      <c r="B184" s="92"/>
      <c r="C184" s="92"/>
      <c r="D184" s="92"/>
      <c r="F184" s="92"/>
      <c r="G184" s="92"/>
      <c r="H184" s="92"/>
      <c r="J184" s="92"/>
      <c r="K184" s="92"/>
      <c r="L184" s="92"/>
      <c r="N184" s="92"/>
      <c r="O184" s="92"/>
      <c r="P184" s="92"/>
    </row>
    <row r="185" spans="2:16" ht="24" customHeight="1">
      <c r="B185" s="92"/>
      <c r="C185" s="92"/>
      <c r="D185" s="92"/>
      <c r="F185" s="92"/>
      <c r="G185" s="92"/>
      <c r="H185" s="92"/>
      <c r="J185" s="92"/>
      <c r="K185" s="92"/>
      <c r="L185" s="92"/>
      <c r="N185" s="92"/>
      <c r="O185" s="92"/>
      <c r="P185" s="9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85"/>
  <sheetViews>
    <sheetView zoomScale="30" zoomScaleNormal="30" workbookViewId="0">
      <selection activeCell="C40" sqref="C40"/>
    </sheetView>
  </sheetViews>
  <sheetFormatPr defaultColWidth="9.140625" defaultRowHeight="24" customHeight="1"/>
  <cols>
    <col min="1" max="1" width="26.42578125" style="73" customWidth="1"/>
    <col min="2" max="4" width="15.7109375" style="73" customWidth="1"/>
    <col min="5" max="5" width="11.140625" style="73" customWidth="1"/>
    <col min="6" max="6" width="28.28515625" style="73" customWidth="1"/>
    <col min="7" max="9" width="17.42578125" style="73" customWidth="1"/>
    <col min="10" max="10" width="9.140625" style="73"/>
    <col min="11" max="11" width="24.5703125" style="73" customWidth="1"/>
    <col min="12" max="14" width="18.42578125" style="73" customWidth="1"/>
    <col min="15" max="15" width="9.140625" style="73"/>
    <col min="16" max="16" width="26.42578125" style="222" customWidth="1"/>
    <col min="17" max="19" width="18" style="222" customWidth="1"/>
    <col min="20" max="20" width="9.140625" style="73"/>
    <col min="21" max="21" width="26.42578125" style="222" customWidth="1"/>
    <col min="22" max="24" width="18" style="222" customWidth="1"/>
    <col min="25" max="16384" width="9.140625" style="73"/>
  </cols>
  <sheetData>
    <row r="1" spans="1:24" ht="29.25" customHeight="1">
      <c r="A1" s="177" t="s">
        <v>91</v>
      </c>
      <c r="F1" s="286" t="s">
        <v>91</v>
      </c>
      <c r="G1" s="227"/>
      <c r="H1" s="227"/>
      <c r="I1" s="227"/>
      <c r="K1" s="285" t="s">
        <v>91</v>
      </c>
      <c r="L1" s="225"/>
      <c r="M1" s="225"/>
      <c r="N1" s="225"/>
      <c r="P1" s="83" t="s">
        <v>98</v>
      </c>
      <c r="Q1" s="81"/>
      <c r="R1" s="81"/>
      <c r="S1" s="81"/>
      <c r="U1" s="83" t="s">
        <v>98</v>
      </c>
      <c r="V1" s="81"/>
      <c r="W1" s="81"/>
      <c r="X1" s="81"/>
    </row>
    <row r="2" spans="1:24" s="177" customFormat="1" ht="7.5" customHeight="1">
      <c r="F2" s="286"/>
      <c r="G2" s="286"/>
      <c r="H2" s="286"/>
      <c r="I2" s="286"/>
      <c r="K2" s="285"/>
      <c r="L2" s="285"/>
      <c r="M2" s="285"/>
      <c r="N2" s="285"/>
      <c r="P2" s="248"/>
      <c r="Q2" s="248"/>
      <c r="R2" s="248"/>
      <c r="S2" s="248"/>
      <c r="U2" s="248"/>
      <c r="V2" s="248"/>
      <c r="W2" s="248"/>
      <c r="X2" s="248"/>
    </row>
    <row r="3" spans="1:24" s="177" customFormat="1" ht="13.5" customHeight="1">
      <c r="A3" s="201"/>
      <c r="B3" s="201"/>
      <c r="C3" s="201"/>
      <c r="D3" s="201"/>
      <c r="F3" s="284"/>
      <c r="G3" s="284"/>
      <c r="H3" s="284"/>
      <c r="I3" s="284"/>
      <c r="K3" s="283"/>
      <c r="L3" s="283"/>
      <c r="M3" s="283"/>
      <c r="N3" s="283"/>
      <c r="P3" s="91"/>
      <c r="Q3" s="91"/>
      <c r="R3" s="91"/>
      <c r="S3" s="91"/>
      <c r="U3" s="91"/>
      <c r="V3" s="91"/>
      <c r="W3" s="91"/>
      <c r="X3" s="91"/>
    </row>
    <row r="4" spans="1:24" s="177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F4" s="282" t="s">
        <v>6</v>
      </c>
      <c r="G4" s="281" t="s">
        <v>9</v>
      </c>
      <c r="H4" s="281" t="s">
        <v>10</v>
      </c>
      <c r="I4" s="281" t="s">
        <v>11</v>
      </c>
      <c r="K4" s="280" t="s">
        <v>6</v>
      </c>
      <c r="L4" s="279" t="s">
        <v>9</v>
      </c>
      <c r="M4" s="279" t="s">
        <v>10</v>
      </c>
      <c r="N4" s="279" t="s">
        <v>11</v>
      </c>
      <c r="P4" s="278" t="s">
        <v>6</v>
      </c>
      <c r="Q4" s="277" t="s">
        <v>9</v>
      </c>
      <c r="R4" s="277" t="s">
        <v>10</v>
      </c>
      <c r="S4" s="277" t="s">
        <v>11</v>
      </c>
      <c r="U4" s="278" t="s">
        <v>6</v>
      </c>
      <c r="V4" s="277" t="s">
        <v>9</v>
      </c>
      <c r="W4" s="277" t="s">
        <v>10</v>
      </c>
      <c r="X4" s="277" t="s">
        <v>11</v>
      </c>
    </row>
    <row r="5" spans="1:24" s="177" customFormat="1" ht="27.75" customHeight="1">
      <c r="A5" s="137"/>
      <c r="B5" s="137"/>
      <c r="C5" s="136" t="s">
        <v>90</v>
      </c>
      <c r="D5" s="137"/>
      <c r="F5" s="257"/>
      <c r="G5" s="257"/>
      <c r="H5" s="258" t="s">
        <v>90</v>
      </c>
      <c r="I5" s="257"/>
      <c r="K5" s="254"/>
      <c r="L5" s="254"/>
      <c r="M5" s="255" t="s">
        <v>90</v>
      </c>
      <c r="N5" s="254"/>
      <c r="P5" s="249"/>
      <c r="Q5" s="249"/>
      <c r="R5" s="86" t="s">
        <v>90</v>
      </c>
      <c r="S5" s="249"/>
      <c r="U5" s="249"/>
      <c r="V5" s="249"/>
      <c r="W5" s="86" t="s">
        <v>90</v>
      </c>
      <c r="X5" s="249"/>
    </row>
    <row r="6" spans="1:24" s="84" customFormat="1" ht="20.25" customHeight="1">
      <c r="A6" s="84" t="s">
        <v>88</v>
      </c>
      <c r="B6" s="219">
        <v>2044122</v>
      </c>
      <c r="C6" s="219">
        <v>988127</v>
      </c>
      <c r="D6" s="218">
        <v>1055995</v>
      </c>
      <c r="E6" s="79"/>
      <c r="F6" s="247" t="s">
        <v>88</v>
      </c>
      <c r="G6" s="276">
        <v>2045917</v>
      </c>
      <c r="H6" s="276">
        <v>988758</v>
      </c>
      <c r="I6" s="275">
        <v>1057159</v>
      </c>
      <c r="K6" s="245" t="s">
        <v>88</v>
      </c>
      <c r="L6" s="274">
        <v>2047509</v>
      </c>
      <c r="M6" s="274">
        <v>989483</v>
      </c>
      <c r="N6" s="274">
        <v>1058026</v>
      </c>
      <c r="P6" s="197" t="s">
        <v>88</v>
      </c>
      <c r="Q6" s="273">
        <v>2048551</v>
      </c>
      <c r="R6" s="273">
        <v>989834</v>
      </c>
      <c r="S6" s="273">
        <v>1058717</v>
      </c>
      <c r="U6" s="197" t="s">
        <v>88</v>
      </c>
      <c r="V6" s="273">
        <f t="shared" ref="V6:V15" si="0">(B6+G6+L6+Q6)/4</f>
        <v>2046524.75</v>
      </c>
      <c r="W6" s="273">
        <f t="shared" ref="W6:W15" si="1">(C6+H6+M6+R6)/4</f>
        <v>989050.5</v>
      </c>
      <c r="X6" s="273">
        <f t="shared" ref="X6:X15" si="2">(D6+I6+N6+S6)/4</f>
        <v>1057474.25</v>
      </c>
    </row>
    <row r="7" spans="1:24" s="79" customFormat="1" ht="20.25" customHeight="1">
      <c r="A7" s="79" t="s">
        <v>87</v>
      </c>
      <c r="B7" s="215">
        <v>1293967</v>
      </c>
      <c r="C7" s="215">
        <v>718806</v>
      </c>
      <c r="D7" s="214">
        <v>575161</v>
      </c>
      <c r="F7" s="242" t="s">
        <v>87</v>
      </c>
      <c r="G7" s="270">
        <v>1287096</v>
      </c>
      <c r="H7" s="270">
        <v>719326</v>
      </c>
      <c r="I7" s="269">
        <v>567770</v>
      </c>
      <c r="K7" s="241" t="s">
        <v>87</v>
      </c>
      <c r="L7" s="268">
        <v>1311683</v>
      </c>
      <c r="M7" s="268">
        <v>720809</v>
      </c>
      <c r="N7" s="268">
        <v>590874</v>
      </c>
      <c r="P7" s="196" t="s">
        <v>87</v>
      </c>
      <c r="Q7" s="223">
        <v>1319743</v>
      </c>
      <c r="R7" s="223">
        <v>729159</v>
      </c>
      <c r="S7" s="223">
        <v>590584</v>
      </c>
      <c r="U7" s="196" t="s">
        <v>87</v>
      </c>
      <c r="V7" s="223">
        <f t="shared" si="0"/>
        <v>1303122.25</v>
      </c>
      <c r="W7" s="223">
        <f t="shared" si="1"/>
        <v>722025</v>
      </c>
      <c r="X7" s="223">
        <f t="shared" si="2"/>
        <v>581097.25</v>
      </c>
    </row>
    <row r="8" spans="1:24" s="79" customFormat="1" ht="20.25" customHeight="1">
      <c r="A8" s="79" t="s">
        <v>86</v>
      </c>
      <c r="B8" s="215">
        <v>1261602</v>
      </c>
      <c r="C8" s="215">
        <v>695846</v>
      </c>
      <c r="D8" s="214">
        <v>565756</v>
      </c>
      <c r="E8" s="135"/>
      <c r="F8" s="242" t="s">
        <v>86</v>
      </c>
      <c r="G8" s="270">
        <v>1275923</v>
      </c>
      <c r="H8" s="270">
        <v>713074</v>
      </c>
      <c r="I8" s="269">
        <v>562849</v>
      </c>
      <c r="K8" s="241" t="s">
        <v>86</v>
      </c>
      <c r="L8" s="268">
        <v>1310835</v>
      </c>
      <c r="M8" s="268">
        <v>720556</v>
      </c>
      <c r="N8" s="268">
        <v>590279</v>
      </c>
      <c r="P8" s="196" t="s">
        <v>86</v>
      </c>
      <c r="Q8" s="223">
        <v>1289383</v>
      </c>
      <c r="R8" s="223">
        <v>711941</v>
      </c>
      <c r="S8" s="223">
        <v>577442</v>
      </c>
      <c r="U8" s="196" t="s">
        <v>86</v>
      </c>
      <c r="V8" s="223">
        <f t="shared" si="0"/>
        <v>1284435.75</v>
      </c>
      <c r="W8" s="223">
        <f t="shared" si="1"/>
        <v>710354.25</v>
      </c>
      <c r="X8" s="223">
        <f t="shared" si="2"/>
        <v>574081.5</v>
      </c>
    </row>
    <row r="9" spans="1:24" s="79" customFormat="1" ht="20.25" customHeight="1">
      <c r="A9" s="79" t="s">
        <v>85</v>
      </c>
      <c r="B9" s="215">
        <v>1236358</v>
      </c>
      <c r="C9" s="215">
        <v>680638</v>
      </c>
      <c r="D9" s="214">
        <v>555720</v>
      </c>
      <c r="F9" s="242" t="s">
        <v>85</v>
      </c>
      <c r="G9" s="270">
        <v>1252549</v>
      </c>
      <c r="H9" s="270">
        <v>695555</v>
      </c>
      <c r="I9" s="269">
        <v>556994</v>
      </c>
      <c r="K9" s="241" t="s">
        <v>85</v>
      </c>
      <c r="L9" s="268">
        <v>1299811</v>
      </c>
      <c r="M9" s="268">
        <v>717188</v>
      </c>
      <c r="N9" s="268">
        <v>582623</v>
      </c>
      <c r="P9" s="196" t="s">
        <v>85</v>
      </c>
      <c r="Q9" s="223">
        <v>1263081</v>
      </c>
      <c r="R9" s="223">
        <v>697938</v>
      </c>
      <c r="S9" s="223">
        <v>565143</v>
      </c>
      <c r="U9" s="196" t="s">
        <v>85</v>
      </c>
      <c r="V9" s="223">
        <f t="shared" si="0"/>
        <v>1262949.75</v>
      </c>
      <c r="W9" s="223">
        <f t="shared" si="1"/>
        <v>697829.75</v>
      </c>
      <c r="X9" s="223">
        <f t="shared" si="2"/>
        <v>565120</v>
      </c>
    </row>
    <row r="10" spans="1:24" s="79" customFormat="1" ht="20.25" customHeight="1">
      <c r="A10" s="79" t="s">
        <v>84</v>
      </c>
      <c r="B10" s="215">
        <v>25244</v>
      </c>
      <c r="C10" s="215">
        <v>15208</v>
      </c>
      <c r="D10" s="214">
        <v>10036</v>
      </c>
      <c r="F10" s="242" t="s">
        <v>84</v>
      </c>
      <c r="G10" s="270">
        <v>23374</v>
      </c>
      <c r="H10" s="270">
        <v>17519</v>
      </c>
      <c r="I10" s="269">
        <v>5855</v>
      </c>
      <c r="K10" s="241" t="s">
        <v>84</v>
      </c>
      <c r="L10" s="268">
        <v>11024</v>
      </c>
      <c r="M10" s="268">
        <v>3368</v>
      </c>
      <c r="N10" s="268">
        <v>7656</v>
      </c>
      <c r="P10" s="196" t="s">
        <v>84</v>
      </c>
      <c r="Q10" s="223">
        <v>26302</v>
      </c>
      <c r="R10" s="223">
        <v>14003</v>
      </c>
      <c r="S10" s="223">
        <v>12299</v>
      </c>
      <c r="U10" s="196" t="s">
        <v>84</v>
      </c>
      <c r="V10" s="223">
        <f t="shared" si="0"/>
        <v>21486</v>
      </c>
      <c r="W10" s="223">
        <f t="shared" si="1"/>
        <v>12524.5</v>
      </c>
      <c r="X10" s="223">
        <f t="shared" si="2"/>
        <v>8961.5</v>
      </c>
    </row>
    <row r="11" spans="1:24" s="79" customFormat="1" ht="20.25" customHeight="1">
      <c r="A11" s="79" t="s">
        <v>83</v>
      </c>
      <c r="B11" s="214">
        <v>32365</v>
      </c>
      <c r="C11" s="214">
        <v>22960</v>
      </c>
      <c r="D11" s="216">
        <v>9405</v>
      </c>
      <c r="F11" s="242" t="s">
        <v>83</v>
      </c>
      <c r="G11" s="269">
        <v>11173</v>
      </c>
      <c r="H11" s="269">
        <v>6252</v>
      </c>
      <c r="I11" s="272">
        <v>4921</v>
      </c>
      <c r="K11" s="241" t="s">
        <v>83</v>
      </c>
      <c r="L11" s="271">
        <v>848</v>
      </c>
      <c r="M11" s="271">
        <v>253</v>
      </c>
      <c r="N11" s="271">
        <v>595</v>
      </c>
      <c r="P11" s="196" t="s">
        <v>83</v>
      </c>
      <c r="Q11" s="223">
        <v>30360</v>
      </c>
      <c r="R11" s="223">
        <v>17218</v>
      </c>
      <c r="S11" s="223">
        <v>13142</v>
      </c>
      <c r="U11" s="196" t="s">
        <v>83</v>
      </c>
      <c r="V11" s="223">
        <f t="shared" si="0"/>
        <v>18686.5</v>
      </c>
      <c r="W11" s="223">
        <f t="shared" si="1"/>
        <v>11670.75</v>
      </c>
      <c r="X11" s="223">
        <f t="shared" si="2"/>
        <v>7015.75</v>
      </c>
    </row>
    <row r="12" spans="1:24" s="79" customFormat="1" ht="20.25" customHeight="1">
      <c r="A12" s="79" t="s">
        <v>82</v>
      </c>
      <c r="B12" s="215">
        <v>750155</v>
      </c>
      <c r="C12" s="215">
        <v>269321</v>
      </c>
      <c r="D12" s="214">
        <v>480834</v>
      </c>
      <c r="F12" s="242" t="s">
        <v>82</v>
      </c>
      <c r="G12" s="270">
        <v>758821</v>
      </c>
      <c r="H12" s="270">
        <v>269432</v>
      </c>
      <c r="I12" s="269">
        <v>489389</v>
      </c>
      <c r="K12" s="241" t="s">
        <v>82</v>
      </c>
      <c r="L12" s="268">
        <v>735826</v>
      </c>
      <c r="M12" s="268">
        <v>268674</v>
      </c>
      <c r="N12" s="268">
        <v>467152</v>
      </c>
      <c r="P12" s="196" t="s">
        <v>82</v>
      </c>
      <c r="Q12" s="223">
        <v>728808</v>
      </c>
      <c r="R12" s="223">
        <v>260675</v>
      </c>
      <c r="S12" s="223">
        <v>468133</v>
      </c>
      <c r="U12" s="196" t="s">
        <v>82</v>
      </c>
      <c r="V12" s="223">
        <f t="shared" si="0"/>
        <v>743402.5</v>
      </c>
      <c r="W12" s="223">
        <f t="shared" si="1"/>
        <v>267025.5</v>
      </c>
      <c r="X12" s="223">
        <f t="shared" si="2"/>
        <v>476377</v>
      </c>
    </row>
    <row r="13" spans="1:24" s="79" customFormat="1" ht="20.25" customHeight="1">
      <c r="A13" s="79" t="s">
        <v>81</v>
      </c>
      <c r="B13" s="215">
        <v>188581</v>
      </c>
      <c r="C13" s="215">
        <v>8065</v>
      </c>
      <c r="D13" s="214">
        <v>180516</v>
      </c>
      <c r="E13" s="94"/>
      <c r="F13" s="242" t="s">
        <v>81</v>
      </c>
      <c r="G13" s="270">
        <v>206694</v>
      </c>
      <c r="H13" s="270">
        <v>19001</v>
      </c>
      <c r="I13" s="269">
        <v>187693</v>
      </c>
      <c r="K13" s="241" t="s">
        <v>81</v>
      </c>
      <c r="L13" s="268">
        <v>201254</v>
      </c>
      <c r="M13" s="268">
        <v>13810</v>
      </c>
      <c r="N13" s="268">
        <v>187444</v>
      </c>
      <c r="P13" s="196" t="s">
        <v>81</v>
      </c>
      <c r="Q13" s="223">
        <v>177775</v>
      </c>
      <c r="R13" s="223">
        <v>11327</v>
      </c>
      <c r="S13" s="223">
        <v>166448</v>
      </c>
      <c r="U13" s="196" t="s">
        <v>81</v>
      </c>
      <c r="V13" s="223">
        <f t="shared" si="0"/>
        <v>193576</v>
      </c>
      <c r="W13" s="223">
        <f t="shared" si="1"/>
        <v>13050.75</v>
      </c>
      <c r="X13" s="223">
        <f t="shared" si="2"/>
        <v>180525.25</v>
      </c>
    </row>
    <row r="14" spans="1:24" s="84" customFormat="1" ht="20.25" customHeight="1">
      <c r="A14" s="79" t="s">
        <v>80</v>
      </c>
      <c r="B14" s="215">
        <v>184542</v>
      </c>
      <c r="C14" s="215">
        <v>85318</v>
      </c>
      <c r="D14" s="214">
        <v>99224</v>
      </c>
      <c r="E14" s="94"/>
      <c r="F14" s="242" t="s">
        <v>80</v>
      </c>
      <c r="G14" s="270">
        <v>158171</v>
      </c>
      <c r="H14" s="270">
        <v>74038</v>
      </c>
      <c r="I14" s="269">
        <v>84133</v>
      </c>
      <c r="K14" s="241" t="s">
        <v>80</v>
      </c>
      <c r="L14" s="268">
        <v>168598</v>
      </c>
      <c r="M14" s="268">
        <v>80725</v>
      </c>
      <c r="N14" s="268">
        <v>87873</v>
      </c>
      <c r="P14" s="196" t="s">
        <v>80</v>
      </c>
      <c r="Q14" s="223">
        <v>162902</v>
      </c>
      <c r="R14" s="223">
        <v>71990</v>
      </c>
      <c r="S14" s="223">
        <v>90912</v>
      </c>
      <c r="U14" s="196" t="s">
        <v>80</v>
      </c>
      <c r="V14" s="223">
        <f t="shared" si="0"/>
        <v>168553.25</v>
      </c>
      <c r="W14" s="223">
        <f t="shared" si="1"/>
        <v>78017.75</v>
      </c>
      <c r="X14" s="223">
        <f t="shared" si="2"/>
        <v>90535.5</v>
      </c>
    </row>
    <row r="15" spans="1:24" s="79" customFormat="1" ht="20.25" customHeight="1">
      <c r="A15" s="78" t="s">
        <v>79</v>
      </c>
      <c r="B15" s="215">
        <v>377032</v>
      </c>
      <c r="C15" s="215">
        <v>175938</v>
      </c>
      <c r="D15" s="214">
        <v>201094</v>
      </c>
      <c r="E15" s="94"/>
      <c r="F15" s="240" t="s">
        <v>79</v>
      </c>
      <c r="G15" s="270">
        <v>393956</v>
      </c>
      <c r="H15" s="270">
        <v>176393</v>
      </c>
      <c r="I15" s="269">
        <v>217563</v>
      </c>
      <c r="K15" s="238" t="s">
        <v>79</v>
      </c>
      <c r="L15" s="268">
        <v>365974</v>
      </c>
      <c r="M15" s="268">
        <v>174139</v>
      </c>
      <c r="N15" s="268">
        <v>191835</v>
      </c>
      <c r="P15" s="236" t="s">
        <v>79</v>
      </c>
      <c r="Q15" s="223">
        <v>388131</v>
      </c>
      <c r="R15" s="223">
        <v>177358</v>
      </c>
      <c r="S15" s="223">
        <v>210773</v>
      </c>
      <c r="U15" s="236" t="s">
        <v>79</v>
      </c>
      <c r="V15" s="223">
        <f t="shared" si="0"/>
        <v>381273.25</v>
      </c>
      <c r="W15" s="223">
        <f t="shared" si="1"/>
        <v>175957</v>
      </c>
      <c r="X15" s="223">
        <f t="shared" si="2"/>
        <v>205316.25</v>
      </c>
    </row>
    <row r="16" spans="1:24" s="79" customFormat="1" ht="12" customHeight="1">
      <c r="A16" s="88"/>
      <c r="B16" s="212"/>
      <c r="C16" s="212"/>
      <c r="D16" s="212"/>
      <c r="E16" s="213"/>
      <c r="F16" s="267"/>
      <c r="G16" s="266"/>
      <c r="H16" s="266"/>
      <c r="I16" s="266"/>
      <c r="K16" s="265"/>
      <c r="L16" s="264"/>
      <c r="M16" s="264"/>
      <c r="N16" s="264"/>
      <c r="P16" s="263"/>
      <c r="Q16" s="262"/>
      <c r="R16" s="261"/>
      <c r="S16" s="261"/>
      <c r="U16" s="263"/>
      <c r="V16" s="262"/>
      <c r="W16" s="261"/>
      <c r="X16" s="261"/>
    </row>
    <row r="17" spans="1:24" s="135" customFormat="1" ht="23.25" customHeight="1">
      <c r="A17" s="137"/>
      <c r="B17" s="260"/>
      <c r="C17" s="136" t="s">
        <v>89</v>
      </c>
      <c r="D17" s="137"/>
      <c r="F17" s="257"/>
      <c r="G17" s="259"/>
      <c r="H17" s="258" t="s">
        <v>89</v>
      </c>
      <c r="I17" s="257"/>
      <c r="K17" s="254"/>
      <c r="L17" s="256"/>
      <c r="M17" s="255" t="s">
        <v>89</v>
      </c>
      <c r="N17" s="254"/>
      <c r="P17" s="249"/>
      <c r="Q17" s="249"/>
      <c r="R17" s="86" t="s">
        <v>89</v>
      </c>
      <c r="S17" s="249"/>
      <c r="U17" s="249"/>
      <c r="V17" s="249"/>
      <c r="W17" s="86" t="s">
        <v>89</v>
      </c>
      <c r="X17" s="249"/>
    </row>
    <row r="18" spans="1:24" s="125" customFormat="1" ht="20.25" customHeight="1">
      <c r="A18" s="126"/>
      <c r="F18" s="253"/>
      <c r="G18" s="252"/>
      <c r="H18" s="252"/>
      <c r="I18" s="252"/>
      <c r="K18" s="251"/>
      <c r="L18" s="250"/>
      <c r="M18" s="250"/>
      <c r="N18" s="250"/>
      <c r="P18" s="249"/>
      <c r="Q18" s="248"/>
      <c r="R18" s="248"/>
      <c r="S18" s="248"/>
      <c r="U18" s="249"/>
      <c r="V18" s="248"/>
      <c r="W18" s="248"/>
      <c r="X18" s="248"/>
    </row>
    <row r="19" spans="1:24" s="84" customFormat="1" ht="20.25" customHeight="1">
      <c r="A19" s="84" t="s">
        <v>88</v>
      </c>
      <c r="B19" s="116">
        <v>100</v>
      </c>
      <c r="C19" s="116">
        <v>100</v>
      </c>
      <c r="D19" s="116">
        <v>100</v>
      </c>
      <c r="E19" s="208"/>
      <c r="F19" s="247" t="s">
        <v>88</v>
      </c>
      <c r="G19" s="246">
        <v>100</v>
      </c>
      <c r="H19" s="246">
        <v>100</v>
      </c>
      <c r="I19" s="246">
        <v>100</v>
      </c>
      <c r="K19" s="245" t="s">
        <v>88</v>
      </c>
      <c r="L19" s="244">
        <v>100</v>
      </c>
      <c r="M19" s="244">
        <v>100</v>
      </c>
      <c r="N19" s="244">
        <v>100</v>
      </c>
      <c r="P19" s="197" t="s">
        <v>88</v>
      </c>
      <c r="Q19" s="243">
        <v>100</v>
      </c>
      <c r="R19" s="243">
        <v>100</v>
      </c>
      <c r="S19" s="243">
        <v>100</v>
      </c>
      <c r="U19" s="197" t="s">
        <v>88</v>
      </c>
      <c r="V19" s="243">
        <v>100</v>
      </c>
      <c r="W19" s="243">
        <v>100</v>
      </c>
      <c r="X19" s="243">
        <v>100</v>
      </c>
    </row>
    <row r="20" spans="1:24" s="79" customFormat="1" ht="20.25" customHeight="1">
      <c r="A20" s="79" t="s">
        <v>87</v>
      </c>
      <c r="B20" s="77">
        <f t="shared" ref="B20:D28" si="3">B7*100/B$6</f>
        <v>63.301847932755479</v>
      </c>
      <c r="C20" s="77">
        <f t="shared" si="3"/>
        <v>72.744292990678318</v>
      </c>
      <c r="D20" s="77">
        <f t="shared" si="3"/>
        <v>54.466261677375364</v>
      </c>
      <c r="E20" s="205"/>
      <c r="F20" s="242" t="s">
        <v>87</v>
      </c>
      <c r="G20" s="239">
        <f t="shared" ref="G20:I28" si="4">G7*100/G$6</f>
        <v>62.910469975077191</v>
      </c>
      <c r="H20" s="239">
        <f t="shared" si="4"/>
        <v>72.750460678952791</v>
      </c>
      <c r="I20" s="239">
        <f t="shared" si="4"/>
        <v>53.707152850233506</v>
      </c>
      <c r="K20" s="241" t="s">
        <v>87</v>
      </c>
      <c r="L20" s="237">
        <f t="shared" ref="L20:N28" si="5">L7*100/L$6</f>
        <v>64.062380189781834</v>
      </c>
      <c r="M20" s="237">
        <f t="shared" si="5"/>
        <v>72.847032238047547</v>
      </c>
      <c r="N20" s="237">
        <f t="shared" si="5"/>
        <v>55.846831741374977</v>
      </c>
      <c r="P20" s="196" t="s">
        <v>87</v>
      </c>
      <c r="Q20" s="235">
        <f t="shared" ref="Q20:S21" si="6">Q7*100/Q$6</f>
        <v>64.423243551173485</v>
      </c>
      <c r="R20" s="235">
        <f t="shared" si="6"/>
        <v>73.664776113974668</v>
      </c>
      <c r="S20" s="235">
        <f t="shared" si="6"/>
        <v>55.782990166399522</v>
      </c>
      <c r="U20" s="196" t="s">
        <v>87</v>
      </c>
      <c r="V20" s="235">
        <f t="shared" ref="V20:X21" si="7">V7*100/V$6</f>
        <v>63.674883482352215</v>
      </c>
      <c r="W20" s="235">
        <f t="shared" si="7"/>
        <v>73.001833576748609</v>
      </c>
      <c r="X20" s="235">
        <f t="shared" si="7"/>
        <v>54.951432623536697</v>
      </c>
    </row>
    <row r="21" spans="1:24" s="79" customFormat="1" ht="20.25" customHeight="1">
      <c r="A21" s="79" t="s">
        <v>86</v>
      </c>
      <c r="B21" s="77">
        <f t="shared" si="3"/>
        <v>61.718527563423315</v>
      </c>
      <c r="C21" s="77">
        <f t="shared" si="3"/>
        <v>70.420705030831058</v>
      </c>
      <c r="D21" s="77">
        <f t="shared" si="3"/>
        <v>53.575632460380966</v>
      </c>
      <c r="E21" s="205"/>
      <c r="F21" s="242" t="s">
        <v>86</v>
      </c>
      <c r="G21" s="239">
        <f t="shared" si="4"/>
        <v>62.364357889396295</v>
      </c>
      <c r="H21" s="239">
        <f t="shared" si="4"/>
        <v>72.118152267794542</v>
      </c>
      <c r="I21" s="239">
        <f t="shared" si="4"/>
        <v>53.241659958435768</v>
      </c>
      <c r="K21" s="241" t="s">
        <v>86</v>
      </c>
      <c r="L21" s="237">
        <f t="shared" si="5"/>
        <v>64.020964010414602</v>
      </c>
      <c r="M21" s="237">
        <f t="shared" si="5"/>
        <v>72.821463329839929</v>
      </c>
      <c r="N21" s="237">
        <f t="shared" si="5"/>
        <v>55.790594938120613</v>
      </c>
      <c r="P21" s="196" t="s">
        <v>86</v>
      </c>
      <c r="Q21" s="235">
        <f t="shared" si="6"/>
        <v>62.941220404080738</v>
      </c>
      <c r="R21" s="235">
        <f t="shared" si="6"/>
        <v>71.925292523796927</v>
      </c>
      <c r="S21" s="235">
        <f t="shared" si="6"/>
        <v>54.541676387552101</v>
      </c>
      <c r="U21" s="196" t="s">
        <v>86</v>
      </c>
      <c r="V21" s="235">
        <f t="shared" si="7"/>
        <v>62.761798996078596</v>
      </c>
      <c r="W21" s="235">
        <f t="shared" si="7"/>
        <v>71.821838217563212</v>
      </c>
      <c r="X21" s="235">
        <f t="shared" si="7"/>
        <v>54.287988572771397</v>
      </c>
    </row>
    <row r="22" spans="1:24" s="94" customFormat="1" ht="20.25" customHeight="1">
      <c r="A22" s="79" t="s">
        <v>85</v>
      </c>
      <c r="B22" s="77">
        <f t="shared" si="3"/>
        <v>60.483571919875622</v>
      </c>
      <c r="C22" s="77">
        <f t="shared" si="3"/>
        <v>68.881631612130832</v>
      </c>
      <c r="D22" s="77">
        <f t="shared" si="3"/>
        <v>52.625249172581313</v>
      </c>
      <c r="E22" s="205"/>
      <c r="F22" s="242" t="s">
        <v>85</v>
      </c>
      <c r="G22" s="239">
        <f t="shared" si="4"/>
        <v>61.221887300413457</v>
      </c>
      <c r="H22" s="239">
        <f t="shared" si="4"/>
        <v>70.346333480993323</v>
      </c>
      <c r="I22" s="239">
        <f t="shared" si="4"/>
        <v>52.6878170644151</v>
      </c>
      <c r="K22" s="241" t="s">
        <v>85</v>
      </c>
      <c r="L22" s="237">
        <f t="shared" si="5"/>
        <v>63.482553678640727</v>
      </c>
      <c r="M22" s="237">
        <f t="shared" si="5"/>
        <v>72.481083555755887</v>
      </c>
      <c r="N22" s="237">
        <f t="shared" si="5"/>
        <v>55.066983231035913</v>
      </c>
      <c r="P22" s="196" t="s">
        <v>85</v>
      </c>
      <c r="Q22" s="235">
        <f>Q9*100/Q$6-0.04</f>
        <v>61.617288493183722</v>
      </c>
      <c r="R22" s="235">
        <f>R9*100/R$6</f>
        <v>70.510610870105495</v>
      </c>
      <c r="S22" s="235">
        <f>S9*100/S$6</f>
        <v>53.379987286498661</v>
      </c>
      <c r="U22" s="196" t="s">
        <v>85</v>
      </c>
      <c r="V22" s="235">
        <f>V9*100/V$6-0.04</f>
        <v>61.671921636911549</v>
      </c>
      <c r="W22" s="235">
        <f>W9*100/W$6</f>
        <v>70.55552269575719</v>
      </c>
      <c r="X22" s="235">
        <f>X9*100/X$6</f>
        <v>53.440544769766262</v>
      </c>
    </row>
    <row r="23" spans="1:24" s="94" customFormat="1" ht="20.25" customHeight="1">
      <c r="A23" s="79" t="s">
        <v>84</v>
      </c>
      <c r="B23" s="77">
        <f t="shared" si="3"/>
        <v>1.2349556435476943</v>
      </c>
      <c r="C23" s="77">
        <f t="shared" si="3"/>
        <v>1.5390734187002277</v>
      </c>
      <c r="D23" s="77">
        <f t="shared" si="3"/>
        <v>0.95038328779965819</v>
      </c>
      <c r="E23" s="205"/>
      <c r="F23" s="242" t="s">
        <v>84</v>
      </c>
      <c r="G23" s="239">
        <f t="shared" si="4"/>
        <v>1.1424705889828375</v>
      </c>
      <c r="H23" s="239">
        <f t="shared" si="4"/>
        <v>1.7718187868012194</v>
      </c>
      <c r="I23" s="239">
        <f t="shared" si="4"/>
        <v>0.55384289402067244</v>
      </c>
      <c r="K23" s="241" t="s">
        <v>84</v>
      </c>
      <c r="L23" s="237">
        <f t="shared" si="5"/>
        <v>0.53841033177387743</v>
      </c>
      <c r="M23" s="237">
        <f t="shared" si="5"/>
        <v>0.34037977408404185</v>
      </c>
      <c r="N23" s="237">
        <f t="shared" si="5"/>
        <v>0.72361170708470302</v>
      </c>
      <c r="P23" s="196" t="s">
        <v>84</v>
      </c>
      <c r="Q23" s="235">
        <f t="shared" ref="Q23:R28" si="8">Q10*100/Q$6</f>
        <v>1.2839319108970193</v>
      </c>
      <c r="R23" s="235">
        <f t="shared" si="8"/>
        <v>1.4146816536914271</v>
      </c>
      <c r="S23" s="235">
        <f>S10*100/S$6-0.04</f>
        <v>1.1216891010534449</v>
      </c>
      <c r="U23" s="196" t="s">
        <v>84</v>
      </c>
      <c r="V23" s="235">
        <f t="shared" ref="V23:W28" si="9">V10*100/V$6</f>
        <v>1.0498773591670465</v>
      </c>
      <c r="W23" s="235">
        <f t="shared" si="9"/>
        <v>1.2663155218060149</v>
      </c>
      <c r="X23" s="235">
        <f>X10*100/X$6-0.04</f>
        <v>0.80744380300513219</v>
      </c>
    </row>
    <row r="24" spans="1:24" s="94" customFormat="1" ht="20.25" customHeight="1">
      <c r="A24" s="79" t="s">
        <v>83</v>
      </c>
      <c r="B24" s="77">
        <f t="shared" si="3"/>
        <v>1.5833203693321631</v>
      </c>
      <c r="C24" s="77">
        <f t="shared" si="3"/>
        <v>2.3235879598472664</v>
      </c>
      <c r="D24" s="77">
        <f t="shared" si="3"/>
        <v>0.89062921699439868</v>
      </c>
      <c r="E24" s="205"/>
      <c r="F24" s="242" t="s">
        <v>83</v>
      </c>
      <c r="G24" s="239">
        <f t="shared" si="4"/>
        <v>0.5461120856808952</v>
      </c>
      <c r="H24" s="239">
        <f t="shared" si="4"/>
        <v>0.63230841115824099</v>
      </c>
      <c r="I24" s="239">
        <f t="shared" si="4"/>
        <v>0.46549289179773334</v>
      </c>
      <c r="K24" s="241" t="s">
        <v>83</v>
      </c>
      <c r="L24" s="237">
        <f t="shared" si="5"/>
        <v>4.1416179367221341E-2</v>
      </c>
      <c r="M24" s="237">
        <f t="shared" si="5"/>
        <v>2.5568908207619534E-2</v>
      </c>
      <c r="N24" s="237">
        <f t="shared" si="5"/>
        <v>5.6236803254362366E-2</v>
      </c>
      <c r="P24" s="196" t="s">
        <v>83</v>
      </c>
      <c r="Q24" s="235">
        <f t="shared" si="8"/>
        <v>1.4820231470927498</v>
      </c>
      <c r="R24" s="235">
        <f t="shared" si="8"/>
        <v>1.739483590177747</v>
      </c>
      <c r="S24" s="235">
        <f>S11*100/S$6</f>
        <v>1.2413137788474162</v>
      </c>
      <c r="U24" s="196" t="s">
        <v>83</v>
      </c>
      <c r="V24" s="235">
        <f t="shared" si="9"/>
        <v>0.91308448627362071</v>
      </c>
      <c r="W24" s="235">
        <f t="shared" si="9"/>
        <v>1.1799953591854004</v>
      </c>
      <c r="X24" s="235">
        <f>X11*100/X$6</f>
        <v>0.66344405076530233</v>
      </c>
    </row>
    <row r="25" spans="1:24" s="94" customFormat="1" ht="20.25" customHeight="1">
      <c r="A25" s="79" t="s">
        <v>82</v>
      </c>
      <c r="B25" s="77">
        <f t="shared" si="3"/>
        <v>36.698152067244521</v>
      </c>
      <c r="C25" s="77">
        <f t="shared" si="3"/>
        <v>27.255707009321675</v>
      </c>
      <c r="D25" s="77">
        <f t="shared" si="3"/>
        <v>45.533738322624636</v>
      </c>
      <c r="E25" s="205"/>
      <c r="F25" s="242" t="s">
        <v>82</v>
      </c>
      <c r="G25" s="239">
        <f t="shared" si="4"/>
        <v>37.089530024922809</v>
      </c>
      <c r="H25" s="239">
        <f t="shared" si="4"/>
        <v>27.249539321047212</v>
      </c>
      <c r="I25" s="239">
        <f t="shared" si="4"/>
        <v>46.292847149766494</v>
      </c>
      <c r="K25" s="241" t="s">
        <v>82</v>
      </c>
      <c r="L25" s="237">
        <f t="shared" si="5"/>
        <v>35.937619810218173</v>
      </c>
      <c r="M25" s="237">
        <f t="shared" si="5"/>
        <v>27.152967761952453</v>
      </c>
      <c r="N25" s="237">
        <f t="shared" si="5"/>
        <v>44.153168258625023</v>
      </c>
      <c r="P25" s="196" t="s">
        <v>82</v>
      </c>
      <c r="Q25" s="235">
        <f t="shared" si="8"/>
        <v>35.576756448826515</v>
      </c>
      <c r="R25" s="235">
        <f t="shared" si="8"/>
        <v>26.335223886025332</v>
      </c>
      <c r="S25" s="235">
        <f>S12*100/S$6</f>
        <v>44.217009833600478</v>
      </c>
      <c r="U25" s="196" t="s">
        <v>82</v>
      </c>
      <c r="V25" s="235">
        <f t="shared" si="9"/>
        <v>36.325116517647785</v>
      </c>
      <c r="W25" s="235">
        <f t="shared" si="9"/>
        <v>26.998166423251391</v>
      </c>
      <c r="X25" s="235">
        <f>X12*100/X$6</f>
        <v>45.048567376463303</v>
      </c>
    </row>
    <row r="26" spans="1:24" s="94" customFormat="1" ht="20.25" customHeight="1">
      <c r="A26" s="79" t="s">
        <v>81</v>
      </c>
      <c r="B26" s="77">
        <f t="shared" si="3"/>
        <v>9.2255256780172612</v>
      </c>
      <c r="C26" s="77">
        <f t="shared" si="3"/>
        <v>0.81619063136621106</v>
      </c>
      <c r="D26" s="77">
        <f t="shared" si="3"/>
        <v>17.09439912120796</v>
      </c>
      <c r="E26" s="205"/>
      <c r="F26" s="242" t="s">
        <v>81</v>
      </c>
      <c r="G26" s="239">
        <f t="shared" si="4"/>
        <v>10.102755879148567</v>
      </c>
      <c r="H26" s="239">
        <f t="shared" si="4"/>
        <v>1.9217037940527408</v>
      </c>
      <c r="I26" s="239">
        <f t="shared" si="4"/>
        <v>17.754472127655347</v>
      </c>
      <c r="K26" s="241" t="s">
        <v>81</v>
      </c>
      <c r="L26" s="237">
        <f t="shared" si="5"/>
        <v>9.8292119839277881</v>
      </c>
      <c r="M26" s="237">
        <f t="shared" si="5"/>
        <v>1.3956783491985207</v>
      </c>
      <c r="N26" s="237">
        <f t="shared" si="5"/>
        <v>17.716388822202855</v>
      </c>
      <c r="P26" s="196" t="s">
        <v>81</v>
      </c>
      <c r="Q26" s="235">
        <f t="shared" si="8"/>
        <v>8.6780851440847702</v>
      </c>
      <c r="R26" s="235">
        <f t="shared" si="8"/>
        <v>1.1443332922490033</v>
      </c>
      <c r="S26" s="235">
        <f>S13*100/S$6</f>
        <v>15.721670663642881</v>
      </c>
      <c r="U26" s="196" t="s">
        <v>81</v>
      </c>
      <c r="V26" s="235">
        <f t="shared" si="9"/>
        <v>9.4587666237605976</v>
      </c>
      <c r="W26" s="235">
        <f t="shared" si="9"/>
        <v>1.3195231183847538</v>
      </c>
      <c r="X26" s="235">
        <f>X13*100/X$6</f>
        <v>17.071361312107602</v>
      </c>
    </row>
    <row r="27" spans="1:24" s="94" customFormat="1" ht="20.25" customHeight="1">
      <c r="A27" s="79" t="s">
        <v>80</v>
      </c>
      <c r="B27" s="77">
        <f t="shared" si="3"/>
        <v>9.027934731879995</v>
      </c>
      <c r="C27" s="77">
        <f t="shared" si="3"/>
        <v>8.6343152246624175</v>
      </c>
      <c r="D27" s="77">
        <f t="shared" si="3"/>
        <v>9.3962566110634995</v>
      </c>
      <c r="E27" s="205"/>
      <c r="F27" s="242" t="s">
        <v>80</v>
      </c>
      <c r="G27" s="239">
        <f t="shared" si="4"/>
        <v>7.7310565384617265</v>
      </c>
      <c r="H27" s="239">
        <f t="shared" si="4"/>
        <v>7.4879798696951125</v>
      </c>
      <c r="I27" s="239">
        <f t="shared" si="4"/>
        <v>7.9584055000241216</v>
      </c>
      <c r="K27" s="241" t="s">
        <v>80</v>
      </c>
      <c r="L27" s="237">
        <f t="shared" si="5"/>
        <v>8.2342983596164903</v>
      </c>
      <c r="M27" s="237">
        <f t="shared" si="5"/>
        <v>8.1583008500398702</v>
      </c>
      <c r="N27" s="237">
        <f t="shared" si="5"/>
        <v>8.3053724577656887</v>
      </c>
      <c r="P27" s="196" t="s">
        <v>80</v>
      </c>
      <c r="Q27" s="235">
        <f t="shared" si="8"/>
        <v>7.9520597729809994</v>
      </c>
      <c r="R27" s="235">
        <f t="shared" si="8"/>
        <v>7.2729366742302242</v>
      </c>
      <c r="S27" s="235">
        <f>S14*100/S$6</f>
        <v>8.5869972806708503</v>
      </c>
      <c r="U27" s="196" t="s">
        <v>80</v>
      </c>
      <c r="V27" s="235">
        <f t="shared" si="9"/>
        <v>8.2360719067775747</v>
      </c>
      <c r="W27" s="235">
        <f t="shared" si="9"/>
        <v>7.8881462574459036</v>
      </c>
      <c r="X27" s="235">
        <f>X14*100/X$6</f>
        <v>8.561485066894063</v>
      </c>
    </row>
    <row r="28" spans="1:24" s="94" customFormat="1" ht="20.25" customHeight="1">
      <c r="A28" s="78" t="s">
        <v>79</v>
      </c>
      <c r="B28" s="77">
        <f t="shared" si="3"/>
        <v>18.444691657347263</v>
      </c>
      <c r="C28" s="77">
        <f t="shared" si="3"/>
        <v>17.805201153293048</v>
      </c>
      <c r="D28" s="77">
        <f t="shared" si="3"/>
        <v>19.043082590353173</v>
      </c>
      <c r="E28" s="205"/>
      <c r="F28" s="240" t="s">
        <v>79</v>
      </c>
      <c r="G28" s="239">
        <f t="shared" si="4"/>
        <v>19.255717607312516</v>
      </c>
      <c r="H28" s="239">
        <f t="shared" si="4"/>
        <v>17.83985565729936</v>
      </c>
      <c r="I28" s="239">
        <f t="shared" si="4"/>
        <v>20.579969522087026</v>
      </c>
      <c r="K28" s="238" t="s">
        <v>79</v>
      </c>
      <c r="L28" s="237">
        <f t="shared" si="5"/>
        <v>17.874109466673897</v>
      </c>
      <c r="M28" s="237">
        <f t="shared" si="5"/>
        <v>17.598988562714062</v>
      </c>
      <c r="N28" s="237">
        <f t="shared" si="5"/>
        <v>18.131406978656479</v>
      </c>
      <c r="P28" s="236" t="s">
        <v>79</v>
      </c>
      <c r="Q28" s="235">
        <f t="shared" si="8"/>
        <v>18.946611531760741</v>
      </c>
      <c r="R28" s="235">
        <f t="shared" si="8"/>
        <v>17.917953919546104</v>
      </c>
      <c r="S28" s="235">
        <f>S15*100/S$6</f>
        <v>19.908341889286749</v>
      </c>
      <c r="U28" s="236" t="s">
        <v>79</v>
      </c>
      <c r="V28" s="235">
        <f t="shared" si="9"/>
        <v>18.630277987109611</v>
      </c>
      <c r="W28" s="235">
        <f t="shared" si="9"/>
        <v>17.790497047420732</v>
      </c>
      <c r="X28" s="235">
        <f>X15*100/X$6</f>
        <v>19.415720997461641</v>
      </c>
    </row>
    <row r="29" spans="1:24" s="94" customFormat="1" ht="20.25" customHeight="1">
      <c r="A29" s="203"/>
      <c r="B29" s="202"/>
      <c r="C29" s="202"/>
      <c r="D29" s="202"/>
      <c r="F29" s="234"/>
      <c r="G29" s="233"/>
      <c r="H29" s="233"/>
      <c r="I29" s="233"/>
      <c r="K29" s="232"/>
      <c r="L29" s="231"/>
      <c r="M29" s="231"/>
      <c r="N29" s="231"/>
      <c r="P29" s="230"/>
      <c r="Q29" s="229"/>
      <c r="R29" s="229"/>
      <c r="S29" s="229"/>
      <c r="U29" s="230"/>
      <c r="V29" s="229"/>
      <c r="W29" s="229"/>
      <c r="X29" s="229"/>
    </row>
    <row r="30" spans="1:24" s="94" customFormat="1" ht="20.25" customHeight="1">
      <c r="A30" s="74"/>
      <c r="B30" s="73"/>
      <c r="C30" s="73"/>
      <c r="D30" s="73"/>
      <c r="F30" s="228"/>
      <c r="G30" s="227"/>
      <c r="H30" s="227"/>
      <c r="I30" s="227"/>
      <c r="K30" s="226"/>
      <c r="L30" s="225"/>
      <c r="M30" s="225"/>
      <c r="N30" s="225"/>
      <c r="P30" s="224"/>
      <c r="Q30" s="196"/>
      <c r="R30" s="196"/>
      <c r="S30" s="196"/>
      <c r="U30" s="224"/>
      <c r="V30" s="196"/>
      <c r="W30" s="196"/>
      <c r="X30" s="196"/>
    </row>
    <row r="31" spans="1:24" s="79" customFormat="1" ht="17.45" customHeight="1">
      <c r="A31" s="79" t="s">
        <v>102</v>
      </c>
      <c r="D31" s="159"/>
      <c r="F31" s="79" t="s">
        <v>101</v>
      </c>
      <c r="I31" s="159"/>
      <c r="L31" s="79" t="s">
        <v>100</v>
      </c>
      <c r="N31" s="159"/>
      <c r="P31" s="79" t="s">
        <v>99</v>
      </c>
      <c r="Q31" s="199"/>
      <c r="R31" s="199"/>
      <c r="S31" s="198"/>
      <c r="U31" s="79" t="s">
        <v>99</v>
      </c>
      <c r="V31" s="199"/>
      <c r="W31" s="199"/>
      <c r="X31" s="198"/>
    </row>
    <row r="47" spans="2:24" ht="24" customHeight="1">
      <c r="B47" s="92"/>
      <c r="D47" s="92"/>
      <c r="G47" s="92"/>
      <c r="I47" s="92"/>
      <c r="L47" s="92"/>
      <c r="N47" s="92"/>
      <c r="Q47" s="223"/>
      <c r="S47" s="223"/>
      <c r="V47" s="223"/>
      <c r="X47" s="223"/>
    </row>
    <row r="48" spans="2:24" ht="24" customHeight="1">
      <c r="B48" s="92"/>
      <c r="D48" s="92"/>
      <c r="G48" s="92"/>
      <c r="I48" s="92"/>
      <c r="L48" s="92"/>
      <c r="N48" s="92"/>
      <c r="Q48" s="223"/>
      <c r="S48" s="223"/>
      <c r="V48" s="223"/>
      <c r="X48" s="223"/>
    </row>
    <row r="49" spans="2:24" ht="24" customHeight="1">
      <c r="B49" s="92"/>
      <c r="D49" s="92"/>
      <c r="G49" s="92"/>
      <c r="I49" s="92"/>
      <c r="L49" s="92"/>
      <c r="N49" s="92"/>
      <c r="Q49" s="223"/>
      <c r="S49" s="223"/>
      <c r="V49" s="223"/>
      <c r="X49" s="223"/>
    </row>
    <row r="50" spans="2:24" ht="24" customHeight="1">
      <c r="B50" s="92"/>
      <c r="D50" s="92"/>
      <c r="G50" s="92"/>
      <c r="I50" s="92"/>
      <c r="L50" s="92"/>
      <c r="N50" s="92"/>
      <c r="Q50" s="223"/>
      <c r="S50" s="223"/>
      <c r="V50" s="223"/>
      <c r="X50" s="223"/>
    </row>
    <row r="51" spans="2:24" ht="24" customHeight="1">
      <c r="B51" s="92"/>
      <c r="D51" s="92"/>
      <c r="G51" s="92"/>
      <c r="I51" s="92"/>
      <c r="L51" s="92"/>
      <c r="N51" s="92"/>
      <c r="Q51" s="223"/>
      <c r="S51" s="223"/>
      <c r="V51" s="223"/>
      <c r="X51" s="223"/>
    </row>
    <row r="52" spans="2:24" ht="24" customHeight="1">
      <c r="B52" s="92"/>
      <c r="D52" s="92"/>
      <c r="G52" s="92"/>
      <c r="I52" s="92"/>
      <c r="L52" s="92"/>
      <c r="N52" s="92"/>
      <c r="Q52" s="223"/>
      <c r="S52" s="223"/>
      <c r="V52" s="223"/>
      <c r="X52" s="223"/>
    </row>
    <row r="54" spans="2:24" ht="24" customHeight="1">
      <c r="B54" s="92"/>
      <c r="D54" s="92"/>
      <c r="G54" s="92"/>
      <c r="I54" s="92"/>
      <c r="L54" s="92"/>
      <c r="N54" s="92"/>
      <c r="Q54" s="223"/>
      <c r="S54" s="223"/>
      <c r="V54" s="223"/>
      <c r="X54" s="223"/>
    </row>
    <row r="55" spans="2:24" ht="24" customHeight="1">
      <c r="B55" s="92"/>
      <c r="D55" s="92"/>
      <c r="G55" s="92"/>
      <c r="I55" s="92"/>
      <c r="L55" s="92"/>
      <c r="N55" s="92"/>
      <c r="Q55" s="223"/>
      <c r="S55" s="223"/>
      <c r="V55" s="223"/>
      <c r="X55" s="223"/>
    </row>
    <row r="56" spans="2:24" ht="24" customHeight="1">
      <c r="B56" s="92"/>
      <c r="D56" s="92"/>
      <c r="G56" s="92"/>
      <c r="I56" s="92"/>
      <c r="L56" s="92"/>
      <c r="N56" s="92"/>
      <c r="Q56" s="223"/>
      <c r="S56" s="223"/>
      <c r="V56" s="223"/>
      <c r="X56" s="223"/>
    </row>
    <row r="57" spans="2:24" ht="24" customHeight="1">
      <c r="B57" s="92"/>
      <c r="D57" s="92"/>
      <c r="G57" s="92"/>
      <c r="I57" s="92"/>
      <c r="L57" s="92"/>
      <c r="N57" s="92"/>
      <c r="Q57" s="223"/>
      <c r="S57" s="223"/>
      <c r="V57" s="223"/>
      <c r="X57" s="223"/>
    </row>
    <row r="58" spans="2:24" ht="24" customHeight="1">
      <c r="B58" s="92"/>
      <c r="D58" s="92"/>
      <c r="G58" s="92"/>
      <c r="I58" s="92"/>
      <c r="L58" s="92"/>
      <c r="N58" s="92"/>
      <c r="Q58" s="223"/>
      <c r="S58" s="223"/>
      <c r="V58" s="223"/>
      <c r="X58" s="223"/>
    </row>
    <row r="74" spans="2:24" ht="24" customHeight="1">
      <c r="B74" s="92"/>
      <c r="D74" s="92"/>
      <c r="G74" s="92"/>
      <c r="I74" s="92"/>
      <c r="L74" s="92"/>
      <c r="N74" s="92"/>
      <c r="Q74" s="223"/>
      <c r="S74" s="223"/>
      <c r="V74" s="223"/>
      <c r="X74" s="223"/>
    </row>
    <row r="75" spans="2:24" ht="24" customHeight="1">
      <c r="B75" s="92"/>
      <c r="D75" s="92"/>
      <c r="G75" s="92"/>
      <c r="I75" s="92"/>
      <c r="L75" s="92"/>
      <c r="N75" s="92"/>
      <c r="Q75" s="223"/>
      <c r="S75" s="223"/>
      <c r="V75" s="223"/>
      <c r="X75" s="223"/>
    </row>
    <row r="76" spans="2:24" ht="24" customHeight="1">
      <c r="B76" s="92"/>
      <c r="D76" s="92"/>
      <c r="G76" s="92"/>
      <c r="I76" s="92"/>
      <c r="L76" s="92"/>
      <c r="N76" s="92"/>
      <c r="Q76" s="223"/>
      <c r="S76" s="223"/>
      <c r="V76" s="223"/>
      <c r="X76" s="223"/>
    </row>
    <row r="78" spans="2:24" ht="24" customHeight="1">
      <c r="B78" s="92"/>
      <c r="D78" s="92"/>
      <c r="G78" s="92"/>
      <c r="I78" s="92"/>
      <c r="L78" s="92"/>
      <c r="N78" s="92"/>
      <c r="Q78" s="223"/>
      <c r="S78" s="223"/>
      <c r="V78" s="223"/>
      <c r="X78" s="223"/>
    </row>
    <row r="79" spans="2:24" ht="24" customHeight="1">
      <c r="B79" s="92"/>
      <c r="G79" s="92"/>
      <c r="L79" s="92"/>
      <c r="Q79" s="223"/>
      <c r="V79" s="223"/>
    </row>
    <row r="80" spans="2:24" ht="24" customHeight="1">
      <c r="B80" s="92"/>
      <c r="D80" s="92"/>
      <c r="G80" s="92"/>
      <c r="I80" s="92"/>
      <c r="L80" s="92"/>
      <c r="N80" s="92"/>
      <c r="Q80" s="223"/>
      <c r="S80" s="223"/>
      <c r="V80" s="223"/>
      <c r="X80" s="223"/>
    </row>
    <row r="81" spans="2:24" ht="24" customHeight="1">
      <c r="B81" s="92"/>
      <c r="D81" s="92"/>
      <c r="G81" s="92"/>
      <c r="I81" s="92"/>
      <c r="L81" s="92"/>
      <c r="N81" s="92"/>
      <c r="Q81" s="223"/>
      <c r="S81" s="223"/>
      <c r="V81" s="223"/>
      <c r="X81" s="223"/>
    </row>
    <row r="83" spans="2:24" ht="24" customHeight="1">
      <c r="B83" s="92"/>
      <c r="D83" s="92"/>
      <c r="G83" s="92"/>
      <c r="I83" s="92"/>
      <c r="L83" s="92"/>
      <c r="N83" s="92"/>
      <c r="Q83" s="223"/>
      <c r="S83" s="223"/>
      <c r="V83" s="223"/>
      <c r="X83" s="223"/>
    </row>
    <row r="85" spans="2:24" ht="24" customHeight="1">
      <c r="B85" s="92"/>
      <c r="D85" s="92"/>
      <c r="G85" s="92"/>
      <c r="I85" s="92"/>
      <c r="L85" s="92"/>
      <c r="N85" s="92"/>
      <c r="Q85" s="223"/>
      <c r="S85" s="223"/>
      <c r="V85" s="223"/>
      <c r="X85" s="223"/>
    </row>
    <row r="87" spans="2:24" ht="24" customHeight="1">
      <c r="B87" s="92"/>
      <c r="D87" s="92"/>
      <c r="G87" s="92"/>
      <c r="I87" s="92"/>
      <c r="L87" s="92"/>
      <c r="N87" s="92"/>
      <c r="Q87" s="223"/>
      <c r="S87" s="223"/>
      <c r="V87" s="223"/>
      <c r="X87" s="223"/>
    </row>
    <row r="100" spans="2:24" ht="24" customHeight="1">
      <c r="B100" s="92"/>
      <c r="D100" s="92"/>
      <c r="G100" s="92"/>
      <c r="I100" s="92"/>
      <c r="L100" s="92"/>
      <c r="N100" s="92"/>
      <c r="Q100" s="223"/>
      <c r="S100" s="223"/>
      <c r="V100" s="223"/>
      <c r="X100" s="223"/>
    </row>
    <row r="101" spans="2:24" ht="24" customHeight="1">
      <c r="B101" s="92"/>
      <c r="D101" s="92"/>
      <c r="G101" s="92"/>
      <c r="I101" s="92"/>
      <c r="L101" s="92"/>
      <c r="N101" s="92"/>
      <c r="Q101" s="223"/>
      <c r="S101" s="223"/>
      <c r="V101" s="223"/>
      <c r="X101" s="223"/>
    </row>
    <row r="104" spans="2:24" ht="24" customHeight="1">
      <c r="B104" s="92"/>
      <c r="D104" s="92"/>
      <c r="G104" s="92"/>
      <c r="I104" s="92"/>
      <c r="L104" s="92"/>
      <c r="N104" s="92"/>
      <c r="Q104" s="223"/>
      <c r="S104" s="223"/>
      <c r="V104" s="223"/>
      <c r="X104" s="223"/>
    </row>
    <row r="106" spans="2:24" ht="24" customHeight="1">
      <c r="B106" s="92"/>
      <c r="D106" s="92"/>
      <c r="G106" s="92"/>
      <c r="I106" s="92"/>
      <c r="L106" s="92"/>
      <c r="N106" s="92"/>
      <c r="Q106" s="223"/>
      <c r="S106" s="223"/>
      <c r="V106" s="223"/>
      <c r="X106" s="223"/>
    </row>
    <row r="108" spans="2:24" ht="24" customHeight="1">
      <c r="B108" s="92"/>
      <c r="D108" s="92"/>
      <c r="G108" s="92"/>
      <c r="I108" s="92"/>
      <c r="L108" s="92"/>
      <c r="N108" s="92"/>
      <c r="Q108" s="223"/>
      <c r="S108" s="223"/>
      <c r="V108" s="223"/>
      <c r="X108" s="223"/>
    </row>
    <row r="109" spans="2:24" ht="24" customHeight="1">
      <c r="B109" s="92"/>
      <c r="D109" s="92"/>
      <c r="G109" s="92"/>
      <c r="I109" s="92"/>
      <c r="L109" s="92"/>
      <c r="N109" s="92"/>
      <c r="Q109" s="223"/>
      <c r="S109" s="223"/>
      <c r="V109" s="223"/>
      <c r="X109" s="223"/>
    </row>
    <row r="110" spans="2:24" ht="24" customHeight="1">
      <c r="B110" s="92"/>
      <c r="D110" s="92"/>
      <c r="G110" s="92"/>
      <c r="I110" s="92"/>
      <c r="L110" s="92"/>
      <c r="N110" s="92"/>
      <c r="Q110" s="223"/>
      <c r="S110" s="223"/>
      <c r="V110" s="223"/>
      <c r="X110" s="223"/>
    </row>
    <row r="111" spans="2:24" ht="24" customHeight="1">
      <c r="B111" s="92"/>
      <c r="D111" s="92"/>
      <c r="G111" s="92"/>
      <c r="I111" s="92"/>
      <c r="L111" s="92"/>
      <c r="N111" s="92"/>
      <c r="Q111" s="223"/>
      <c r="S111" s="223"/>
      <c r="V111" s="223"/>
      <c r="X111" s="223"/>
    </row>
    <row r="112" spans="2:24" ht="24" customHeight="1">
      <c r="B112" s="92"/>
      <c r="D112" s="92"/>
      <c r="G112" s="92"/>
      <c r="I112" s="92"/>
      <c r="L112" s="92"/>
      <c r="N112" s="92"/>
      <c r="Q112" s="223"/>
      <c r="S112" s="223"/>
      <c r="V112" s="223"/>
      <c r="X112" s="223"/>
    </row>
    <row r="114" spans="2:24" ht="24" customHeight="1">
      <c r="B114" s="92"/>
      <c r="D114" s="92"/>
      <c r="G114" s="92"/>
      <c r="I114" s="92"/>
      <c r="L114" s="92"/>
      <c r="N114" s="92"/>
      <c r="Q114" s="223"/>
      <c r="S114" s="223"/>
      <c r="V114" s="223"/>
      <c r="X114" s="223"/>
    </row>
    <row r="115" spans="2:24" ht="24" customHeight="1">
      <c r="B115" s="92"/>
      <c r="D115" s="92"/>
      <c r="G115" s="92"/>
      <c r="I115" s="92"/>
      <c r="L115" s="92"/>
      <c r="N115" s="92"/>
      <c r="Q115" s="223"/>
      <c r="S115" s="223"/>
      <c r="V115" s="223"/>
      <c r="X115" s="223"/>
    </row>
    <row r="116" spans="2:24" ht="24" customHeight="1">
      <c r="B116" s="92"/>
      <c r="D116" s="92"/>
      <c r="G116" s="92"/>
      <c r="I116" s="92"/>
      <c r="L116" s="92"/>
      <c r="N116" s="92"/>
      <c r="Q116" s="223"/>
      <c r="S116" s="223"/>
      <c r="V116" s="223"/>
      <c r="X116" s="223"/>
    </row>
    <row r="117" spans="2:24" ht="24" customHeight="1">
      <c r="B117" s="92"/>
      <c r="D117" s="92"/>
      <c r="G117" s="92"/>
      <c r="I117" s="92"/>
      <c r="L117" s="92"/>
      <c r="N117" s="92"/>
      <c r="Q117" s="223"/>
      <c r="S117" s="223"/>
      <c r="V117" s="223"/>
      <c r="X117" s="223"/>
    </row>
    <row r="118" spans="2:24" ht="24" customHeight="1">
      <c r="B118" s="92"/>
      <c r="D118" s="92"/>
      <c r="G118" s="92"/>
      <c r="I118" s="92"/>
      <c r="L118" s="92"/>
      <c r="N118" s="92"/>
      <c r="Q118" s="223"/>
      <c r="S118" s="223"/>
      <c r="V118" s="223"/>
      <c r="X118" s="223"/>
    </row>
    <row r="136" spans="2:24" ht="24" customHeight="1">
      <c r="B136" s="92"/>
      <c r="D136" s="92"/>
      <c r="G136" s="92"/>
      <c r="I136" s="92"/>
      <c r="L136" s="92"/>
      <c r="N136" s="92"/>
      <c r="Q136" s="223"/>
      <c r="S136" s="223"/>
      <c r="V136" s="223"/>
      <c r="X136" s="223"/>
    </row>
    <row r="137" spans="2:24" ht="24" customHeight="1">
      <c r="B137" s="92"/>
      <c r="D137" s="92"/>
      <c r="G137" s="92"/>
      <c r="I137" s="92"/>
      <c r="L137" s="92"/>
      <c r="N137" s="92"/>
      <c r="Q137" s="223"/>
      <c r="S137" s="223"/>
      <c r="V137" s="223"/>
      <c r="X137" s="223"/>
    </row>
    <row r="138" spans="2:24" ht="24" customHeight="1">
      <c r="B138" s="92"/>
      <c r="D138" s="92"/>
      <c r="G138" s="92"/>
      <c r="I138" s="92"/>
      <c r="L138" s="92"/>
      <c r="N138" s="92"/>
      <c r="Q138" s="223"/>
      <c r="S138" s="223"/>
      <c r="V138" s="223"/>
      <c r="X138" s="223"/>
    </row>
    <row r="139" spans="2:24" ht="24" customHeight="1">
      <c r="B139" s="92"/>
      <c r="D139" s="92"/>
      <c r="G139" s="92"/>
      <c r="I139" s="92"/>
      <c r="L139" s="92"/>
      <c r="N139" s="92"/>
      <c r="Q139" s="223"/>
      <c r="S139" s="223"/>
      <c r="V139" s="223"/>
      <c r="X139" s="223"/>
    </row>
    <row r="140" spans="2:24" ht="24" customHeight="1">
      <c r="B140" s="92"/>
      <c r="D140" s="92"/>
      <c r="G140" s="92"/>
      <c r="I140" s="92"/>
      <c r="L140" s="92"/>
      <c r="N140" s="92"/>
      <c r="Q140" s="223"/>
      <c r="S140" s="223"/>
      <c r="V140" s="223"/>
      <c r="X140" s="223"/>
    </row>
    <row r="141" spans="2:24" ht="24" customHeight="1">
      <c r="B141" s="92"/>
      <c r="D141" s="92"/>
      <c r="G141" s="92"/>
      <c r="I141" s="92"/>
      <c r="L141" s="92"/>
      <c r="N141" s="92"/>
      <c r="Q141" s="223"/>
      <c r="S141" s="223"/>
      <c r="V141" s="223"/>
      <c r="X141" s="223"/>
    </row>
    <row r="162" spans="2:24" ht="24" customHeight="1">
      <c r="B162" s="92"/>
      <c r="D162" s="92"/>
      <c r="G162" s="92"/>
      <c r="I162" s="92"/>
      <c r="L162" s="92"/>
      <c r="N162" s="92"/>
      <c r="Q162" s="223"/>
      <c r="S162" s="223"/>
      <c r="V162" s="223"/>
      <c r="X162" s="223"/>
    </row>
    <row r="163" spans="2:24" ht="24" customHeight="1">
      <c r="B163" s="92"/>
      <c r="D163" s="92"/>
      <c r="G163" s="92"/>
      <c r="I163" s="92"/>
      <c r="L163" s="92"/>
      <c r="N163" s="92"/>
      <c r="Q163" s="223"/>
      <c r="S163" s="223"/>
      <c r="V163" s="223"/>
      <c r="X163" s="223"/>
    </row>
    <row r="165" spans="2:24" ht="24" customHeight="1">
      <c r="B165" s="92"/>
      <c r="D165" s="92"/>
      <c r="G165" s="92"/>
      <c r="I165" s="92"/>
      <c r="L165" s="92"/>
      <c r="N165" s="92"/>
      <c r="Q165" s="223"/>
      <c r="S165" s="223"/>
      <c r="V165" s="223"/>
      <c r="X165" s="223"/>
    </row>
    <row r="166" spans="2:24" ht="24" customHeight="1">
      <c r="B166" s="92"/>
      <c r="D166" s="92"/>
      <c r="G166" s="92"/>
      <c r="I166" s="92"/>
      <c r="L166" s="92"/>
      <c r="N166" s="92"/>
      <c r="Q166" s="223"/>
      <c r="S166" s="223"/>
      <c r="V166" s="223"/>
      <c r="X166" s="223"/>
    </row>
    <row r="167" spans="2:24" ht="24" customHeight="1">
      <c r="B167" s="92"/>
      <c r="D167" s="92"/>
      <c r="G167" s="92"/>
      <c r="I167" s="92"/>
      <c r="L167" s="92"/>
      <c r="N167" s="92"/>
      <c r="Q167" s="223"/>
      <c r="S167" s="223"/>
      <c r="V167" s="223"/>
      <c r="X167" s="223"/>
    </row>
    <row r="168" spans="2:24" ht="24" customHeight="1">
      <c r="B168" s="92"/>
      <c r="D168" s="92"/>
      <c r="G168" s="92"/>
      <c r="I168" s="92"/>
      <c r="L168" s="92"/>
      <c r="N168" s="92"/>
      <c r="Q168" s="223"/>
      <c r="S168" s="223"/>
      <c r="V168" s="223"/>
      <c r="X168" s="223"/>
    </row>
    <row r="169" spans="2:24" ht="24" customHeight="1">
      <c r="B169" s="92"/>
      <c r="D169" s="92"/>
      <c r="G169" s="92"/>
      <c r="I169" s="92"/>
      <c r="L169" s="92"/>
      <c r="N169" s="92"/>
      <c r="Q169" s="223"/>
      <c r="S169" s="223"/>
      <c r="V169" s="223"/>
      <c r="X169" s="223"/>
    </row>
    <row r="170" spans="2:24" ht="24" customHeight="1">
      <c r="B170" s="92"/>
      <c r="D170" s="92"/>
      <c r="G170" s="92"/>
      <c r="I170" s="92"/>
      <c r="L170" s="92"/>
      <c r="N170" s="92"/>
      <c r="Q170" s="223"/>
      <c r="S170" s="223"/>
      <c r="V170" s="223"/>
      <c r="X170" s="223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223"/>
      <c r="R183" s="223"/>
      <c r="S183" s="223"/>
      <c r="V183" s="223"/>
      <c r="W183" s="223"/>
      <c r="X183" s="223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223"/>
      <c r="R184" s="223"/>
      <c r="S184" s="223"/>
      <c r="V184" s="223"/>
      <c r="W184" s="223"/>
      <c r="X184" s="223"/>
    </row>
    <row r="185" spans="2:24" ht="24" customHeight="1">
      <c r="B185" s="92"/>
      <c r="C185" s="92"/>
      <c r="D185" s="92"/>
      <c r="G185" s="92"/>
      <c r="H185" s="92"/>
      <c r="I185" s="92"/>
      <c r="L185" s="92"/>
      <c r="M185" s="92"/>
      <c r="N185" s="92"/>
      <c r="Q185" s="223"/>
      <c r="R185" s="223"/>
      <c r="S185" s="223"/>
      <c r="V185" s="223"/>
      <c r="W185" s="223"/>
      <c r="X185" s="223"/>
    </row>
  </sheetData>
  <pageMargins left="1.0236220472440944" right="0.74803149606299213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184"/>
  <sheetViews>
    <sheetView topLeftCell="A2" zoomScale="90" zoomScaleNormal="90" workbookViewId="0">
      <selection activeCell="D14" sqref="D14"/>
    </sheetView>
  </sheetViews>
  <sheetFormatPr defaultColWidth="9.140625" defaultRowHeight="24" customHeight="1"/>
  <cols>
    <col min="1" max="1" width="24.140625" style="73" customWidth="1"/>
    <col min="2" max="2" width="11.42578125" style="73" customWidth="1"/>
    <col min="3" max="3" width="10.7109375" style="73" customWidth="1"/>
    <col min="4" max="4" width="11.140625" style="73" customWidth="1"/>
    <col min="5" max="5" width="1" style="73" customWidth="1"/>
    <col min="6" max="6" width="24.42578125" style="73" customWidth="1"/>
    <col min="7" max="7" width="11.42578125" style="73" customWidth="1"/>
    <col min="8" max="8" width="9.7109375" style="73" customWidth="1"/>
    <col min="9" max="9" width="11.42578125" style="73" customWidth="1"/>
    <col min="10" max="10" width="1.42578125" style="73" customWidth="1"/>
    <col min="11" max="11" width="24.28515625" style="73" customWidth="1"/>
    <col min="12" max="12" width="11.42578125" style="73" customWidth="1"/>
    <col min="13" max="13" width="9.42578125" style="73" customWidth="1"/>
    <col min="14" max="14" width="11.5703125" style="73" customWidth="1"/>
    <col min="15" max="15" width="1.140625" style="73" customWidth="1"/>
    <col min="16" max="16" width="24.85546875" style="73" customWidth="1"/>
    <col min="17" max="17" width="11.28515625" style="73" customWidth="1"/>
    <col min="18" max="18" width="9.42578125" style="73" customWidth="1"/>
    <col min="19" max="19" width="11.28515625" style="73" customWidth="1"/>
    <col min="20" max="20" width="0.7109375" style="73" customWidth="1"/>
    <col min="21" max="21" width="25" style="73" customWidth="1"/>
    <col min="22" max="22" width="11.28515625" style="73" customWidth="1"/>
    <col min="23" max="23" width="9.42578125" style="73" customWidth="1"/>
    <col min="24" max="24" width="11.42578125" style="73" customWidth="1"/>
    <col min="25" max="25" width="9.140625" style="73"/>
    <col min="26" max="28" width="11.7109375" style="73" bestFit="1" customWidth="1"/>
    <col min="29" max="16384" width="9.140625" style="73"/>
  </cols>
  <sheetData>
    <row r="1" spans="1:29" ht="29.25" customHeight="1">
      <c r="A1" s="177" t="s">
        <v>91</v>
      </c>
      <c r="F1" s="177"/>
      <c r="K1" s="177"/>
      <c r="P1" s="177"/>
      <c r="U1" s="177"/>
    </row>
    <row r="2" spans="1:29" s="177" customFormat="1" ht="22.9" customHeight="1">
      <c r="A2" s="210" t="s">
        <v>107</v>
      </c>
      <c r="B2" s="201"/>
      <c r="C2" s="201"/>
      <c r="D2" s="201"/>
      <c r="F2" s="201" t="s">
        <v>106</v>
      </c>
      <c r="G2" s="201"/>
      <c r="H2" s="201"/>
      <c r="I2" s="201"/>
      <c r="K2" s="201" t="s">
        <v>105</v>
      </c>
      <c r="L2" s="201"/>
      <c r="M2" s="201"/>
      <c r="N2" s="201"/>
      <c r="P2" s="201" t="s">
        <v>104</v>
      </c>
      <c r="Q2" s="201"/>
      <c r="R2" s="201"/>
      <c r="S2" s="201"/>
      <c r="U2" s="201" t="s">
        <v>103</v>
      </c>
      <c r="V2" s="201"/>
      <c r="W2" s="201"/>
      <c r="X2" s="201"/>
    </row>
    <row r="3" spans="1:29" s="177" customFormat="1" ht="32.25" customHeight="1">
      <c r="A3" s="221" t="s">
        <v>6</v>
      </c>
      <c r="B3" s="220" t="s">
        <v>9</v>
      </c>
      <c r="C3" s="220" t="s">
        <v>10</v>
      </c>
      <c r="D3" s="220" t="s">
        <v>11</v>
      </c>
      <c r="F3" s="221" t="s">
        <v>6</v>
      </c>
      <c r="G3" s="220" t="s">
        <v>9</v>
      </c>
      <c r="H3" s="220" t="s">
        <v>10</v>
      </c>
      <c r="I3" s="220" t="s">
        <v>11</v>
      </c>
      <c r="K3" s="221" t="s">
        <v>6</v>
      </c>
      <c r="L3" s="220" t="s">
        <v>9</v>
      </c>
      <c r="M3" s="220" t="s">
        <v>10</v>
      </c>
      <c r="N3" s="220" t="s">
        <v>11</v>
      </c>
      <c r="P3" s="221" t="s">
        <v>6</v>
      </c>
      <c r="Q3" s="220" t="s">
        <v>9</v>
      </c>
      <c r="R3" s="220" t="s">
        <v>10</v>
      </c>
      <c r="S3" s="220" t="s">
        <v>11</v>
      </c>
      <c r="U3" s="221" t="s">
        <v>6</v>
      </c>
      <c r="V3" s="220" t="s">
        <v>9</v>
      </c>
      <c r="W3" s="220" t="s">
        <v>10</v>
      </c>
      <c r="X3" s="220" t="s">
        <v>11</v>
      </c>
    </row>
    <row r="4" spans="1:29" s="177" customFormat="1" ht="27.75" customHeight="1">
      <c r="C4" s="210" t="s">
        <v>90</v>
      </c>
      <c r="H4" s="210" t="s">
        <v>90</v>
      </c>
      <c r="M4" s="210" t="s">
        <v>90</v>
      </c>
      <c r="R4" s="210" t="s">
        <v>90</v>
      </c>
      <c r="W4" s="210" t="s">
        <v>90</v>
      </c>
    </row>
    <row r="5" spans="1:29" s="84" customFormat="1" ht="20.25" customHeight="1">
      <c r="A5" s="84" t="s">
        <v>88</v>
      </c>
      <c r="B5" s="219">
        <v>2049836</v>
      </c>
      <c r="C5" s="219">
        <v>990254</v>
      </c>
      <c r="D5" s="218">
        <v>1059582</v>
      </c>
      <c r="E5" s="79"/>
      <c r="F5" s="84" t="s">
        <v>88</v>
      </c>
      <c r="G5" s="90">
        <v>2051355</v>
      </c>
      <c r="H5" s="90">
        <v>990836</v>
      </c>
      <c r="I5" s="90">
        <v>1060519</v>
      </c>
      <c r="J5" s="90"/>
      <c r="K5" s="84" t="s">
        <v>88</v>
      </c>
      <c r="L5" s="90">
        <f>L6+L11</f>
        <v>2052652</v>
      </c>
      <c r="M5" s="90">
        <f>M6+M11</f>
        <v>991315</v>
      </c>
      <c r="N5" s="90">
        <f>N6+N11</f>
        <v>1061337</v>
      </c>
      <c r="O5" s="90"/>
      <c r="P5" s="84" t="s">
        <v>88</v>
      </c>
      <c r="Q5" s="90">
        <v>2053245</v>
      </c>
      <c r="R5" s="90">
        <v>991480</v>
      </c>
      <c r="S5" s="90">
        <v>1061765</v>
      </c>
      <c r="U5" s="84" t="s">
        <v>88</v>
      </c>
      <c r="V5" s="90">
        <f t="shared" ref="V5:V14" si="0">(B5+G5+L5+Q5)/4</f>
        <v>2051772</v>
      </c>
      <c r="W5" s="90">
        <f t="shared" ref="W5:W14" si="1">(C5+H5+M5+R5)/4</f>
        <v>990971.25</v>
      </c>
      <c r="X5" s="90">
        <f t="shared" ref="X5:X14" si="2">(D5+I5+N5+S5)/4</f>
        <v>1060800.75</v>
      </c>
    </row>
    <row r="6" spans="1:29" s="79" customFormat="1" ht="20.25" customHeight="1">
      <c r="A6" s="79" t="s">
        <v>87</v>
      </c>
      <c r="B6" s="214">
        <v>1268832</v>
      </c>
      <c r="C6" s="214">
        <v>703491</v>
      </c>
      <c r="D6" s="214">
        <v>565341</v>
      </c>
      <c r="F6" s="79" t="s">
        <v>87</v>
      </c>
      <c r="G6" s="89">
        <v>1245867</v>
      </c>
      <c r="H6" s="89">
        <v>686365</v>
      </c>
      <c r="I6" s="89">
        <v>559502</v>
      </c>
      <c r="J6" s="76"/>
      <c r="K6" s="79" t="s">
        <v>87</v>
      </c>
      <c r="L6" s="89">
        <f>L7+L10</f>
        <v>1201981</v>
      </c>
      <c r="M6" s="89">
        <f>M7+M10</f>
        <v>685500</v>
      </c>
      <c r="N6" s="89">
        <f>N7+N10</f>
        <v>516481</v>
      </c>
      <c r="O6" s="76"/>
      <c r="P6" s="79" t="s">
        <v>87</v>
      </c>
      <c r="Q6" s="89">
        <v>1244690</v>
      </c>
      <c r="R6" s="89">
        <v>685175</v>
      </c>
      <c r="S6" s="89">
        <v>559515</v>
      </c>
      <c r="U6" s="79" t="s">
        <v>87</v>
      </c>
      <c r="V6" s="89">
        <f t="shared" si="0"/>
        <v>1240342.5</v>
      </c>
      <c r="W6" s="89">
        <f t="shared" si="1"/>
        <v>690132.75</v>
      </c>
      <c r="X6" s="89">
        <f t="shared" si="2"/>
        <v>550209.75</v>
      </c>
    </row>
    <row r="7" spans="1:29" s="79" customFormat="1" ht="20.25" customHeight="1">
      <c r="A7" s="79" t="s">
        <v>86</v>
      </c>
      <c r="B7" s="215">
        <v>1197845.3400000001</v>
      </c>
      <c r="C7" s="215">
        <v>660978.76</v>
      </c>
      <c r="D7" s="214">
        <v>536866</v>
      </c>
      <c r="E7" s="135"/>
      <c r="F7" s="79" t="s">
        <v>86</v>
      </c>
      <c r="G7" s="89">
        <v>1197067</v>
      </c>
      <c r="H7" s="89">
        <v>655195</v>
      </c>
      <c r="I7" s="89">
        <v>541872</v>
      </c>
      <c r="J7" s="76"/>
      <c r="K7" s="79" t="s">
        <v>86</v>
      </c>
      <c r="L7" s="89">
        <v>1178865</v>
      </c>
      <c r="M7" s="89">
        <v>665381</v>
      </c>
      <c r="N7" s="89">
        <v>513484</v>
      </c>
      <c r="O7" s="76"/>
      <c r="P7" s="79" t="s">
        <v>86</v>
      </c>
      <c r="Q7" s="89">
        <v>1224882</v>
      </c>
      <c r="R7" s="89">
        <v>670502</v>
      </c>
      <c r="S7" s="89">
        <v>554380</v>
      </c>
      <c r="U7" s="79" t="s">
        <v>86</v>
      </c>
      <c r="V7" s="89">
        <f t="shared" si="0"/>
        <v>1199664.835</v>
      </c>
      <c r="W7" s="89">
        <f t="shared" si="1"/>
        <v>663014.18999999994</v>
      </c>
      <c r="X7" s="89">
        <f t="shared" si="2"/>
        <v>536650.5</v>
      </c>
    </row>
    <row r="8" spans="1:29" s="79" customFormat="1" ht="20.25" customHeight="1">
      <c r="A8" s="79" t="s">
        <v>85</v>
      </c>
      <c r="B8" s="215">
        <v>1184151</v>
      </c>
      <c r="C8" s="215">
        <v>650780</v>
      </c>
      <c r="D8" s="214">
        <v>533371</v>
      </c>
      <c r="F8" s="79" t="s">
        <v>85</v>
      </c>
      <c r="G8" s="89">
        <v>1171095</v>
      </c>
      <c r="H8" s="89">
        <v>644778</v>
      </c>
      <c r="I8" s="89">
        <v>526317</v>
      </c>
      <c r="J8" s="76"/>
      <c r="K8" s="79" t="s">
        <v>85</v>
      </c>
      <c r="L8" s="89">
        <v>1164344</v>
      </c>
      <c r="M8" s="89">
        <v>655575</v>
      </c>
      <c r="N8" s="89">
        <v>508769</v>
      </c>
      <c r="O8" s="76"/>
      <c r="P8" s="79" t="s">
        <v>85</v>
      </c>
      <c r="Q8" s="89">
        <v>1198717</v>
      </c>
      <c r="R8" s="89">
        <v>654869</v>
      </c>
      <c r="S8" s="89">
        <v>543848</v>
      </c>
      <c r="U8" s="79" t="s">
        <v>85</v>
      </c>
      <c r="V8" s="89">
        <f t="shared" si="0"/>
        <v>1179576.75</v>
      </c>
      <c r="W8" s="89">
        <f t="shared" si="1"/>
        <v>651500.5</v>
      </c>
      <c r="X8" s="89">
        <f t="shared" si="2"/>
        <v>528076.25</v>
      </c>
    </row>
    <row r="9" spans="1:29" s="79" customFormat="1" ht="20.25" customHeight="1">
      <c r="A9" s="79" t="s">
        <v>84</v>
      </c>
      <c r="B9" s="215">
        <v>13694</v>
      </c>
      <c r="C9" s="215">
        <v>10199</v>
      </c>
      <c r="D9" s="214">
        <v>3495</v>
      </c>
      <c r="F9" s="79" t="s">
        <v>84</v>
      </c>
      <c r="G9" s="89">
        <v>25972</v>
      </c>
      <c r="H9" s="89">
        <v>10417</v>
      </c>
      <c r="I9" s="89">
        <v>15555</v>
      </c>
      <c r="J9" s="76"/>
      <c r="K9" s="79" t="s">
        <v>84</v>
      </c>
      <c r="L9" s="89">
        <v>14521</v>
      </c>
      <c r="M9" s="89">
        <v>9806</v>
      </c>
      <c r="N9" s="89">
        <v>4715</v>
      </c>
      <c r="O9" s="76"/>
      <c r="P9" s="79" t="s">
        <v>84</v>
      </c>
      <c r="Q9" s="89">
        <v>26165</v>
      </c>
      <c r="R9" s="89">
        <v>15633</v>
      </c>
      <c r="S9" s="89">
        <v>10532</v>
      </c>
      <c r="U9" s="79" t="s">
        <v>84</v>
      </c>
      <c r="V9" s="89">
        <f t="shared" si="0"/>
        <v>20088</v>
      </c>
      <c r="W9" s="89">
        <f t="shared" si="1"/>
        <v>11513.75</v>
      </c>
      <c r="X9" s="89">
        <f t="shared" si="2"/>
        <v>8574.25</v>
      </c>
      <c r="Z9" s="217"/>
      <c r="AA9" s="217"/>
      <c r="AB9" s="217"/>
      <c r="AC9" s="217"/>
    </row>
    <row r="10" spans="1:29" s="79" customFormat="1" ht="20.25" customHeight="1">
      <c r="A10" s="79" t="s">
        <v>83</v>
      </c>
      <c r="B10" s="214">
        <v>70987</v>
      </c>
      <c r="C10" s="214">
        <v>42512</v>
      </c>
      <c r="D10" s="216">
        <v>28475</v>
      </c>
      <c r="F10" s="79" t="s">
        <v>83</v>
      </c>
      <c r="G10" s="89">
        <v>48800</v>
      </c>
      <c r="H10" s="89">
        <v>31170</v>
      </c>
      <c r="I10" s="89">
        <v>17630</v>
      </c>
      <c r="J10" s="76"/>
      <c r="K10" s="79" t="s">
        <v>83</v>
      </c>
      <c r="L10" s="89">
        <v>23116</v>
      </c>
      <c r="M10" s="89">
        <v>20119</v>
      </c>
      <c r="N10" s="89">
        <v>2997</v>
      </c>
      <c r="O10" s="76"/>
      <c r="P10" s="79" t="s">
        <v>83</v>
      </c>
      <c r="Q10" s="89">
        <v>19808</v>
      </c>
      <c r="R10" s="89">
        <v>14673</v>
      </c>
      <c r="S10" s="89">
        <v>5135</v>
      </c>
      <c r="U10" s="79" t="s">
        <v>83</v>
      </c>
      <c r="V10" s="89">
        <f t="shared" si="0"/>
        <v>40677.75</v>
      </c>
      <c r="W10" s="89">
        <f t="shared" si="1"/>
        <v>27118.5</v>
      </c>
      <c r="X10" s="89">
        <f t="shared" si="2"/>
        <v>13559.25</v>
      </c>
    </row>
    <row r="11" spans="1:29" s="79" customFormat="1" ht="20.25" customHeight="1">
      <c r="A11" s="79" t="s">
        <v>82</v>
      </c>
      <c r="B11" s="215">
        <v>781004</v>
      </c>
      <c r="C11" s="215">
        <v>286763</v>
      </c>
      <c r="D11" s="215">
        <v>494241</v>
      </c>
      <c r="F11" s="79" t="s">
        <v>82</v>
      </c>
      <c r="G11" s="89">
        <v>805488</v>
      </c>
      <c r="H11" s="89">
        <v>304471</v>
      </c>
      <c r="I11" s="89">
        <v>501017</v>
      </c>
      <c r="J11" s="76"/>
      <c r="K11" s="79" t="s">
        <v>82</v>
      </c>
      <c r="L11" s="89">
        <v>850671</v>
      </c>
      <c r="M11" s="89">
        <v>305815</v>
      </c>
      <c r="N11" s="89">
        <v>544856</v>
      </c>
      <c r="P11" s="79" t="s">
        <v>82</v>
      </c>
      <c r="Q11" s="89">
        <v>808555</v>
      </c>
      <c r="R11" s="89">
        <v>306305</v>
      </c>
      <c r="S11" s="89">
        <v>502250</v>
      </c>
      <c r="U11" s="79" t="s">
        <v>82</v>
      </c>
      <c r="V11" s="89">
        <f t="shared" si="0"/>
        <v>811429.5</v>
      </c>
      <c r="W11" s="89">
        <f t="shared" si="1"/>
        <v>300838.5</v>
      </c>
      <c r="X11" s="89">
        <f t="shared" si="2"/>
        <v>510591</v>
      </c>
    </row>
    <row r="12" spans="1:29" s="79" customFormat="1" ht="20.25" customHeight="1">
      <c r="A12" s="79" t="s">
        <v>81</v>
      </c>
      <c r="B12" s="215">
        <v>189898</v>
      </c>
      <c r="C12" s="215">
        <v>7101</v>
      </c>
      <c r="D12" s="214">
        <v>182797</v>
      </c>
      <c r="E12" s="94"/>
      <c r="F12" s="79" t="s">
        <v>81</v>
      </c>
      <c r="G12" s="89">
        <v>190458</v>
      </c>
      <c r="H12" s="89">
        <v>10637</v>
      </c>
      <c r="I12" s="89">
        <v>179821</v>
      </c>
      <c r="J12" s="76"/>
      <c r="K12" s="79" t="s">
        <v>81</v>
      </c>
      <c r="L12" s="89">
        <v>231399</v>
      </c>
      <c r="M12" s="89">
        <v>11292</v>
      </c>
      <c r="N12" s="89">
        <v>220107</v>
      </c>
      <c r="P12" s="79" t="s">
        <v>81</v>
      </c>
      <c r="Q12" s="89">
        <v>189374</v>
      </c>
      <c r="R12" s="89">
        <v>10905</v>
      </c>
      <c r="S12" s="89">
        <v>178469</v>
      </c>
      <c r="U12" s="79" t="s">
        <v>81</v>
      </c>
      <c r="V12" s="89">
        <f t="shared" si="0"/>
        <v>200282.25</v>
      </c>
      <c r="W12" s="89">
        <f t="shared" si="1"/>
        <v>9983.75</v>
      </c>
      <c r="X12" s="89">
        <f t="shared" si="2"/>
        <v>190298.5</v>
      </c>
    </row>
    <row r="13" spans="1:29" s="84" customFormat="1" ht="20.25" customHeight="1">
      <c r="A13" s="79" t="s">
        <v>80</v>
      </c>
      <c r="B13" s="215">
        <v>174365</v>
      </c>
      <c r="C13" s="215">
        <v>78621</v>
      </c>
      <c r="D13" s="214">
        <v>95744</v>
      </c>
      <c r="E13" s="94"/>
      <c r="F13" s="79" t="s">
        <v>80</v>
      </c>
      <c r="G13" s="89">
        <v>164015</v>
      </c>
      <c r="H13" s="89">
        <v>75551</v>
      </c>
      <c r="I13" s="89">
        <v>88464</v>
      </c>
      <c r="J13" s="76"/>
      <c r="K13" s="79" t="s">
        <v>80</v>
      </c>
      <c r="L13" s="89">
        <v>178910</v>
      </c>
      <c r="M13" s="89">
        <v>82234</v>
      </c>
      <c r="N13" s="89">
        <v>96676</v>
      </c>
      <c r="O13" s="76"/>
      <c r="P13" s="79" t="s">
        <v>80</v>
      </c>
      <c r="Q13" s="89">
        <v>150770</v>
      </c>
      <c r="R13" s="89">
        <v>66991</v>
      </c>
      <c r="S13" s="89">
        <v>83779</v>
      </c>
      <c r="U13" s="79" t="s">
        <v>80</v>
      </c>
      <c r="V13" s="89">
        <f t="shared" si="0"/>
        <v>167015</v>
      </c>
      <c r="W13" s="89">
        <f t="shared" si="1"/>
        <v>75849.25</v>
      </c>
      <c r="X13" s="89">
        <f t="shared" si="2"/>
        <v>91165.75</v>
      </c>
    </row>
    <row r="14" spans="1:29" s="79" customFormat="1" ht="20.25" customHeight="1">
      <c r="A14" s="79" t="s">
        <v>79</v>
      </c>
      <c r="B14" s="215">
        <v>416741</v>
      </c>
      <c r="C14" s="215">
        <v>201041</v>
      </c>
      <c r="D14" s="214">
        <v>215700</v>
      </c>
      <c r="E14" s="94"/>
      <c r="F14" s="79" t="s">
        <v>79</v>
      </c>
      <c r="G14" s="89">
        <v>451015</v>
      </c>
      <c r="H14" s="89">
        <v>218283</v>
      </c>
      <c r="I14" s="89">
        <v>232732</v>
      </c>
      <c r="J14" s="76"/>
      <c r="K14" s="79" t="s">
        <v>79</v>
      </c>
      <c r="L14" s="89">
        <v>440362</v>
      </c>
      <c r="M14" s="89">
        <v>212289</v>
      </c>
      <c r="N14" s="89">
        <v>228073</v>
      </c>
      <c r="O14" s="76"/>
      <c r="P14" s="79" t="s">
        <v>79</v>
      </c>
      <c r="Q14" s="89">
        <v>468411</v>
      </c>
      <c r="R14" s="89">
        <v>228409</v>
      </c>
      <c r="S14" s="89">
        <v>240002</v>
      </c>
      <c r="U14" s="79" t="s">
        <v>79</v>
      </c>
      <c r="V14" s="89">
        <f t="shared" si="0"/>
        <v>444132.25</v>
      </c>
      <c r="W14" s="89">
        <f t="shared" si="1"/>
        <v>215005.5</v>
      </c>
      <c r="X14" s="89">
        <f t="shared" si="2"/>
        <v>229126.75</v>
      </c>
    </row>
    <row r="15" spans="1:29" s="79" customFormat="1" ht="11.25" customHeight="1">
      <c r="A15" s="84"/>
      <c r="B15" s="212"/>
      <c r="C15" s="212"/>
      <c r="D15" s="212"/>
      <c r="E15" s="213"/>
      <c r="F15" s="84"/>
      <c r="G15" s="212"/>
      <c r="H15" s="212"/>
      <c r="I15" s="212"/>
      <c r="K15" s="84"/>
      <c r="L15" s="212"/>
      <c r="M15" s="212"/>
      <c r="N15" s="212"/>
      <c r="O15" s="76"/>
      <c r="P15" s="84"/>
      <c r="Q15" s="211"/>
      <c r="R15" s="211"/>
      <c r="S15" s="211"/>
      <c r="U15" s="84"/>
      <c r="V15" s="211"/>
      <c r="W15" s="211"/>
      <c r="X15" s="211"/>
    </row>
    <row r="16" spans="1:29" s="135" customFormat="1" ht="23.25" customHeight="1">
      <c r="A16" s="177"/>
      <c r="B16" s="125"/>
      <c r="C16" s="210" t="s">
        <v>89</v>
      </c>
      <c r="D16" s="177"/>
      <c r="F16" s="177"/>
      <c r="G16" s="125"/>
      <c r="H16" s="210" t="s">
        <v>89</v>
      </c>
      <c r="I16" s="177"/>
      <c r="K16" s="177"/>
      <c r="L16" s="125"/>
      <c r="M16" s="210" t="s">
        <v>89</v>
      </c>
      <c r="N16" s="177"/>
      <c r="O16" s="76"/>
      <c r="P16" s="177"/>
      <c r="Q16" s="125"/>
      <c r="R16" s="210" t="s">
        <v>89</v>
      </c>
      <c r="S16" s="177"/>
      <c r="U16" s="177"/>
      <c r="V16" s="125"/>
      <c r="W16" s="210" t="s">
        <v>89</v>
      </c>
      <c r="X16" s="177"/>
    </row>
    <row r="17" spans="1:24" s="125" customFormat="1" ht="20.25" customHeight="1">
      <c r="A17" s="209"/>
      <c r="F17" s="209"/>
      <c r="K17" s="209"/>
      <c r="P17" s="209"/>
      <c r="U17" s="209"/>
    </row>
    <row r="18" spans="1:24" s="84" customFormat="1" ht="20.25" customHeight="1">
      <c r="A18" s="84" t="s">
        <v>88</v>
      </c>
      <c r="B18" s="207">
        <v>100</v>
      </c>
      <c r="C18" s="207">
        <v>100</v>
      </c>
      <c r="D18" s="207">
        <v>100</v>
      </c>
      <c r="E18" s="208"/>
      <c r="F18" s="84" t="s">
        <v>88</v>
      </c>
      <c r="G18" s="207">
        <v>100</v>
      </c>
      <c r="H18" s="207">
        <v>100</v>
      </c>
      <c r="I18" s="207">
        <v>100</v>
      </c>
      <c r="J18" s="208"/>
      <c r="K18" s="84" t="s">
        <v>88</v>
      </c>
      <c r="L18" s="207">
        <v>100</v>
      </c>
      <c r="M18" s="207">
        <v>100</v>
      </c>
      <c r="N18" s="207">
        <v>100</v>
      </c>
      <c r="O18" s="208"/>
      <c r="P18" s="84" t="s">
        <v>88</v>
      </c>
      <c r="Q18" s="207">
        <v>100</v>
      </c>
      <c r="R18" s="207">
        <v>100</v>
      </c>
      <c r="S18" s="207">
        <v>100</v>
      </c>
      <c r="U18" s="84" t="s">
        <v>88</v>
      </c>
      <c r="V18" s="207">
        <v>100</v>
      </c>
      <c r="W18" s="207">
        <v>100</v>
      </c>
      <c r="X18" s="207">
        <v>100</v>
      </c>
    </row>
    <row r="19" spans="1:24" s="79" customFormat="1" ht="20.25" customHeight="1">
      <c r="A19" s="79" t="s">
        <v>87</v>
      </c>
      <c r="B19" s="204">
        <f t="shared" ref="B19:D27" si="3">B6*100/B$5</f>
        <v>61.899195838106074</v>
      </c>
      <c r="C19" s="204">
        <f t="shared" si="3"/>
        <v>71.041470168259863</v>
      </c>
      <c r="D19" s="204">
        <f t="shared" si="3"/>
        <v>53.355096632445623</v>
      </c>
      <c r="E19" s="205"/>
      <c r="F19" s="79" t="s">
        <v>87</v>
      </c>
      <c r="G19" s="204">
        <f t="shared" ref="G19:I27" si="4">G6*100/G$5</f>
        <v>60.733856402231694</v>
      </c>
      <c r="H19" s="204">
        <f t="shared" si="4"/>
        <v>69.271302213484375</v>
      </c>
      <c r="I19" s="204">
        <f t="shared" si="4"/>
        <v>52.757376341206523</v>
      </c>
      <c r="J19" s="205"/>
      <c r="K19" s="79" t="s">
        <v>87</v>
      </c>
      <c r="L19" s="204">
        <f t="shared" ref="L19:N27" si="5">L6*100/L$5</f>
        <v>58.557466146234241</v>
      </c>
      <c r="M19" s="204">
        <f t="shared" si="5"/>
        <v>69.150572724108883</v>
      </c>
      <c r="N19" s="204">
        <f t="shared" si="5"/>
        <v>48.663242683520878</v>
      </c>
      <c r="O19" s="205"/>
      <c r="P19" s="79" t="s">
        <v>87</v>
      </c>
      <c r="Q19" s="204">
        <f t="shared" ref="Q19:S23" si="6">Q6*100/Q$5</f>
        <v>60.620627348416775</v>
      </c>
      <c r="R19" s="204">
        <f t="shared" si="6"/>
        <v>69.106285552910805</v>
      </c>
      <c r="S19" s="204">
        <f t="shared" si="6"/>
        <v>52.696689003687254</v>
      </c>
      <c r="U19" s="79" t="s">
        <v>87</v>
      </c>
      <c r="V19" s="204">
        <f t="shared" ref="V19:X27" si="7">V6*100/V$5</f>
        <v>60.452257853211762</v>
      </c>
      <c r="W19" s="204">
        <f t="shared" si="7"/>
        <v>69.642055710496138</v>
      </c>
      <c r="X19" s="204">
        <f t="shared" si="7"/>
        <v>51.867398283796462</v>
      </c>
    </row>
    <row r="20" spans="1:24" s="79" customFormat="1" ht="20.25" customHeight="1">
      <c r="A20" s="79" t="s">
        <v>86</v>
      </c>
      <c r="B20" s="204">
        <f t="shared" si="3"/>
        <v>58.4361548923914</v>
      </c>
      <c r="C20" s="204">
        <f t="shared" si="3"/>
        <v>66.748405964530306</v>
      </c>
      <c r="D20" s="204">
        <f t="shared" si="3"/>
        <v>50.667716137118219</v>
      </c>
      <c r="E20" s="205"/>
      <c r="F20" s="79" t="s">
        <v>86</v>
      </c>
      <c r="G20" s="204">
        <f t="shared" si="4"/>
        <v>58.354941002410605</v>
      </c>
      <c r="H20" s="204">
        <f t="shared" si="4"/>
        <v>66.125473842290759</v>
      </c>
      <c r="I20" s="204">
        <f t="shared" si="4"/>
        <v>51.094982739583166</v>
      </c>
      <c r="J20" s="205"/>
      <c r="K20" s="79" t="s">
        <v>86</v>
      </c>
      <c r="L20" s="204">
        <f t="shared" si="5"/>
        <v>57.43131324744769</v>
      </c>
      <c r="M20" s="204">
        <f t="shared" si="5"/>
        <v>67.121046287002613</v>
      </c>
      <c r="N20" s="204">
        <f t="shared" si="5"/>
        <v>48.380863005812479</v>
      </c>
      <c r="O20" s="205"/>
      <c r="P20" s="79" t="s">
        <v>86</v>
      </c>
      <c r="Q20" s="204">
        <f t="shared" si="6"/>
        <v>59.655910522124735</v>
      </c>
      <c r="R20" s="204">
        <f t="shared" si="6"/>
        <v>67.626376729737359</v>
      </c>
      <c r="S20" s="204">
        <f t="shared" si="6"/>
        <v>52.213060328792153</v>
      </c>
      <c r="U20" s="79" t="s">
        <v>86</v>
      </c>
      <c r="V20" s="204">
        <f t="shared" si="7"/>
        <v>58.469695219546814</v>
      </c>
      <c r="W20" s="204">
        <f t="shared" si="7"/>
        <v>66.905491960538711</v>
      </c>
      <c r="X20" s="204">
        <f t="shared" si="7"/>
        <v>50.589189345878573</v>
      </c>
    </row>
    <row r="21" spans="1:24" s="94" customFormat="1" ht="20.25" customHeight="1">
      <c r="A21" s="79" t="s">
        <v>85</v>
      </c>
      <c r="B21" s="204">
        <f t="shared" si="3"/>
        <v>57.768084861423063</v>
      </c>
      <c r="C21" s="204">
        <f t="shared" si="3"/>
        <v>65.718492427195443</v>
      </c>
      <c r="D21" s="204">
        <f t="shared" si="3"/>
        <v>50.337869084223776</v>
      </c>
      <c r="E21" s="205"/>
      <c r="F21" s="79" t="s">
        <v>85</v>
      </c>
      <c r="G21" s="204">
        <f t="shared" si="4"/>
        <v>57.088851027735323</v>
      </c>
      <c r="H21" s="204">
        <f t="shared" si="4"/>
        <v>65.07413941358611</v>
      </c>
      <c r="I21" s="204">
        <f t="shared" si="4"/>
        <v>49.628248055904706</v>
      </c>
      <c r="J21" s="205"/>
      <c r="K21" s="79" t="s">
        <v>85</v>
      </c>
      <c r="L21" s="204">
        <f t="shared" si="5"/>
        <v>56.723886952099043</v>
      </c>
      <c r="M21" s="204">
        <f t="shared" si="5"/>
        <v>66.131855162082687</v>
      </c>
      <c r="N21" s="204">
        <f t="shared" si="5"/>
        <v>47.936612028036336</v>
      </c>
      <c r="O21" s="205"/>
      <c r="P21" s="79" t="s">
        <v>85</v>
      </c>
      <c r="Q21" s="204">
        <f t="shared" si="6"/>
        <v>58.3815862208358</v>
      </c>
      <c r="R21" s="204">
        <f t="shared" si="6"/>
        <v>66.049642958002181</v>
      </c>
      <c r="S21" s="204">
        <f t="shared" si="6"/>
        <v>51.221127085560362</v>
      </c>
      <c r="U21" s="79" t="s">
        <v>85</v>
      </c>
      <c r="V21" s="204">
        <f t="shared" si="7"/>
        <v>57.490634924348321</v>
      </c>
      <c r="W21" s="204">
        <f t="shared" si="7"/>
        <v>65.743632824867518</v>
      </c>
      <c r="X21" s="204">
        <f t="shared" si="7"/>
        <v>49.780908431672962</v>
      </c>
    </row>
    <row r="22" spans="1:24" s="94" customFormat="1" ht="20.25" customHeight="1">
      <c r="A22" s="79" t="s">
        <v>84</v>
      </c>
      <c r="B22" s="206">
        <f t="shared" si="3"/>
        <v>0.66805344427554203</v>
      </c>
      <c r="C22" s="204">
        <f t="shared" si="3"/>
        <v>1.0299377735409299</v>
      </c>
      <c r="D22" s="204">
        <f t="shared" si="3"/>
        <v>0.32984705289444327</v>
      </c>
      <c r="E22" s="205"/>
      <c r="F22" s="79" t="s">
        <v>84</v>
      </c>
      <c r="G22" s="204">
        <f t="shared" si="4"/>
        <v>1.2660899746752756</v>
      </c>
      <c r="H22" s="204">
        <f t="shared" si="4"/>
        <v>1.0513344287046493</v>
      </c>
      <c r="I22" s="204">
        <f t="shared" si="4"/>
        <v>1.4667346836784632</v>
      </c>
      <c r="J22" s="205"/>
      <c r="K22" s="79" t="s">
        <v>84</v>
      </c>
      <c r="L22" s="204">
        <f t="shared" si="5"/>
        <v>0.70742629534865142</v>
      </c>
      <c r="M22" s="204">
        <f t="shared" si="5"/>
        <v>0.98919112491992955</v>
      </c>
      <c r="N22" s="204">
        <f t="shared" si="5"/>
        <v>0.44425097777614464</v>
      </c>
      <c r="O22" s="205"/>
      <c r="P22" s="79" t="s">
        <v>84</v>
      </c>
      <c r="Q22" s="204">
        <f t="shared" si="6"/>
        <v>1.2743243012889354</v>
      </c>
      <c r="R22" s="204">
        <f t="shared" si="6"/>
        <v>1.5767337717351837</v>
      </c>
      <c r="S22" s="204">
        <f t="shared" si="6"/>
        <v>0.99193324323178855</v>
      </c>
      <c r="U22" s="79" t="s">
        <v>84</v>
      </c>
      <c r="V22" s="204">
        <f t="shared" si="7"/>
        <v>0.97905615243799016</v>
      </c>
      <c r="W22" s="204">
        <f t="shared" si="7"/>
        <v>1.1618651903372574</v>
      </c>
      <c r="X22" s="204">
        <f t="shared" si="7"/>
        <v>0.8082809142056131</v>
      </c>
    </row>
    <row r="23" spans="1:24" s="94" customFormat="1" ht="20.25" customHeight="1">
      <c r="A23" s="79" t="s">
        <v>83</v>
      </c>
      <c r="B23" s="204">
        <f t="shared" si="3"/>
        <v>3.4630575324074706</v>
      </c>
      <c r="C23" s="204">
        <f t="shared" si="3"/>
        <v>4.2930399675234838</v>
      </c>
      <c r="D23" s="204">
        <f t="shared" si="3"/>
        <v>2.6873804953274028</v>
      </c>
      <c r="E23" s="205"/>
      <c r="F23" s="79" t="s">
        <v>83</v>
      </c>
      <c r="G23" s="204">
        <f t="shared" si="4"/>
        <v>2.3789153998210937</v>
      </c>
      <c r="H23" s="204">
        <f t="shared" si="4"/>
        <v>3.1458283711936184</v>
      </c>
      <c r="I23" s="204">
        <f t="shared" si="4"/>
        <v>1.662393601623356</v>
      </c>
      <c r="J23" s="205"/>
      <c r="K23" s="79" t="s">
        <v>83</v>
      </c>
      <c r="L23" s="204">
        <f t="shared" si="5"/>
        <v>1.1261528987865455</v>
      </c>
      <c r="M23" s="204">
        <f t="shared" si="5"/>
        <v>2.0295264371062678</v>
      </c>
      <c r="N23" s="204">
        <f t="shared" si="5"/>
        <v>0.28237967770839989</v>
      </c>
      <c r="O23" s="205"/>
      <c r="P23" s="79" t="s">
        <v>83</v>
      </c>
      <c r="Q23" s="204">
        <f t="shared" si="6"/>
        <v>0.96471682629204014</v>
      </c>
      <c r="R23" s="204">
        <f t="shared" si="6"/>
        <v>1.4799088231734376</v>
      </c>
      <c r="S23" s="204">
        <f t="shared" si="6"/>
        <v>0.48362867489510392</v>
      </c>
      <c r="U23" s="79" t="s">
        <v>83</v>
      </c>
      <c r="V23" s="204">
        <f t="shared" si="7"/>
        <v>1.9825667764254509</v>
      </c>
      <c r="W23" s="204">
        <f t="shared" si="7"/>
        <v>2.7365576952913617</v>
      </c>
      <c r="X23" s="204">
        <f t="shared" si="7"/>
        <v>1.2782089379178889</v>
      </c>
    </row>
    <row r="24" spans="1:24" s="94" customFormat="1" ht="20.25" customHeight="1">
      <c r="A24" s="79" t="s">
        <v>82</v>
      </c>
      <c r="B24" s="204">
        <f t="shared" si="3"/>
        <v>38.100804161893926</v>
      </c>
      <c r="C24" s="204">
        <f t="shared" si="3"/>
        <v>28.95852983174014</v>
      </c>
      <c r="D24" s="204">
        <f t="shared" si="3"/>
        <v>46.644903367554377</v>
      </c>
      <c r="E24" s="205"/>
      <c r="F24" s="79" t="s">
        <v>82</v>
      </c>
      <c r="G24" s="204">
        <f t="shared" si="4"/>
        <v>39.266143597768306</v>
      </c>
      <c r="H24" s="204">
        <f t="shared" si="4"/>
        <v>30.728697786515628</v>
      </c>
      <c r="I24" s="204">
        <f t="shared" si="4"/>
        <v>47.242623658793477</v>
      </c>
      <c r="J24" s="205"/>
      <c r="K24" s="79" t="s">
        <v>82</v>
      </c>
      <c r="L24" s="204">
        <f t="shared" si="5"/>
        <v>41.442533853765759</v>
      </c>
      <c r="M24" s="204">
        <f t="shared" si="5"/>
        <v>30.849427275891113</v>
      </c>
      <c r="N24" s="204">
        <f t="shared" si="5"/>
        <v>51.336757316479122</v>
      </c>
      <c r="O24" s="205"/>
      <c r="P24" s="79" t="s">
        <v>82</v>
      </c>
      <c r="Q24" s="204">
        <f>Q11*100/Q$5-0.03</f>
        <v>39.349372651583224</v>
      </c>
      <c r="R24" s="204">
        <f t="shared" ref="R24:S27" si="8">R11*100/R$5</f>
        <v>30.893714447089199</v>
      </c>
      <c r="S24" s="204">
        <f t="shared" si="8"/>
        <v>47.303310996312746</v>
      </c>
      <c r="U24" s="79" t="s">
        <v>82</v>
      </c>
      <c r="V24" s="204">
        <f t="shared" si="7"/>
        <v>39.547742146788238</v>
      </c>
      <c r="W24" s="204">
        <f t="shared" si="7"/>
        <v>30.357944289503859</v>
      </c>
      <c r="X24" s="204">
        <f t="shared" si="7"/>
        <v>48.132601716203538</v>
      </c>
    </row>
    <row r="25" spans="1:24" s="94" customFormat="1" ht="20.25" customHeight="1">
      <c r="A25" s="79" t="s">
        <v>81</v>
      </c>
      <c r="B25" s="204">
        <f t="shared" si="3"/>
        <v>9.2640581978265573</v>
      </c>
      <c r="C25" s="204">
        <f t="shared" si="3"/>
        <v>0.71708874692755598</v>
      </c>
      <c r="D25" s="204">
        <f t="shared" si="3"/>
        <v>17.251803069512317</v>
      </c>
      <c r="E25" s="205"/>
      <c r="F25" s="79" t="s">
        <v>81</v>
      </c>
      <c r="G25" s="204">
        <f t="shared" si="4"/>
        <v>9.2844973200640553</v>
      </c>
      <c r="H25" s="204">
        <f t="shared" si="4"/>
        <v>1.0735379013277677</v>
      </c>
      <c r="I25" s="204">
        <f t="shared" si="4"/>
        <v>16.955943269286077</v>
      </c>
      <c r="J25" s="205"/>
      <c r="K25" s="79" t="s">
        <v>81</v>
      </c>
      <c r="L25" s="204">
        <f t="shared" si="5"/>
        <v>11.273172461771406</v>
      </c>
      <c r="M25" s="204">
        <f t="shared" si="5"/>
        <v>1.1390930229039204</v>
      </c>
      <c r="N25" s="204">
        <f t="shared" si="5"/>
        <v>20.738653227014606</v>
      </c>
      <c r="O25" s="205"/>
      <c r="P25" s="79" t="s">
        <v>81</v>
      </c>
      <c r="Q25" s="204">
        <f>Q12*100/Q$5</f>
        <v>9.2231565156617936</v>
      </c>
      <c r="R25" s="204">
        <f t="shared" si="8"/>
        <v>1.0998709000685842</v>
      </c>
      <c r="S25" s="204">
        <f t="shared" si="8"/>
        <v>16.808710025288082</v>
      </c>
      <c r="U25" s="79" t="s">
        <v>81</v>
      </c>
      <c r="V25" s="204">
        <f t="shared" si="7"/>
        <v>9.7614281703815049</v>
      </c>
      <c r="W25" s="204">
        <f t="shared" si="7"/>
        <v>1.0074712056479944</v>
      </c>
      <c r="X25" s="204">
        <f t="shared" si="7"/>
        <v>17.939137015127489</v>
      </c>
    </row>
    <row r="26" spans="1:24" s="94" customFormat="1" ht="20.25" customHeight="1">
      <c r="A26" s="79" t="s">
        <v>80</v>
      </c>
      <c r="B26" s="204">
        <f t="shared" si="3"/>
        <v>8.5062902593183072</v>
      </c>
      <c r="C26" s="204">
        <f t="shared" si="3"/>
        <v>7.939478154089759</v>
      </c>
      <c r="D26" s="204">
        <f t="shared" si="3"/>
        <v>9.0360160893635406</v>
      </c>
      <c r="E26" s="205"/>
      <c r="F26" s="79" t="s">
        <v>80</v>
      </c>
      <c r="G26" s="204">
        <f t="shared" si="4"/>
        <v>7.9954469119191947</v>
      </c>
      <c r="H26" s="204">
        <f t="shared" si="4"/>
        <v>7.6249752734054876</v>
      </c>
      <c r="I26" s="204">
        <f t="shared" si="4"/>
        <v>8.3415761528081998</v>
      </c>
      <c r="J26" s="205"/>
      <c r="K26" s="79" t="s">
        <v>80</v>
      </c>
      <c r="L26" s="204">
        <f t="shared" si="5"/>
        <v>8.7160414916897757</v>
      </c>
      <c r="M26" s="204">
        <f t="shared" si="5"/>
        <v>8.2954459480588909</v>
      </c>
      <c r="N26" s="204">
        <f t="shared" si="5"/>
        <v>9.1088881288412633</v>
      </c>
      <c r="O26" s="205"/>
      <c r="P26" s="79" t="s">
        <v>80</v>
      </c>
      <c r="Q26" s="204">
        <f>Q13*100/Q$5</f>
        <v>7.3430106977004694</v>
      </c>
      <c r="R26" s="204">
        <f t="shared" si="8"/>
        <v>6.7566668011457622</v>
      </c>
      <c r="S26" s="204">
        <f t="shared" si="8"/>
        <v>7.8905407505427281</v>
      </c>
      <c r="U26" s="79" t="s">
        <v>80</v>
      </c>
      <c r="V26" s="204">
        <f t="shared" si="7"/>
        <v>8.1400370021620336</v>
      </c>
      <c r="W26" s="204">
        <f t="shared" si="7"/>
        <v>7.6540313354196705</v>
      </c>
      <c r="X26" s="204">
        <f t="shared" si="7"/>
        <v>8.5940502964387981</v>
      </c>
    </row>
    <row r="27" spans="1:24" s="94" customFormat="1" ht="20.25" customHeight="1">
      <c r="A27" s="79" t="s">
        <v>79</v>
      </c>
      <c r="B27" s="204">
        <f t="shared" si="3"/>
        <v>20.330455704749063</v>
      </c>
      <c r="C27" s="204">
        <f t="shared" si="3"/>
        <v>20.301962930722823</v>
      </c>
      <c r="D27" s="204">
        <f t="shared" si="3"/>
        <v>20.357084208678515</v>
      </c>
      <c r="E27" s="205"/>
      <c r="F27" s="79" t="s">
        <v>79</v>
      </c>
      <c r="G27" s="204">
        <f t="shared" si="4"/>
        <v>21.986199365785055</v>
      </c>
      <c r="H27" s="204">
        <f t="shared" si="4"/>
        <v>22.030184611782374</v>
      </c>
      <c r="I27" s="204">
        <f t="shared" si="4"/>
        <v>21.945104236699201</v>
      </c>
      <c r="J27" s="205"/>
      <c r="K27" s="79" t="s">
        <v>79</v>
      </c>
      <c r="L27" s="204">
        <f t="shared" si="5"/>
        <v>21.453319900304582</v>
      </c>
      <c r="M27" s="204">
        <f t="shared" si="5"/>
        <v>21.414888304928301</v>
      </c>
      <c r="N27" s="204">
        <f t="shared" si="5"/>
        <v>21.489215960623252</v>
      </c>
      <c r="O27" s="205"/>
      <c r="P27" s="79" t="s">
        <v>79</v>
      </c>
      <c r="Q27" s="204">
        <f>Q14*100/Q$5</f>
        <v>22.813205438220962</v>
      </c>
      <c r="R27" s="204">
        <f t="shared" si="8"/>
        <v>23.037176745874852</v>
      </c>
      <c r="S27" s="204">
        <f t="shared" si="8"/>
        <v>22.604060220481934</v>
      </c>
      <c r="U27" s="79" t="s">
        <v>79</v>
      </c>
      <c r="V27" s="204">
        <f t="shared" si="7"/>
        <v>21.646276974244703</v>
      </c>
      <c r="W27" s="204">
        <f t="shared" si="7"/>
        <v>21.696441748436193</v>
      </c>
      <c r="X27" s="204">
        <f t="shared" si="7"/>
        <v>21.599414404637251</v>
      </c>
    </row>
    <row r="28" spans="1:24" s="94" customFormat="1" ht="20.25" customHeight="1">
      <c r="A28" s="203"/>
      <c r="B28" s="202"/>
      <c r="C28" s="202"/>
      <c r="D28" s="202"/>
      <c r="F28" s="203"/>
      <c r="G28" s="202"/>
      <c r="H28" s="202"/>
      <c r="I28" s="202"/>
      <c r="K28" s="203"/>
      <c r="L28" s="202"/>
      <c r="M28" s="202"/>
      <c r="N28" s="202"/>
      <c r="P28" s="203"/>
      <c r="Q28" s="202"/>
      <c r="R28" s="202"/>
      <c r="S28" s="202"/>
      <c r="U28" s="203"/>
      <c r="V28" s="202"/>
      <c r="W28" s="202"/>
      <c r="X28" s="202"/>
    </row>
    <row r="29" spans="1:24" s="94" customFormat="1" ht="20.25" customHeight="1">
      <c r="A29" s="74"/>
      <c r="B29" s="73"/>
      <c r="C29" s="73"/>
      <c r="D29" s="73"/>
      <c r="F29" s="74"/>
      <c r="G29" s="73"/>
      <c r="H29" s="73"/>
      <c r="I29" s="73"/>
      <c r="K29" s="74"/>
      <c r="L29" s="73"/>
      <c r="M29" s="73"/>
      <c r="N29" s="73"/>
      <c r="P29" s="74"/>
      <c r="Q29" s="73"/>
      <c r="R29" s="73"/>
      <c r="S29" s="73"/>
      <c r="U29" s="74"/>
      <c r="V29" s="73"/>
      <c r="W29" s="73"/>
      <c r="X29" s="73"/>
    </row>
    <row r="30" spans="1:24" s="94" customFormat="1" ht="24" customHeight="1">
      <c r="A30" s="74"/>
      <c r="B30" s="73"/>
      <c r="C30" s="73"/>
      <c r="D30" s="73"/>
      <c r="E30" s="73"/>
      <c r="F30" s="74"/>
      <c r="G30" s="73"/>
      <c r="H30" s="73"/>
      <c r="I30" s="73"/>
      <c r="J30" s="73"/>
      <c r="K30" s="74"/>
      <c r="L30" s="73"/>
      <c r="M30" s="73"/>
      <c r="N30" s="73"/>
      <c r="O30" s="73"/>
      <c r="P30" s="74"/>
      <c r="Q30" s="73"/>
      <c r="R30" s="73"/>
      <c r="S30" s="73"/>
      <c r="U30" s="74"/>
      <c r="V30" s="73"/>
      <c r="W30" s="73"/>
      <c r="X30" s="73"/>
    </row>
    <row r="46" spans="2:24" ht="24" customHeight="1">
      <c r="B46" s="92"/>
      <c r="D46" s="92"/>
      <c r="G46" s="92"/>
      <c r="I46" s="92"/>
      <c r="L46" s="92"/>
      <c r="N46" s="92"/>
      <c r="Q46" s="92"/>
      <c r="S46" s="92"/>
      <c r="V46" s="92"/>
      <c r="X46" s="92"/>
    </row>
    <row r="47" spans="2:24" ht="24" customHeight="1">
      <c r="B47" s="92"/>
      <c r="D47" s="92"/>
      <c r="G47" s="92"/>
      <c r="I47" s="92"/>
      <c r="L47" s="92"/>
      <c r="N47" s="92"/>
      <c r="Q47" s="92"/>
      <c r="S47" s="92"/>
      <c r="V47" s="92"/>
      <c r="X47" s="92"/>
    </row>
    <row r="48" spans="2:24" ht="24" customHeight="1">
      <c r="B48" s="92"/>
      <c r="D48" s="92"/>
      <c r="G48" s="92"/>
      <c r="I48" s="92"/>
      <c r="L48" s="92"/>
      <c r="N48" s="92"/>
      <c r="Q48" s="92"/>
      <c r="S48" s="92"/>
      <c r="V48" s="92"/>
      <c r="X48" s="92"/>
    </row>
    <row r="49" spans="2:24" ht="24" customHeight="1">
      <c r="B49" s="92"/>
      <c r="D49" s="92"/>
      <c r="G49" s="92"/>
      <c r="I49" s="92"/>
      <c r="L49" s="92"/>
      <c r="N49" s="92"/>
      <c r="Q49" s="92"/>
      <c r="S49" s="92"/>
      <c r="V49" s="92"/>
      <c r="X49" s="92"/>
    </row>
    <row r="50" spans="2:24" ht="24" customHeight="1">
      <c r="B50" s="92"/>
      <c r="D50" s="92"/>
      <c r="G50" s="92"/>
      <c r="I50" s="92"/>
      <c r="L50" s="92"/>
      <c r="N50" s="92"/>
      <c r="Q50" s="92"/>
      <c r="S50" s="92"/>
      <c r="V50" s="92"/>
      <c r="X50" s="92"/>
    </row>
    <row r="51" spans="2:24" ht="24" customHeight="1">
      <c r="B51" s="92"/>
      <c r="D51" s="92"/>
      <c r="G51" s="92"/>
      <c r="I51" s="92"/>
      <c r="L51" s="92"/>
      <c r="N51" s="92"/>
      <c r="Q51" s="92"/>
      <c r="S51" s="92"/>
      <c r="V51" s="92"/>
      <c r="X51" s="92"/>
    </row>
    <row r="53" spans="2:24" ht="24" customHeight="1">
      <c r="B53" s="92"/>
      <c r="D53" s="92"/>
      <c r="G53" s="92"/>
      <c r="I53" s="92"/>
      <c r="L53" s="92"/>
      <c r="N53" s="92"/>
      <c r="Q53" s="92"/>
      <c r="S53" s="92"/>
      <c r="V53" s="92"/>
      <c r="X53" s="92"/>
    </row>
    <row r="54" spans="2:24" ht="24" customHeight="1">
      <c r="B54" s="92"/>
      <c r="D54" s="92"/>
      <c r="G54" s="92"/>
      <c r="I54" s="92"/>
      <c r="L54" s="92"/>
      <c r="N54" s="92"/>
      <c r="Q54" s="92"/>
      <c r="S54" s="92"/>
      <c r="V54" s="92"/>
      <c r="X54" s="92"/>
    </row>
    <row r="55" spans="2:24" ht="24" customHeight="1">
      <c r="B55" s="92"/>
      <c r="D55" s="92"/>
      <c r="G55" s="92"/>
      <c r="I55" s="92"/>
      <c r="L55" s="92"/>
      <c r="N55" s="92"/>
      <c r="Q55" s="92"/>
      <c r="S55" s="92"/>
      <c r="V55" s="92"/>
      <c r="X55" s="92"/>
    </row>
    <row r="56" spans="2:24" ht="24" customHeight="1">
      <c r="B56" s="92"/>
      <c r="D56" s="92"/>
      <c r="G56" s="92"/>
      <c r="I56" s="92"/>
      <c r="L56" s="92"/>
      <c r="N56" s="92"/>
      <c r="Q56" s="92"/>
      <c r="S56" s="92"/>
      <c r="V56" s="92"/>
      <c r="X56" s="92"/>
    </row>
    <row r="57" spans="2:24" ht="24" customHeight="1">
      <c r="B57" s="92"/>
      <c r="D57" s="92"/>
      <c r="G57" s="92"/>
      <c r="I57" s="92"/>
      <c r="L57" s="92"/>
      <c r="N57" s="92"/>
      <c r="Q57" s="92"/>
      <c r="S57" s="92"/>
      <c r="V57" s="92"/>
      <c r="X57" s="92"/>
    </row>
    <row r="73" spans="2:24" ht="24" customHeight="1">
      <c r="B73" s="92"/>
      <c r="D73" s="92"/>
      <c r="G73" s="92"/>
      <c r="I73" s="92"/>
      <c r="L73" s="92"/>
      <c r="N73" s="92"/>
      <c r="Q73" s="92"/>
      <c r="S73" s="92"/>
      <c r="V73" s="92"/>
      <c r="X73" s="92"/>
    </row>
    <row r="74" spans="2:24" ht="24" customHeight="1">
      <c r="B74" s="92"/>
      <c r="D74" s="92"/>
      <c r="G74" s="92"/>
      <c r="I74" s="92"/>
      <c r="L74" s="92"/>
      <c r="N74" s="92"/>
      <c r="Q74" s="92"/>
      <c r="S74" s="92"/>
      <c r="V74" s="92"/>
      <c r="X74" s="92"/>
    </row>
    <row r="75" spans="2:24" ht="24" customHeight="1">
      <c r="B75" s="92"/>
      <c r="D75" s="92"/>
      <c r="G75" s="92"/>
      <c r="I75" s="92"/>
      <c r="L75" s="92"/>
      <c r="N75" s="92"/>
      <c r="Q75" s="92"/>
      <c r="S75" s="92"/>
      <c r="V75" s="92"/>
      <c r="X75" s="92"/>
    </row>
    <row r="77" spans="2:24" ht="24" customHeight="1">
      <c r="B77" s="92"/>
      <c r="D77" s="92"/>
      <c r="G77" s="92"/>
      <c r="I77" s="92"/>
      <c r="L77" s="92"/>
      <c r="N77" s="92"/>
      <c r="Q77" s="92"/>
      <c r="S77" s="92"/>
      <c r="V77" s="92"/>
      <c r="X77" s="92"/>
    </row>
    <row r="78" spans="2:24" ht="24" customHeight="1">
      <c r="B78" s="92"/>
      <c r="G78" s="92"/>
      <c r="L78" s="92"/>
      <c r="Q78" s="92"/>
      <c r="V78" s="92"/>
    </row>
    <row r="79" spans="2:24" ht="24" customHeight="1">
      <c r="B79" s="92"/>
      <c r="D79" s="92"/>
      <c r="G79" s="92"/>
      <c r="I79" s="92"/>
      <c r="L79" s="92"/>
      <c r="N79" s="92"/>
      <c r="Q79" s="92"/>
      <c r="S79" s="92"/>
      <c r="V79" s="92"/>
      <c r="X79" s="92"/>
    </row>
    <row r="80" spans="2:24" ht="24" customHeight="1">
      <c r="B80" s="92"/>
      <c r="D80" s="92"/>
      <c r="G80" s="92"/>
      <c r="I80" s="92"/>
      <c r="L80" s="92"/>
      <c r="N80" s="92"/>
      <c r="Q80" s="92"/>
      <c r="S80" s="92"/>
      <c r="V80" s="92"/>
      <c r="X80" s="92"/>
    </row>
    <row r="82" spans="2:24" ht="24" customHeight="1">
      <c r="B82" s="92"/>
      <c r="D82" s="92"/>
      <c r="G82" s="92"/>
      <c r="I82" s="92"/>
      <c r="L82" s="92"/>
      <c r="N82" s="92"/>
      <c r="Q82" s="92"/>
      <c r="S82" s="92"/>
      <c r="V82" s="92"/>
      <c r="X82" s="92"/>
    </row>
    <row r="84" spans="2:24" ht="24" customHeight="1">
      <c r="B84" s="92"/>
      <c r="D84" s="92"/>
      <c r="G84" s="92"/>
      <c r="I84" s="92"/>
      <c r="L84" s="92"/>
      <c r="N84" s="92"/>
      <c r="Q84" s="92"/>
      <c r="S84" s="92"/>
      <c r="V84" s="92"/>
      <c r="X84" s="92"/>
    </row>
    <row r="86" spans="2:24" ht="24" customHeight="1">
      <c r="B86" s="92"/>
      <c r="D86" s="92"/>
      <c r="G86" s="92"/>
      <c r="I86" s="92"/>
      <c r="L86" s="92"/>
      <c r="N86" s="92"/>
      <c r="Q86" s="92"/>
      <c r="S86" s="92"/>
      <c r="V86" s="92"/>
      <c r="X86" s="92"/>
    </row>
    <row r="99" spans="2:24" ht="24" customHeight="1">
      <c r="B99" s="92"/>
      <c r="D99" s="92"/>
      <c r="G99" s="92"/>
      <c r="I99" s="92"/>
      <c r="L99" s="92"/>
      <c r="N99" s="92"/>
      <c r="Q99" s="92"/>
      <c r="S99" s="92"/>
      <c r="V99" s="92"/>
      <c r="X99" s="92"/>
    </row>
    <row r="100" spans="2:24" ht="24" customHeight="1">
      <c r="B100" s="92"/>
      <c r="D100" s="92"/>
      <c r="G100" s="92"/>
      <c r="I100" s="92"/>
      <c r="L100" s="92"/>
      <c r="N100" s="92"/>
      <c r="Q100" s="92"/>
      <c r="S100" s="92"/>
      <c r="V100" s="92"/>
      <c r="X100" s="92"/>
    </row>
    <row r="103" spans="2:24" ht="24" customHeight="1">
      <c r="B103" s="92"/>
      <c r="D103" s="92"/>
      <c r="G103" s="92"/>
      <c r="I103" s="92"/>
      <c r="L103" s="92"/>
      <c r="N103" s="92"/>
      <c r="Q103" s="92"/>
      <c r="S103" s="92"/>
      <c r="V103" s="92"/>
      <c r="X103" s="92"/>
    </row>
    <row r="105" spans="2:24" ht="24" customHeight="1">
      <c r="B105" s="92"/>
      <c r="D105" s="92"/>
      <c r="G105" s="92"/>
      <c r="I105" s="92"/>
      <c r="L105" s="92"/>
      <c r="N105" s="92"/>
      <c r="Q105" s="92"/>
      <c r="S105" s="92"/>
      <c r="V105" s="92"/>
      <c r="X105" s="92"/>
    </row>
    <row r="107" spans="2:24" ht="24" customHeight="1">
      <c r="B107" s="92"/>
      <c r="D107" s="92"/>
      <c r="G107" s="92"/>
      <c r="I107" s="92"/>
      <c r="L107" s="92"/>
      <c r="N107" s="92"/>
      <c r="Q107" s="92"/>
      <c r="S107" s="92"/>
      <c r="V107" s="92"/>
      <c r="X107" s="92"/>
    </row>
    <row r="108" spans="2:24" ht="24" customHeight="1">
      <c r="B108" s="92"/>
      <c r="D108" s="92"/>
      <c r="G108" s="92"/>
      <c r="I108" s="92"/>
      <c r="L108" s="92"/>
      <c r="N108" s="92"/>
      <c r="Q108" s="92"/>
      <c r="S108" s="92"/>
      <c r="V108" s="92"/>
      <c r="X108" s="92"/>
    </row>
    <row r="109" spans="2:24" ht="24" customHeight="1">
      <c r="B109" s="92"/>
      <c r="D109" s="92"/>
      <c r="G109" s="92"/>
      <c r="I109" s="92"/>
      <c r="L109" s="92"/>
      <c r="N109" s="92"/>
      <c r="Q109" s="92"/>
      <c r="S109" s="92"/>
      <c r="V109" s="92"/>
      <c r="X109" s="92"/>
    </row>
    <row r="110" spans="2:24" ht="24" customHeight="1">
      <c r="B110" s="92"/>
      <c r="D110" s="92"/>
      <c r="G110" s="92"/>
      <c r="I110" s="92"/>
      <c r="L110" s="92"/>
      <c r="N110" s="92"/>
      <c r="Q110" s="92"/>
      <c r="S110" s="92"/>
      <c r="V110" s="92"/>
      <c r="X110" s="92"/>
    </row>
    <row r="111" spans="2:24" ht="24" customHeight="1">
      <c r="B111" s="92"/>
      <c r="D111" s="92"/>
      <c r="G111" s="92"/>
      <c r="I111" s="92"/>
      <c r="L111" s="92"/>
      <c r="N111" s="92"/>
      <c r="Q111" s="92"/>
      <c r="S111" s="92"/>
      <c r="V111" s="92"/>
      <c r="X111" s="92"/>
    </row>
    <row r="113" spans="2:24" ht="24" customHeight="1">
      <c r="B113" s="92"/>
      <c r="D113" s="92"/>
      <c r="G113" s="92"/>
      <c r="I113" s="92"/>
      <c r="L113" s="92"/>
      <c r="N113" s="92"/>
      <c r="Q113" s="92"/>
      <c r="S113" s="92"/>
      <c r="V113" s="92"/>
      <c r="X113" s="92"/>
    </row>
    <row r="114" spans="2:24" ht="24" customHeight="1">
      <c r="B114" s="92"/>
      <c r="D114" s="92"/>
      <c r="G114" s="92"/>
      <c r="I114" s="92"/>
      <c r="L114" s="92"/>
      <c r="N114" s="92"/>
      <c r="Q114" s="92"/>
      <c r="S114" s="92"/>
      <c r="V114" s="92"/>
      <c r="X114" s="92"/>
    </row>
    <row r="115" spans="2:24" ht="24" customHeight="1">
      <c r="B115" s="92"/>
      <c r="D115" s="92"/>
      <c r="G115" s="92"/>
      <c r="I115" s="92"/>
      <c r="L115" s="92"/>
      <c r="N115" s="92"/>
      <c r="Q115" s="92"/>
      <c r="S115" s="92"/>
      <c r="V115" s="92"/>
      <c r="X115" s="92"/>
    </row>
    <row r="116" spans="2:24" ht="24" customHeight="1">
      <c r="B116" s="92"/>
      <c r="D116" s="92"/>
      <c r="G116" s="92"/>
      <c r="I116" s="92"/>
      <c r="L116" s="92"/>
      <c r="N116" s="92"/>
      <c r="Q116" s="92"/>
      <c r="S116" s="92"/>
      <c r="V116" s="92"/>
      <c r="X116" s="92"/>
    </row>
    <row r="117" spans="2:24" ht="24" customHeight="1">
      <c r="B117" s="92"/>
      <c r="D117" s="92"/>
      <c r="G117" s="92"/>
      <c r="I117" s="92"/>
      <c r="L117" s="92"/>
      <c r="N117" s="92"/>
      <c r="Q117" s="92"/>
      <c r="S117" s="92"/>
      <c r="V117" s="92"/>
      <c r="X117" s="92"/>
    </row>
    <row r="135" spans="2:24" ht="24" customHeight="1">
      <c r="B135" s="92"/>
      <c r="D135" s="92"/>
      <c r="G135" s="92"/>
      <c r="I135" s="92"/>
      <c r="L135" s="92"/>
      <c r="N135" s="92"/>
      <c r="Q135" s="92"/>
      <c r="S135" s="92"/>
      <c r="V135" s="92"/>
      <c r="X135" s="92"/>
    </row>
    <row r="136" spans="2:24" ht="24" customHeight="1">
      <c r="B136" s="92"/>
      <c r="D136" s="92"/>
      <c r="G136" s="92"/>
      <c r="I136" s="92"/>
      <c r="L136" s="92"/>
      <c r="N136" s="92"/>
      <c r="Q136" s="92"/>
      <c r="S136" s="92"/>
      <c r="V136" s="92"/>
      <c r="X136" s="92"/>
    </row>
    <row r="137" spans="2:24" ht="24" customHeight="1">
      <c r="B137" s="92"/>
      <c r="D137" s="92"/>
      <c r="G137" s="92"/>
      <c r="I137" s="92"/>
      <c r="L137" s="92"/>
      <c r="N137" s="92"/>
      <c r="Q137" s="92"/>
      <c r="S137" s="92"/>
      <c r="V137" s="92"/>
      <c r="X137" s="92"/>
    </row>
    <row r="138" spans="2:24" ht="24" customHeight="1">
      <c r="B138" s="92"/>
      <c r="D138" s="92"/>
      <c r="G138" s="92"/>
      <c r="I138" s="92"/>
      <c r="L138" s="92"/>
      <c r="N138" s="92"/>
      <c r="Q138" s="92"/>
      <c r="S138" s="92"/>
      <c r="V138" s="92"/>
      <c r="X138" s="92"/>
    </row>
    <row r="139" spans="2:24" ht="24" customHeight="1">
      <c r="B139" s="92"/>
      <c r="D139" s="92"/>
      <c r="G139" s="92"/>
      <c r="I139" s="92"/>
      <c r="L139" s="92"/>
      <c r="N139" s="92"/>
      <c r="Q139" s="92"/>
      <c r="S139" s="92"/>
      <c r="V139" s="92"/>
      <c r="X139" s="92"/>
    </row>
    <row r="140" spans="2:24" ht="24" customHeight="1">
      <c r="B140" s="92"/>
      <c r="D140" s="92"/>
      <c r="G140" s="92"/>
      <c r="I140" s="92"/>
      <c r="L140" s="92"/>
      <c r="N140" s="92"/>
      <c r="Q140" s="92"/>
      <c r="S140" s="92"/>
      <c r="V140" s="92"/>
      <c r="X140" s="92"/>
    </row>
    <row r="161" spans="2:24" ht="24" customHeight="1">
      <c r="B161" s="92"/>
      <c r="D161" s="92"/>
      <c r="G161" s="92"/>
      <c r="I161" s="92"/>
      <c r="L161" s="92"/>
      <c r="N161" s="92"/>
      <c r="Q161" s="92"/>
      <c r="S161" s="92"/>
      <c r="V161" s="92"/>
      <c r="X161" s="92"/>
    </row>
    <row r="162" spans="2:24" ht="24" customHeight="1">
      <c r="B162" s="92"/>
      <c r="D162" s="92"/>
      <c r="G162" s="92"/>
      <c r="I162" s="92"/>
      <c r="L162" s="92"/>
      <c r="N162" s="92"/>
      <c r="Q162" s="92"/>
      <c r="S162" s="92"/>
      <c r="V162" s="92"/>
      <c r="X162" s="92"/>
    </row>
    <row r="164" spans="2:24" ht="24" customHeight="1">
      <c r="B164" s="92"/>
      <c r="D164" s="92"/>
      <c r="G164" s="92"/>
      <c r="I164" s="92"/>
      <c r="L164" s="92"/>
      <c r="N164" s="92"/>
      <c r="Q164" s="92"/>
      <c r="S164" s="92"/>
      <c r="V164" s="92"/>
      <c r="X164" s="92"/>
    </row>
    <row r="165" spans="2:24" ht="24" customHeight="1">
      <c r="B165" s="92"/>
      <c r="D165" s="92"/>
      <c r="G165" s="92"/>
      <c r="I165" s="92"/>
      <c r="L165" s="92"/>
      <c r="N165" s="92"/>
      <c r="Q165" s="92"/>
      <c r="S165" s="92"/>
      <c r="V165" s="92"/>
      <c r="X165" s="92"/>
    </row>
    <row r="166" spans="2:24" ht="24" customHeight="1">
      <c r="B166" s="92"/>
      <c r="D166" s="92"/>
      <c r="G166" s="92"/>
      <c r="I166" s="92"/>
      <c r="L166" s="92"/>
      <c r="N166" s="92"/>
      <c r="Q166" s="92"/>
      <c r="S166" s="92"/>
      <c r="V166" s="92"/>
      <c r="X166" s="92"/>
    </row>
    <row r="167" spans="2:24" ht="24" customHeight="1">
      <c r="B167" s="92"/>
      <c r="D167" s="92"/>
      <c r="G167" s="92"/>
      <c r="I167" s="92"/>
      <c r="L167" s="92"/>
      <c r="N167" s="92"/>
      <c r="Q167" s="92"/>
      <c r="S167" s="92"/>
      <c r="V167" s="92"/>
      <c r="X167" s="92"/>
    </row>
    <row r="168" spans="2:24" ht="24" customHeight="1">
      <c r="B168" s="92"/>
      <c r="D168" s="92"/>
      <c r="G168" s="92"/>
      <c r="I168" s="92"/>
      <c r="L168" s="92"/>
      <c r="N168" s="92"/>
      <c r="Q168" s="92"/>
      <c r="S168" s="92"/>
      <c r="V168" s="92"/>
      <c r="X168" s="92"/>
    </row>
    <row r="169" spans="2:24" ht="24" customHeight="1">
      <c r="B169" s="92"/>
      <c r="D169" s="92"/>
      <c r="G169" s="92"/>
      <c r="I169" s="92"/>
      <c r="L169" s="92"/>
      <c r="N169" s="92"/>
      <c r="Q169" s="92"/>
      <c r="S169" s="92"/>
      <c r="V169" s="92"/>
      <c r="X169" s="92"/>
    </row>
    <row r="182" spans="2:24" ht="24" customHeight="1">
      <c r="B182" s="92"/>
      <c r="C182" s="92"/>
      <c r="D182" s="92"/>
      <c r="G182" s="92"/>
      <c r="H182" s="92"/>
      <c r="I182" s="92"/>
      <c r="L182" s="92"/>
      <c r="M182" s="92"/>
      <c r="N182" s="92"/>
      <c r="Q182" s="92"/>
      <c r="R182" s="92"/>
      <c r="S182" s="92"/>
      <c r="V182" s="92"/>
      <c r="W182" s="92"/>
      <c r="X182" s="92"/>
    </row>
    <row r="183" spans="2:24" ht="24" customHeight="1">
      <c r="B183" s="92"/>
      <c r="C183" s="92"/>
      <c r="D183" s="92"/>
      <c r="G183" s="92"/>
      <c r="H183" s="92"/>
      <c r="I183" s="92"/>
      <c r="L183" s="92"/>
      <c r="M183" s="92"/>
      <c r="N183" s="92"/>
      <c r="Q183" s="92"/>
      <c r="R183" s="92"/>
      <c r="S183" s="92"/>
      <c r="V183" s="92"/>
      <c r="W183" s="92"/>
      <c r="X183" s="92"/>
    </row>
    <row r="184" spans="2:24" ht="24" customHeight="1">
      <c r="B184" s="92"/>
      <c r="C184" s="92"/>
      <c r="D184" s="92"/>
      <c r="G184" s="92"/>
      <c r="H184" s="92"/>
      <c r="I184" s="92"/>
      <c r="L184" s="92"/>
      <c r="M184" s="92"/>
      <c r="N184" s="92"/>
      <c r="Q184" s="92"/>
      <c r="R184" s="92"/>
      <c r="S184" s="92"/>
      <c r="V184" s="92"/>
      <c r="W184" s="92"/>
      <c r="X184" s="92"/>
    </row>
  </sheetData>
  <pageMargins left="0.35433070866141736" right="0" top="1.1417322834645669" bottom="0.98425196850393704" header="0.6692913385826772" footer="0.51181102362204722"/>
  <pageSetup paperSize="5" scale="63" orientation="landscape" r:id="rId1"/>
  <headerFooter alignWithMargins="0">
    <oddHeader>&amp;C&amp;"TH SarabunPSK,ธรรมดา"&amp;16 16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85"/>
  <sheetViews>
    <sheetView topLeftCell="H18" zoomScale="60" zoomScaleNormal="60" workbookViewId="0">
      <selection activeCell="T31" sqref="Q1:T31"/>
    </sheetView>
  </sheetViews>
  <sheetFormatPr defaultRowHeight="24" customHeight="1"/>
  <cols>
    <col min="1" max="1" width="18.5703125" style="71" customWidth="1"/>
    <col min="2" max="2" width="10.7109375" style="71" customWidth="1"/>
    <col min="3" max="3" width="8.85546875" style="71" customWidth="1"/>
    <col min="4" max="4" width="10.7109375" style="71" customWidth="1"/>
    <col min="5" max="5" width="18.28515625" style="71" customWidth="1"/>
    <col min="6" max="6" width="11.140625" style="16" customWidth="1"/>
    <col min="7" max="7" width="9.7109375" style="16" customWidth="1"/>
    <col min="8" max="8" width="10.28515625" style="16" customWidth="1"/>
    <col min="9" max="9" width="18.5703125" style="71" customWidth="1"/>
    <col min="10" max="10" width="11.42578125" style="16" customWidth="1"/>
    <col min="11" max="11" width="9.7109375" style="16" customWidth="1"/>
    <col min="12" max="12" width="9.85546875" style="16" customWidth="1"/>
    <col min="13" max="13" width="18.85546875" style="71" customWidth="1"/>
    <col min="14" max="14" width="10.28515625" style="16" customWidth="1"/>
    <col min="15" max="15" width="9.28515625" style="16" customWidth="1"/>
    <col min="16" max="16" width="10.140625" style="16" customWidth="1"/>
    <col min="17" max="17" width="18.28515625" style="71" customWidth="1"/>
    <col min="18" max="18" width="11.42578125" style="71" customWidth="1"/>
    <col min="19" max="20" width="11.140625" style="71" customWidth="1"/>
    <col min="21" max="21" width="10.140625" style="71" bestFit="1" customWidth="1"/>
    <col min="22" max="16384" width="9.140625" style="71"/>
  </cols>
  <sheetData>
    <row r="1" spans="1:21" s="197" customFormat="1" ht="30.75" customHeight="1">
      <c r="A1" s="423" t="s">
        <v>115</v>
      </c>
      <c r="B1" s="422"/>
      <c r="C1" s="422"/>
      <c r="D1" s="422"/>
      <c r="E1" s="421" t="s">
        <v>115</v>
      </c>
      <c r="F1" s="420"/>
      <c r="G1" s="420"/>
      <c r="H1" s="420"/>
      <c r="I1" s="419" t="s">
        <v>114</v>
      </c>
      <c r="J1" s="418"/>
      <c r="K1" s="418"/>
      <c r="L1" s="418"/>
      <c r="M1" s="417" t="s">
        <v>114</v>
      </c>
      <c r="N1" s="416"/>
      <c r="O1" s="416"/>
      <c r="P1" s="416"/>
      <c r="Q1" s="197" t="s">
        <v>113</v>
      </c>
    </row>
    <row r="2" spans="1:21" s="248" customFormat="1" ht="27.75" customHeight="1">
      <c r="A2" s="415" t="s">
        <v>112</v>
      </c>
      <c r="B2" s="415"/>
      <c r="C2" s="415"/>
      <c r="D2" s="415"/>
      <c r="E2" s="414" t="s">
        <v>111</v>
      </c>
      <c r="F2" s="413"/>
      <c r="G2" s="413"/>
      <c r="H2" s="413"/>
      <c r="I2" s="412" t="s">
        <v>110</v>
      </c>
      <c r="J2" s="411"/>
      <c r="K2" s="411"/>
      <c r="L2" s="411"/>
      <c r="M2" s="410" t="s">
        <v>109</v>
      </c>
      <c r="N2" s="409"/>
      <c r="O2" s="409"/>
      <c r="P2" s="409"/>
      <c r="Q2" s="248" t="s">
        <v>108</v>
      </c>
    </row>
    <row r="3" spans="1:21" s="248" customFormat="1" ht="13.5" customHeight="1">
      <c r="A3" s="408"/>
      <c r="B3" s="408"/>
      <c r="C3" s="408"/>
      <c r="D3" s="408"/>
      <c r="E3" s="407"/>
      <c r="F3" s="406"/>
      <c r="G3" s="406"/>
      <c r="H3" s="406"/>
      <c r="I3" s="405"/>
      <c r="J3" s="404"/>
      <c r="K3" s="404"/>
      <c r="L3" s="404"/>
      <c r="M3" s="403"/>
      <c r="N3" s="402"/>
      <c r="O3" s="402"/>
      <c r="P3" s="402"/>
    </row>
    <row r="4" spans="1:21" s="248" customFormat="1" ht="32.25" customHeight="1">
      <c r="A4" s="401" t="s">
        <v>6</v>
      </c>
      <c r="B4" s="400" t="s">
        <v>9</v>
      </c>
      <c r="C4" s="400" t="s">
        <v>10</v>
      </c>
      <c r="D4" s="400" t="s">
        <v>11</v>
      </c>
      <c r="E4" s="399" t="s">
        <v>6</v>
      </c>
      <c r="F4" s="398" t="s">
        <v>9</v>
      </c>
      <c r="G4" s="398" t="s">
        <v>10</v>
      </c>
      <c r="H4" s="398" t="s">
        <v>11</v>
      </c>
      <c r="I4" s="397" t="s">
        <v>6</v>
      </c>
      <c r="J4" s="396" t="s">
        <v>9</v>
      </c>
      <c r="K4" s="396" t="s">
        <v>10</v>
      </c>
      <c r="L4" s="396" t="s">
        <v>11</v>
      </c>
      <c r="M4" s="395" t="s">
        <v>6</v>
      </c>
      <c r="N4" s="394" t="s">
        <v>9</v>
      </c>
      <c r="O4" s="394" t="s">
        <v>10</v>
      </c>
      <c r="P4" s="394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1" s="83" customFormat="1" ht="27.75" customHeight="1">
      <c r="A5" s="366"/>
      <c r="B5" s="366"/>
      <c r="C5" s="391" t="s">
        <v>90</v>
      </c>
      <c r="D5" s="366"/>
      <c r="E5" s="389"/>
      <c r="F5" s="389"/>
      <c r="G5" s="390" t="s">
        <v>90</v>
      </c>
      <c r="H5" s="389"/>
      <c r="I5" s="387"/>
      <c r="J5" s="387"/>
      <c r="K5" s="388" t="s">
        <v>90</v>
      </c>
      <c r="L5" s="387"/>
      <c r="M5" s="385"/>
      <c r="N5" s="385"/>
      <c r="O5" s="386" t="s">
        <v>90</v>
      </c>
      <c r="P5" s="385"/>
      <c r="Q5" s="87"/>
      <c r="S5" s="358" t="s">
        <v>90</v>
      </c>
    </row>
    <row r="6" spans="1:21" s="82" customFormat="1" ht="21.75" customHeight="1">
      <c r="A6" s="384" t="s">
        <v>88</v>
      </c>
      <c r="B6" s="356">
        <v>2056013</v>
      </c>
      <c r="C6" s="356">
        <v>992301</v>
      </c>
      <c r="D6" s="356">
        <v>1063712</v>
      </c>
      <c r="E6" s="381" t="s">
        <v>88</v>
      </c>
      <c r="F6" s="354">
        <v>2055690</v>
      </c>
      <c r="G6" s="354">
        <v>992241</v>
      </c>
      <c r="H6" s="354">
        <v>1063449</v>
      </c>
      <c r="I6" s="379" t="s">
        <v>88</v>
      </c>
      <c r="J6" s="374">
        <v>2054924</v>
      </c>
      <c r="K6" s="374">
        <v>992005</v>
      </c>
      <c r="L6" s="374">
        <v>1062919</v>
      </c>
      <c r="M6" s="378" t="s">
        <v>88</v>
      </c>
      <c r="N6" s="350">
        <v>2054008</v>
      </c>
      <c r="O6" s="350">
        <v>991710</v>
      </c>
      <c r="P6" s="350">
        <v>1062298</v>
      </c>
      <c r="Q6" s="383" t="s">
        <v>88</v>
      </c>
      <c r="R6" s="382">
        <f t="shared" ref="R6:T8" si="0">(N6+J6+F6+B6)/4</f>
        <v>2055158.75</v>
      </c>
      <c r="S6" s="382">
        <f t="shared" si="0"/>
        <v>992064.25</v>
      </c>
      <c r="T6" s="382">
        <f t="shared" si="0"/>
        <v>1063094.5</v>
      </c>
      <c r="U6" s="85"/>
    </row>
    <row r="7" spans="1:21" s="80" customFormat="1" ht="21.75" customHeight="1">
      <c r="A7" s="322" t="s">
        <v>87</v>
      </c>
      <c r="B7" s="356">
        <v>1379330</v>
      </c>
      <c r="C7" s="356">
        <v>759535</v>
      </c>
      <c r="D7" s="356">
        <v>619795</v>
      </c>
      <c r="E7" s="381" t="s">
        <v>87</v>
      </c>
      <c r="F7" s="354">
        <v>1340769</v>
      </c>
      <c r="G7" s="354">
        <v>751011</v>
      </c>
      <c r="H7" s="380">
        <v>589758</v>
      </c>
      <c r="I7" s="379" t="s">
        <v>87</v>
      </c>
      <c r="J7" s="374">
        <v>1331745</v>
      </c>
      <c r="K7" s="374">
        <v>735338</v>
      </c>
      <c r="L7" s="374">
        <v>596407</v>
      </c>
      <c r="M7" s="378" t="s">
        <v>87</v>
      </c>
      <c r="N7" s="350">
        <v>1264052</v>
      </c>
      <c r="O7" s="350">
        <v>707975</v>
      </c>
      <c r="P7" s="350">
        <v>556077</v>
      </c>
      <c r="Q7" s="318" t="s">
        <v>87</v>
      </c>
      <c r="R7" s="369">
        <f t="shared" si="0"/>
        <v>1328974</v>
      </c>
      <c r="S7" s="369">
        <f t="shared" si="0"/>
        <v>738464.75</v>
      </c>
      <c r="T7" s="369">
        <f t="shared" si="0"/>
        <v>590509.25</v>
      </c>
      <c r="U7" s="85"/>
    </row>
    <row r="8" spans="1:21" s="80" customFormat="1" ht="21.75" customHeight="1">
      <c r="A8" s="322" t="s">
        <v>86</v>
      </c>
      <c r="B8" s="356">
        <v>1364796</v>
      </c>
      <c r="C8" s="356">
        <v>749450</v>
      </c>
      <c r="D8" s="356">
        <v>615346</v>
      </c>
      <c r="E8" s="325" t="s">
        <v>86</v>
      </c>
      <c r="F8" s="354">
        <v>1335269</v>
      </c>
      <c r="G8" s="354">
        <v>745511</v>
      </c>
      <c r="H8" s="354">
        <v>589758</v>
      </c>
      <c r="I8" s="324" t="s">
        <v>86</v>
      </c>
      <c r="J8" s="374">
        <v>1287643</v>
      </c>
      <c r="K8" s="374">
        <v>705094</v>
      </c>
      <c r="L8" s="374">
        <v>582549</v>
      </c>
      <c r="M8" s="323" t="s">
        <v>86</v>
      </c>
      <c r="N8" s="350">
        <v>1141244</v>
      </c>
      <c r="O8" s="350">
        <v>623772</v>
      </c>
      <c r="P8" s="350">
        <v>517472</v>
      </c>
      <c r="Q8" s="318" t="s">
        <v>86</v>
      </c>
      <c r="R8" s="369">
        <f t="shared" si="0"/>
        <v>1282238</v>
      </c>
      <c r="S8" s="369">
        <f t="shared" si="0"/>
        <v>705956.75</v>
      </c>
      <c r="T8" s="369">
        <f t="shared" si="0"/>
        <v>576281.25</v>
      </c>
      <c r="U8" s="85"/>
    </row>
    <row r="9" spans="1:21" s="80" customFormat="1" ht="21.75" customHeight="1">
      <c r="A9" s="322" t="s">
        <v>85</v>
      </c>
      <c r="B9" s="356">
        <v>1347607</v>
      </c>
      <c r="C9" s="356">
        <v>741216</v>
      </c>
      <c r="D9" s="356">
        <v>606391</v>
      </c>
      <c r="E9" s="321" t="s">
        <v>85</v>
      </c>
      <c r="F9" s="354">
        <v>1289307</v>
      </c>
      <c r="G9" s="354">
        <v>725790</v>
      </c>
      <c r="H9" s="354">
        <v>563517</v>
      </c>
      <c r="I9" s="320" t="s">
        <v>85</v>
      </c>
      <c r="J9" s="374">
        <v>1235110</v>
      </c>
      <c r="K9" s="374">
        <v>689798</v>
      </c>
      <c r="L9" s="374">
        <v>545312</v>
      </c>
      <c r="M9" s="319" t="s">
        <v>85</v>
      </c>
      <c r="N9" s="350">
        <v>1123034</v>
      </c>
      <c r="O9" s="350">
        <v>615785</v>
      </c>
      <c r="P9" s="350">
        <v>507249</v>
      </c>
      <c r="Q9" s="318" t="s">
        <v>85</v>
      </c>
      <c r="R9" s="369">
        <f>(N9+J9+F9+B9)/4</f>
        <v>1248764.5</v>
      </c>
      <c r="S9" s="369">
        <f>(O9+K9+G9+C9)/4+0.3</f>
        <v>693147.55</v>
      </c>
      <c r="T9" s="369">
        <f>(P9+L9+H9+D9)/4</f>
        <v>555617.25</v>
      </c>
      <c r="U9" s="85"/>
    </row>
    <row r="10" spans="1:21" s="80" customFormat="1" ht="21.75" customHeight="1">
      <c r="A10" s="322" t="s">
        <v>84</v>
      </c>
      <c r="B10" s="356">
        <v>17189</v>
      </c>
      <c r="C10" s="356">
        <v>8234</v>
      </c>
      <c r="D10" s="356">
        <v>8955</v>
      </c>
      <c r="E10" s="377" t="s">
        <v>84</v>
      </c>
      <c r="F10" s="354">
        <v>45962</v>
      </c>
      <c r="G10" s="354">
        <v>19721</v>
      </c>
      <c r="H10" s="354">
        <v>26241</v>
      </c>
      <c r="I10" s="376" t="s">
        <v>84</v>
      </c>
      <c r="J10" s="374">
        <v>52533</v>
      </c>
      <c r="K10" s="374">
        <v>15295</v>
      </c>
      <c r="L10" s="374">
        <v>37238</v>
      </c>
      <c r="M10" s="375" t="s">
        <v>84</v>
      </c>
      <c r="N10" s="350">
        <v>18210</v>
      </c>
      <c r="O10" s="350">
        <v>7987</v>
      </c>
      <c r="P10" s="350">
        <v>10223</v>
      </c>
      <c r="Q10" s="318" t="s">
        <v>84</v>
      </c>
      <c r="R10" s="369">
        <f>(N10+J10+F10+B10)/4-0.03</f>
        <v>33473.47</v>
      </c>
      <c r="S10" s="369">
        <f>(O10+K10+G10+C10)/4</f>
        <v>12809.25</v>
      </c>
      <c r="T10" s="369">
        <f>((P10+L10+H10+D10)/4)</f>
        <v>20664.25</v>
      </c>
      <c r="U10" s="85"/>
    </row>
    <row r="11" spans="1:21" s="80" customFormat="1" ht="21.75" customHeight="1">
      <c r="A11" s="322" t="s">
        <v>83</v>
      </c>
      <c r="B11" s="356">
        <v>14534</v>
      </c>
      <c r="C11" s="356">
        <v>10085</v>
      </c>
      <c r="D11" s="356">
        <v>4449</v>
      </c>
      <c r="E11" s="377" t="s">
        <v>83</v>
      </c>
      <c r="F11" s="354">
        <v>5501</v>
      </c>
      <c r="G11" s="354">
        <v>5501</v>
      </c>
      <c r="H11" s="354">
        <v>0</v>
      </c>
      <c r="I11" s="376" t="s">
        <v>83</v>
      </c>
      <c r="J11" s="374">
        <v>44102</v>
      </c>
      <c r="K11" s="374">
        <v>30245</v>
      </c>
      <c r="L11" s="374">
        <v>13857</v>
      </c>
      <c r="M11" s="375" t="s">
        <v>83</v>
      </c>
      <c r="N11" s="350">
        <v>122808</v>
      </c>
      <c r="O11" s="350">
        <v>84203</v>
      </c>
      <c r="P11" s="350">
        <v>38605</v>
      </c>
      <c r="Q11" s="318" t="s">
        <v>83</v>
      </c>
      <c r="R11" s="369">
        <f>(N11+J11+F11+B11)/4</f>
        <v>46736.25</v>
      </c>
      <c r="S11" s="369">
        <f>(O11+K11+G11+C11)/4-0.09</f>
        <v>32508.41</v>
      </c>
      <c r="T11" s="369">
        <f>((P11+L11+H11+D11)/4)</f>
        <v>14227.75</v>
      </c>
      <c r="U11" s="85"/>
    </row>
    <row r="12" spans="1:21" s="80" customFormat="1" ht="21.75" customHeight="1">
      <c r="A12" s="322" t="s">
        <v>82</v>
      </c>
      <c r="B12" s="356">
        <v>676683</v>
      </c>
      <c r="C12" s="356">
        <v>232766</v>
      </c>
      <c r="D12" s="356">
        <v>443917</v>
      </c>
      <c r="E12" s="321" t="s">
        <v>82</v>
      </c>
      <c r="F12" s="354">
        <v>714921</v>
      </c>
      <c r="G12" s="354">
        <v>241230</v>
      </c>
      <c r="H12" s="354">
        <v>473691</v>
      </c>
      <c r="I12" s="320" t="s">
        <v>82</v>
      </c>
      <c r="J12" s="374">
        <v>723179</v>
      </c>
      <c r="K12" s="374">
        <v>256667</v>
      </c>
      <c r="L12" s="374">
        <v>466512</v>
      </c>
      <c r="M12" s="319" t="s">
        <v>82</v>
      </c>
      <c r="N12" s="350">
        <v>789956</v>
      </c>
      <c r="O12" s="350">
        <v>283735</v>
      </c>
      <c r="P12" s="350">
        <v>506221</v>
      </c>
      <c r="Q12" s="318" t="s">
        <v>82</v>
      </c>
      <c r="R12" s="369">
        <f>(N12+J12+F12+B12)/4</f>
        <v>726184.75</v>
      </c>
      <c r="S12" s="369">
        <f>(O12+K12+G12+C12)/4-0.09</f>
        <v>253599.41</v>
      </c>
      <c r="T12" s="369">
        <f>(P12+L12+H12+D12)/4+0.3</f>
        <v>472585.55</v>
      </c>
      <c r="U12" s="85"/>
    </row>
    <row r="13" spans="1:21" s="80" customFormat="1" ht="21.75" customHeight="1">
      <c r="A13" s="322" t="s">
        <v>81</v>
      </c>
      <c r="B13" s="356">
        <v>167894</v>
      </c>
      <c r="C13" s="356">
        <v>9258</v>
      </c>
      <c r="D13" s="356">
        <v>158636</v>
      </c>
      <c r="E13" s="301" t="s">
        <v>81</v>
      </c>
      <c r="F13" s="354">
        <v>188941</v>
      </c>
      <c r="G13" s="354">
        <v>20767</v>
      </c>
      <c r="H13" s="354">
        <v>168175</v>
      </c>
      <c r="I13" s="299" t="s">
        <v>81</v>
      </c>
      <c r="J13" s="374">
        <v>176780</v>
      </c>
      <c r="K13" s="374">
        <v>8554</v>
      </c>
      <c r="L13" s="374">
        <v>168226</v>
      </c>
      <c r="M13" s="297" t="s">
        <v>81</v>
      </c>
      <c r="N13" s="350">
        <v>200436</v>
      </c>
      <c r="O13" s="350">
        <v>6603</v>
      </c>
      <c r="P13" s="350">
        <v>193833</v>
      </c>
      <c r="Q13" s="318" t="s">
        <v>81</v>
      </c>
      <c r="R13" s="369">
        <f>(N13+J13+F13+B13)/4</f>
        <v>183512.75</v>
      </c>
      <c r="S13" s="369">
        <f>(O13+K13+G13+C13)/4-0.1</f>
        <v>11295.4</v>
      </c>
      <c r="T13" s="369">
        <f>(P13+L13+H13+D13)/4+0.09</f>
        <v>172217.59</v>
      </c>
      <c r="U13" s="85"/>
    </row>
    <row r="14" spans="1:21" s="82" customFormat="1" ht="21.75" customHeight="1">
      <c r="A14" s="322" t="s">
        <v>80</v>
      </c>
      <c r="B14" s="356">
        <v>156802</v>
      </c>
      <c r="C14" s="356">
        <v>70609</v>
      </c>
      <c r="D14" s="356">
        <v>86193</v>
      </c>
      <c r="E14" s="301" t="s">
        <v>80</v>
      </c>
      <c r="F14" s="354">
        <v>168196</v>
      </c>
      <c r="G14" s="354">
        <v>74947</v>
      </c>
      <c r="H14" s="354">
        <v>93249</v>
      </c>
      <c r="I14" s="299" t="s">
        <v>80</v>
      </c>
      <c r="J14" s="374">
        <v>167388</v>
      </c>
      <c r="K14" s="374">
        <v>84972</v>
      </c>
      <c r="L14" s="374">
        <v>82416</v>
      </c>
      <c r="M14" s="297" t="s">
        <v>80</v>
      </c>
      <c r="N14" s="350">
        <v>166868</v>
      </c>
      <c r="O14" s="350">
        <v>80327</v>
      </c>
      <c r="P14" s="350">
        <v>86541</v>
      </c>
      <c r="Q14" s="318" t="s">
        <v>80</v>
      </c>
      <c r="R14" s="369">
        <f>(N14+J14+F14+B14)/4</f>
        <v>164813.5</v>
      </c>
      <c r="S14" s="369">
        <f>(O14+K14+G14+C14)/4</f>
        <v>77713.75</v>
      </c>
      <c r="T14" s="369">
        <f>(P14+L14+H14+D14)/4</f>
        <v>87099.75</v>
      </c>
      <c r="U14" s="85"/>
    </row>
    <row r="15" spans="1:21" s="80" customFormat="1" ht="21.75" customHeight="1">
      <c r="A15" s="317" t="s">
        <v>79</v>
      </c>
      <c r="B15" s="373">
        <v>351987</v>
      </c>
      <c r="C15" s="373">
        <v>152899</v>
      </c>
      <c r="D15" s="373">
        <v>199088</v>
      </c>
      <c r="E15" s="355" t="s">
        <v>79</v>
      </c>
      <c r="F15" s="372">
        <v>357784</v>
      </c>
      <c r="G15" s="372">
        <v>145516</v>
      </c>
      <c r="H15" s="372">
        <v>212267</v>
      </c>
      <c r="I15" s="353" t="s">
        <v>79</v>
      </c>
      <c r="J15" s="371">
        <v>379011</v>
      </c>
      <c r="K15" s="371">
        <v>163140</v>
      </c>
      <c r="L15" s="371">
        <v>215871</v>
      </c>
      <c r="M15" s="351" t="s">
        <v>79</v>
      </c>
      <c r="N15" s="370">
        <v>422652</v>
      </c>
      <c r="O15" s="370">
        <v>196805</v>
      </c>
      <c r="P15" s="370">
        <v>225847</v>
      </c>
      <c r="Q15" s="313" t="s">
        <v>79</v>
      </c>
      <c r="R15" s="369">
        <f>(N15+J15+F15+B15)/4-0.03</f>
        <v>377858.47</v>
      </c>
      <c r="S15" s="369">
        <f>(O15+K15+G15+C15)/4</f>
        <v>164590</v>
      </c>
      <c r="T15" s="369">
        <f>(P15+L15+H15+D15)/4</f>
        <v>213268.25</v>
      </c>
      <c r="U15" s="85"/>
    </row>
    <row r="16" spans="1:21" s="80" customFormat="1" ht="9" customHeight="1">
      <c r="A16" s="368"/>
      <c r="B16" s="356"/>
      <c r="C16" s="356"/>
      <c r="D16" s="356"/>
      <c r="E16" s="321"/>
      <c r="F16" s="354"/>
      <c r="G16" s="354"/>
      <c r="H16" s="354"/>
      <c r="I16" s="320"/>
      <c r="J16" s="352"/>
      <c r="K16" s="352"/>
      <c r="L16" s="352"/>
      <c r="M16" s="319"/>
      <c r="N16" s="350"/>
      <c r="O16" s="350"/>
      <c r="P16" s="350"/>
      <c r="Q16" s="367"/>
      <c r="R16" s="81"/>
      <c r="S16" s="81"/>
      <c r="T16" s="81"/>
    </row>
    <row r="17" spans="1:20" s="81" customFormat="1" ht="21.75" customHeight="1">
      <c r="A17" s="366"/>
      <c r="B17" s="365"/>
      <c r="C17" s="365" t="s">
        <v>89</v>
      </c>
      <c r="D17" s="365"/>
      <c r="E17" s="364"/>
      <c r="F17" s="363"/>
      <c r="G17" s="363" t="s">
        <v>89</v>
      </c>
      <c r="H17" s="363"/>
      <c r="I17" s="362"/>
      <c r="J17" s="361"/>
      <c r="K17" s="361" t="s">
        <v>89</v>
      </c>
      <c r="L17" s="361"/>
      <c r="M17" s="360"/>
      <c r="N17" s="359"/>
      <c r="O17" s="359" t="s">
        <v>89</v>
      </c>
      <c r="P17" s="359"/>
      <c r="Q17" s="87"/>
      <c r="S17" s="358" t="s">
        <v>89</v>
      </c>
    </row>
    <row r="18" spans="1:20" s="83" customFormat="1" ht="14.25" customHeight="1">
      <c r="A18" s="357"/>
      <c r="B18" s="356"/>
      <c r="C18" s="356"/>
      <c r="D18" s="356"/>
      <c r="E18" s="355"/>
      <c r="F18" s="354"/>
      <c r="G18" s="354"/>
      <c r="H18" s="354"/>
      <c r="I18" s="353"/>
      <c r="J18" s="352"/>
      <c r="K18" s="352"/>
      <c r="L18" s="352"/>
      <c r="M18" s="351"/>
      <c r="N18" s="350"/>
      <c r="O18" s="350"/>
      <c r="P18" s="350"/>
      <c r="Q18" s="349"/>
    </row>
    <row r="19" spans="1:20" s="341" customFormat="1" ht="21.75" customHeight="1">
      <c r="A19" s="348" t="s">
        <v>88</v>
      </c>
      <c r="B19" s="347">
        <v>100</v>
      </c>
      <c r="C19" s="347">
        <v>100</v>
      </c>
      <c r="D19" s="347">
        <v>100</v>
      </c>
      <c r="E19" s="346" t="s">
        <v>88</v>
      </c>
      <c r="F19" s="328">
        <v>100</v>
      </c>
      <c r="G19" s="328">
        <v>100</v>
      </c>
      <c r="H19" s="328">
        <v>100</v>
      </c>
      <c r="I19" s="345" t="s">
        <v>88</v>
      </c>
      <c r="J19" s="298">
        <v>100</v>
      </c>
      <c r="K19" s="298">
        <v>100</v>
      </c>
      <c r="L19" s="298">
        <v>100</v>
      </c>
      <c r="M19" s="344" t="s">
        <v>88</v>
      </c>
      <c r="N19" s="296">
        <v>100</v>
      </c>
      <c r="O19" s="296">
        <v>100</v>
      </c>
      <c r="P19" s="296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80" customFormat="1" ht="21.75" customHeight="1">
      <c r="A20" s="322" t="s">
        <v>87</v>
      </c>
      <c r="B20" s="339">
        <v>67.087610827363449</v>
      </c>
      <c r="C20" s="339">
        <v>76.542803040609655</v>
      </c>
      <c r="D20" s="339">
        <v>58.267181342318224</v>
      </c>
      <c r="E20" s="301" t="s">
        <v>87</v>
      </c>
      <c r="F20" s="300">
        <v>65.222334106796254</v>
      </c>
      <c r="G20" s="300">
        <v>75.688366032042623</v>
      </c>
      <c r="H20" s="300">
        <v>55.457102315202704</v>
      </c>
      <c r="I20" s="315" t="s">
        <v>87</v>
      </c>
      <c r="J20" s="340">
        <v>64.807506263005351</v>
      </c>
      <c r="K20" s="340">
        <v>74.126440894955167</v>
      </c>
      <c r="L20" s="340">
        <v>56.11029626904778</v>
      </c>
      <c r="M20" s="314" t="s">
        <v>87</v>
      </c>
      <c r="N20" s="331">
        <v>61.570753492683572</v>
      </c>
      <c r="O20" s="331">
        <v>71.389317441590791</v>
      </c>
      <c r="P20" s="331">
        <v>52.34661083801344</v>
      </c>
      <c r="Q20" s="318" t="s">
        <v>87</v>
      </c>
      <c r="R20" s="312">
        <f t="shared" ref="R20:T28" si="1">R7*100/R$6</f>
        <v>64.665272208290475</v>
      </c>
      <c r="S20" s="312">
        <f t="shared" si="1"/>
        <v>74.4371899299869</v>
      </c>
      <c r="T20" s="312">
        <f t="shared" si="1"/>
        <v>55.546261409498406</v>
      </c>
    </row>
    <row r="21" spans="1:20" s="80" customFormat="1" ht="21.75" customHeight="1">
      <c r="A21" s="322" t="s">
        <v>86</v>
      </c>
      <c r="B21" s="339">
        <v>66.380708682289466</v>
      </c>
      <c r="C21" s="339">
        <v>75.526478356869532</v>
      </c>
      <c r="D21" s="339">
        <v>57.848929033422579</v>
      </c>
      <c r="E21" s="301" t="s">
        <v>86</v>
      </c>
      <c r="F21" s="300">
        <v>64.924784038449374</v>
      </c>
      <c r="G21" s="300">
        <v>75.134065211979745</v>
      </c>
      <c r="H21" s="300">
        <v>55.457102315202704</v>
      </c>
      <c r="I21" s="315" t="s">
        <v>86</v>
      </c>
      <c r="J21" s="338">
        <v>62.661344166499589</v>
      </c>
      <c r="K21" s="338">
        <v>71.077665939183774</v>
      </c>
      <c r="L21" s="337">
        <v>54.806528060934085</v>
      </c>
      <c r="M21" s="314" t="s">
        <v>86</v>
      </c>
      <c r="N21" s="336">
        <v>55.591808912136663</v>
      </c>
      <c r="O21" s="336">
        <v>62.898629639713221</v>
      </c>
      <c r="P21" s="336">
        <v>48.712508166258431</v>
      </c>
      <c r="Q21" s="318" t="s">
        <v>86</v>
      </c>
      <c r="R21" s="312">
        <f t="shared" si="1"/>
        <v>62.391189974983682</v>
      </c>
      <c r="S21" s="312">
        <f t="shared" si="1"/>
        <v>71.160386033465073</v>
      </c>
      <c r="T21" s="312">
        <f t="shared" si="1"/>
        <v>54.207904377268434</v>
      </c>
    </row>
    <row r="22" spans="1:20" s="80" customFormat="1" ht="21.75" customHeight="1">
      <c r="A22" s="322" t="s">
        <v>85</v>
      </c>
      <c r="B22" s="335">
        <v>65.574673112475452</v>
      </c>
      <c r="C22" s="335">
        <v>74.696689814884792</v>
      </c>
      <c r="D22" s="335">
        <v>57.007065822327846</v>
      </c>
      <c r="E22" s="321" t="s">
        <v>85</v>
      </c>
      <c r="F22" s="334">
        <v>62.718941085474953</v>
      </c>
      <c r="G22" s="334">
        <v>73.146544035168873</v>
      </c>
      <c r="H22" s="334">
        <v>52.989565084926497</v>
      </c>
      <c r="I22" s="320" t="s">
        <v>85</v>
      </c>
      <c r="J22" s="333">
        <v>60.104899256614843</v>
      </c>
      <c r="K22" s="332">
        <v>69.565738227125877</v>
      </c>
      <c r="L22" s="332">
        <v>51.303250765110043</v>
      </c>
      <c r="M22" s="319" t="s">
        <v>85</v>
      </c>
      <c r="N22" s="331">
        <v>54.675249560858575</v>
      </c>
      <c r="O22" s="331">
        <v>62.093253067933169</v>
      </c>
      <c r="P22" s="331">
        <v>47.720160501102328</v>
      </c>
      <c r="Q22" s="318" t="s">
        <v>85</v>
      </c>
      <c r="R22" s="312">
        <f t="shared" si="1"/>
        <v>60.762435018705979</v>
      </c>
      <c r="S22" s="312">
        <f t="shared" si="1"/>
        <v>69.869219659916183</v>
      </c>
      <c r="T22" s="312">
        <f t="shared" si="1"/>
        <v>52.26414490903678</v>
      </c>
    </row>
    <row r="23" spans="1:20" s="80" customFormat="1" ht="21.75" customHeight="1">
      <c r="A23" s="322" t="s">
        <v>84</v>
      </c>
      <c r="B23" s="330">
        <v>0.83603556981400406</v>
      </c>
      <c r="C23" s="330">
        <v>0.8297885419847405</v>
      </c>
      <c r="D23" s="330">
        <v>0.84186321109473239</v>
      </c>
      <c r="E23" s="329" t="s">
        <v>84</v>
      </c>
      <c r="F23" s="328">
        <v>2.2358429529744273</v>
      </c>
      <c r="G23" s="328">
        <v>1.9875211768108756</v>
      </c>
      <c r="H23" s="328">
        <v>2.4675372302762049</v>
      </c>
      <c r="I23" s="327" t="s">
        <v>84</v>
      </c>
      <c r="J23" s="298">
        <v>2.5564449098847453</v>
      </c>
      <c r="K23" s="298">
        <v>1.5418269061143846</v>
      </c>
      <c r="L23" s="298">
        <v>3.5033713763701657</v>
      </c>
      <c r="M23" s="326" t="s">
        <v>84</v>
      </c>
      <c r="N23" s="296">
        <v>0.8865593512780866</v>
      </c>
      <c r="O23" s="296">
        <v>0.80537657178005662</v>
      </c>
      <c r="P23" s="296">
        <v>0.96234766515610493</v>
      </c>
      <c r="Q23" s="318" t="s">
        <v>84</v>
      </c>
      <c r="R23" s="312">
        <f t="shared" si="1"/>
        <v>1.6287534965364598</v>
      </c>
      <c r="S23" s="312">
        <f t="shared" si="1"/>
        <v>1.2911714135450401</v>
      </c>
      <c r="T23" s="312">
        <f t="shared" si="1"/>
        <v>1.9437829844853867</v>
      </c>
    </row>
    <row r="24" spans="1:20" s="80" customFormat="1" ht="21.75" customHeight="1">
      <c r="A24" s="322" t="s">
        <v>83</v>
      </c>
      <c r="B24" s="330">
        <v>0.70690214507398541</v>
      </c>
      <c r="C24" s="330">
        <v>1.0163246837401152</v>
      </c>
      <c r="D24" s="330">
        <v>0.45825230889564089</v>
      </c>
      <c r="E24" s="329" t="s">
        <v>83</v>
      </c>
      <c r="F24" s="328">
        <v>0.26759871381385325</v>
      </c>
      <c r="G24" s="328">
        <v>0.55440160203015199</v>
      </c>
      <c r="H24" s="328" t="s">
        <v>78</v>
      </c>
      <c r="I24" s="327" t="s">
        <v>83</v>
      </c>
      <c r="J24" s="298">
        <v>2.1461620965057588</v>
      </c>
      <c r="K24" s="298">
        <v>3.0488757617149109</v>
      </c>
      <c r="L24" s="298">
        <v>1.3036741275675756</v>
      </c>
      <c r="M24" s="326" t="s">
        <v>83</v>
      </c>
      <c r="N24" s="296">
        <v>5.9789445805469112</v>
      </c>
      <c r="O24" s="296">
        <v>8.4906878018775647</v>
      </c>
      <c r="P24" s="296">
        <v>3.6341026717550067</v>
      </c>
      <c r="Q24" s="318" t="s">
        <v>83</v>
      </c>
      <c r="R24" s="312">
        <f t="shared" si="1"/>
        <v>2.2740943978172004</v>
      </c>
      <c r="S24" s="312">
        <f t="shared" si="1"/>
        <v>3.2768452244902484</v>
      </c>
      <c r="T24" s="312">
        <f t="shared" si="1"/>
        <v>1.3383335159762373</v>
      </c>
    </row>
    <row r="25" spans="1:20" s="80" customFormat="1" ht="21.75" customHeight="1">
      <c r="A25" s="322" t="s">
        <v>82</v>
      </c>
      <c r="B25" s="316">
        <v>32.912389172636551</v>
      </c>
      <c r="C25" s="316">
        <v>23.457196959390345</v>
      </c>
      <c r="D25" s="316">
        <v>41.732818657681776</v>
      </c>
      <c r="E25" s="325" t="s">
        <v>82</v>
      </c>
      <c r="F25" s="300">
        <v>34.777665893203739</v>
      </c>
      <c r="G25" s="300">
        <v>24.311633967957381</v>
      </c>
      <c r="H25" s="300">
        <v>44.542897684797296</v>
      </c>
      <c r="I25" s="324" t="s">
        <v>82</v>
      </c>
      <c r="J25" s="298">
        <v>35.192493736994656</v>
      </c>
      <c r="K25" s="298">
        <v>25.873559105044833</v>
      </c>
      <c r="L25" s="298">
        <v>43.88970373095222</v>
      </c>
      <c r="M25" s="323" t="s">
        <v>82</v>
      </c>
      <c r="N25" s="296">
        <v>38.429246507316428</v>
      </c>
      <c r="O25" s="296">
        <v>28.610682558409213</v>
      </c>
      <c r="P25" s="296">
        <v>47.65338916198656</v>
      </c>
      <c r="Q25" s="318" t="s">
        <v>82</v>
      </c>
      <c r="R25" s="312">
        <f t="shared" si="1"/>
        <v>35.334727791709518</v>
      </c>
      <c r="S25" s="312">
        <f t="shared" si="1"/>
        <v>25.562800998020037</v>
      </c>
      <c r="T25" s="312">
        <f t="shared" si="1"/>
        <v>44.453766810006073</v>
      </c>
    </row>
    <row r="26" spans="1:20" s="80" customFormat="1" ht="21.75" customHeight="1">
      <c r="A26" s="322" t="s">
        <v>81</v>
      </c>
      <c r="B26" s="316">
        <v>8.1659989503957409</v>
      </c>
      <c r="C26" s="316">
        <v>0.93298303639722224</v>
      </c>
      <c r="D26" s="316">
        <v>14.913435215547066</v>
      </c>
      <c r="E26" s="321" t="s">
        <v>81</v>
      </c>
      <c r="F26" s="300">
        <v>9.1911231751869202</v>
      </c>
      <c r="G26" s="300">
        <v>2.0929391145901048</v>
      </c>
      <c r="H26" s="300">
        <v>15.814110502713341</v>
      </c>
      <c r="I26" s="320" t="s">
        <v>81</v>
      </c>
      <c r="J26" s="298">
        <v>8.6027512453015298</v>
      </c>
      <c r="K26" s="298">
        <v>0.86229404085664896</v>
      </c>
      <c r="L26" s="298">
        <v>15.82679395137353</v>
      </c>
      <c r="M26" s="319" t="s">
        <v>81</v>
      </c>
      <c r="N26" s="296">
        <v>9.72828721212381</v>
      </c>
      <c r="O26" s="296">
        <v>0.66581964485585499</v>
      </c>
      <c r="P26" s="296">
        <v>18.246574878235673</v>
      </c>
      <c r="Q26" s="318" t="s">
        <v>81</v>
      </c>
      <c r="R26" s="312">
        <f t="shared" si="1"/>
        <v>8.9293710279072123</v>
      </c>
      <c r="S26" s="312">
        <f t="shared" si="1"/>
        <v>1.138575450128356</v>
      </c>
      <c r="T26" s="312">
        <f t="shared" si="1"/>
        <v>16.199650172209527</v>
      </c>
    </row>
    <row r="27" spans="1:20" s="80" customFormat="1" ht="21.75" customHeight="1">
      <c r="A27" s="317" t="s">
        <v>80</v>
      </c>
      <c r="B27" s="316">
        <v>7.626508198148553</v>
      </c>
      <c r="C27" s="316">
        <v>7.1156836484091013</v>
      </c>
      <c r="D27" s="316">
        <v>8.1030391684967356</v>
      </c>
      <c r="E27" s="301" t="s">
        <v>80</v>
      </c>
      <c r="F27" s="300">
        <v>8.1819729628494571</v>
      </c>
      <c r="G27" s="300">
        <v>7.5233061020457725</v>
      </c>
      <c r="H27" s="300">
        <v>8.7385446128587265</v>
      </c>
      <c r="I27" s="315" t="s">
        <v>80</v>
      </c>
      <c r="J27" s="298">
        <v>8.175702712119767</v>
      </c>
      <c r="K27" s="298">
        <v>8.5656826326480218</v>
      </c>
      <c r="L27" s="298">
        <v>7.753742288923239</v>
      </c>
      <c r="M27" s="314" t="s">
        <v>80</v>
      </c>
      <c r="N27" s="296">
        <v>8.1240189911626448</v>
      </c>
      <c r="O27" s="296">
        <v>8.0998477377459128</v>
      </c>
      <c r="P27" s="296">
        <v>8.1465841035189754</v>
      </c>
      <c r="Q27" s="318" t="s">
        <v>80</v>
      </c>
      <c r="R27" s="312">
        <f t="shared" si="1"/>
        <v>8.0195021430826205</v>
      </c>
      <c r="S27" s="312">
        <f t="shared" si="1"/>
        <v>7.8335400151754282</v>
      </c>
      <c r="T27" s="312">
        <f t="shared" si="1"/>
        <v>8.1930392829612035</v>
      </c>
    </row>
    <row r="28" spans="1:20" s="80" customFormat="1" ht="21.75" customHeight="1">
      <c r="A28" s="317" t="s">
        <v>79</v>
      </c>
      <c r="B28" s="316">
        <v>17.119882024092259</v>
      </c>
      <c r="C28" s="316">
        <v>15.458530274584023</v>
      </c>
      <c r="D28" s="316">
        <v>18.716344273637976</v>
      </c>
      <c r="E28" s="301" t="s">
        <v>79</v>
      </c>
      <c r="F28" s="300">
        <v>17.404569755167365</v>
      </c>
      <c r="G28" s="300">
        <v>14.665388751321503</v>
      </c>
      <c r="H28" s="300">
        <v>19.96024256922523</v>
      </c>
      <c r="I28" s="315" t="s">
        <v>79</v>
      </c>
      <c r="J28" s="298">
        <v>18.444039779573355</v>
      </c>
      <c r="K28" s="298">
        <v>16.445481625596646</v>
      </c>
      <c r="L28" s="298">
        <v>20.309261571201567</v>
      </c>
      <c r="M28" s="314" t="s">
        <v>79</v>
      </c>
      <c r="N28" s="296">
        <v>20.576940304029975</v>
      </c>
      <c r="O28" s="296">
        <v>19.845015175807443</v>
      </c>
      <c r="P28" s="296">
        <v>21.260230180231911</v>
      </c>
      <c r="Q28" s="313" t="s">
        <v>79</v>
      </c>
      <c r="R28" s="312">
        <f t="shared" si="1"/>
        <v>18.385853160978439</v>
      </c>
      <c r="S28" s="312">
        <f t="shared" si="1"/>
        <v>16.590659324736276</v>
      </c>
      <c r="T28" s="312">
        <f t="shared" si="1"/>
        <v>20.06108111743594</v>
      </c>
    </row>
    <row r="29" spans="1:20" s="80" customFormat="1" ht="19.5" customHeight="1">
      <c r="A29" s="311"/>
      <c r="B29" s="310"/>
      <c r="C29" s="310"/>
      <c r="D29" s="310"/>
      <c r="E29" s="309"/>
      <c r="F29" s="308"/>
      <c r="G29" s="308"/>
      <c r="H29" s="308"/>
      <c r="I29" s="307"/>
      <c r="J29" s="306"/>
      <c r="K29" s="306"/>
      <c r="L29" s="306"/>
      <c r="M29" s="305"/>
      <c r="N29" s="304"/>
      <c r="O29" s="304"/>
      <c r="P29" s="304"/>
      <c r="Q29" s="203"/>
      <c r="R29" s="303"/>
      <c r="S29" s="303"/>
      <c r="T29" s="303"/>
    </row>
    <row r="30" spans="1:20" s="80" customFormat="1" ht="20.25" hidden="1" customHeight="1">
      <c r="A30" s="200"/>
      <c r="B30" s="302"/>
      <c r="C30" s="302"/>
      <c r="D30" s="302"/>
      <c r="E30" s="301"/>
      <c r="F30" s="300"/>
      <c r="G30" s="300"/>
      <c r="H30" s="300"/>
      <c r="I30" s="299"/>
      <c r="J30" s="298"/>
      <c r="K30" s="298"/>
      <c r="L30" s="298"/>
      <c r="M30" s="297"/>
      <c r="N30" s="296"/>
      <c r="O30" s="296"/>
      <c r="P30" s="296"/>
      <c r="Q30" s="200"/>
      <c r="R30" s="81"/>
      <c r="S30" s="81"/>
      <c r="T30" s="81"/>
    </row>
    <row r="31" spans="1:20" s="294" customFormat="1" ht="45" customHeight="1">
      <c r="A31" s="295"/>
      <c r="B31" s="295">
        <v>4</v>
      </c>
      <c r="C31" s="295"/>
      <c r="D31" s="295"/>
      <c r="E31" s="295"/>
      <c r="F31" s="295">
        <v>3</v>
      </c>
      <c r="G31" s="295"/>
      <c r="H31" s="295"/>
      <c r="I31" s="295"/>
      <c r="J31" s="295">
        <v>2</v>
      </c>
      <c r="K31" s="295"/>
      <c r="L31" s="295"/>
      <c r="M31" s="295"/>
      <c r="N31" s="295">
        <v>1</v>
      </c>
      <c r="O31" s="295"/>
      <c r="P31" s="295"/>
      <c r="Q31" s="295"/>
      <c r="R31" s="924">
        <v>2563</v>
      </c>
      <c r="S31" s="924"/>
    </row>
    <row r="32" spans="1:20" s="288" customFormat="1" ht="24" customHeight="1">
      <c r="B32" s="291"/>
      <c r="C32" s="291"/>
      <c r="D32" s="291"/>
      <c r="E32" s="292"/>
      <c r="F32" s="293"/>
      <c r="G32" s="293"/>
      <c r="H32" s="293"/>
      <c r="I32" s="292"/>
      <c r="J32" s="291"/>
      <c r="K32" s="291"/>
      <c r="L32" s="291"/>
      <c r="M32" s="290"/>
      <c r="N32" s="289"/>
      <c r="O32" s="289"/>
      <c r="P32" s="289"/>
    </row>
    <row r="33" spans="2:16" s="288" customFormat="1" ht="24" customHeight="1">
      <c r="B33" s="291"/>
      <c r="C33" s="291"/>
      <c r="D33" s="291"/>
      <c r="E33" s="292"/>
      <c r="F33" s="293"/>
      <c r="G33" s="293"/>
      <c r="H33" s="293"/>
      <c r="I33" s="292"/>
      <c r="J33" s="291"/>
      <c r="K33" s="291"/>
      <c r="L33" s="291"/>
      <c r="M33" s="290"/>
      <c r="N33" s="289"/>
      <c r="O33" s="289"/>
      <c r="P33" s="289"/>
    </row>
    <row r="34" spans="2:16" s="288" customFormat="1" ht="24" customHeight="1">
      <c r="B34" s="291"/>
      <c r="C34" s="291"/>
      <c r="D34" s="291"/>
      <c r="E34" s="292"/>
      <c r="F34" s="293"/>
      <c r="G34" s="293"/>
      <c r="H34" s="293"/>
      <c r="I34" s="292"/>
      <c r="J34" s="291"/>
      <c r="K34" s="291"/>
      <c r="L34" s="291"/>
      <c r="M34" s="290"/>
      <c r="N34" s="289"/>
      <c r="O34" s="289"/>
      <c r="P34" s="289"/>
    </row>
    <row r="35" spans="2:16" s="288" customFormat="1" ht="24" customHeight="1">
      <c r="B35" s="291"/>
      <c r="C35" s="291"/>
      <c r="D35" s="291"/>
      <c r="E35" s="292"/>
      <c r="F35" s="293"/>
      <c r="G35" s="293"/>
      <c r="H35" s="293"/>
      <c r="I35" s="292"/>
      <c r="J35" s="291"/>
      <c r="K35" s="291"/>
      <c r="L35" s="291"/>
      <c r="M35" s="290"/>
      <c r="N35" s="289"/>
      <c r="O35" s="289"/>
      <c r="P35" s="289"/>
    </row>
    <row r="36" spans="2:16" s="288" customFormat="1" ht="24" customHeight="1">
      <c r="B36" s="291"/>
      <c r="C36" s="291"/>
      <c r="D36" s="291"/>
      <c r="E36" s="292"/>
      <c r="F36" s="293"/>
      <c r="G36" s="293"/>
      <c r="H36" s="293"/>
      <c r="I36" s="292"/>
      <c r="J36" s="291"/>
      <c r="K36" s="291"/>
      <c r="L36" s="291"/>
      <c r="M36" s="290"/>
      <c r="N36" s="289"/>
      <c r="O36" s="289"/>
      <c r="P36" s="289"/>
    </row>
    <row r="37" spans="2:16" s="288" customFormat="1" ht="24" customHeight="1">
      <c r="B37" s="291"/>
      <c r="C37" s="291"/>
      <c r="D37" s="291"/>
      <c r="E37" s="292"/>
      <c r="F37" s="293"/>
      <c r="G37" s="293"/>
      <c r="H37" s="293"/>
      <c r="I37" s="292"/>
      <c r="J37" s="291"/>
      <c r="K37" s="291"/>
      <c r="L37" s="291"/>
      <c r="M37" s="290"/>
      <c r="N37" s="289"/>
      <c r="O37" s="289"/>
      <c r="P37" s="289"/>
    </row>
    <row r="38" spans="2:16" s="288" customFormat="1" ht="24" customHeight="1">
      <c r="B38" s="291"/>
      <c r="C38" s="291"/>
      <c r="D38" s="291"/>
      <c r="E38" s="292"/>
      <c r="F38" s="293"/>
      <c r="G38" s="293"/>
      <c r="H38" s="293"/>
      <c r="I38" s="292"/>
      <c r="J38" s="291"/>
      <c r="K38" s="291"/>
      <c r="L38" s="291"/>
      <c r="M38" s="290"/>
      <c r="N38" s="289"/>
      <c r="O38" s="289"/>
      <c r="P38" s="289"/>
    </row>
    <row r="39" spans="2:16" s="288" customFormat="1" ht="24" customHeight="1">
      <c r="B39" s="291"/>
      <c r="C39" s="291"/>
      <c r="D39" s="291"/>
      <c r="E39" s="292"/>
      <c r="F39" s="293"/>
      <c r="G39" s="293"/>
      <c r="H39" s="293"/>
      <c r="I39" s="292"/>
      <c r="J39" s="291"/>
      <c r="K39" s="291"/>
      <c r="L39" s="291"/>
      <c r="M39" s="290"/>
      <c r="N39" s="289"/>
      <c r="O39" s="289"/>
      <c r="P39" s="289"/>
    </row>
    <row r="40" spans="2:16" s="288" customFormat="1" ht="24" customHeight="1">
      <c r="B40" s="291"/>
      <c r="C40" s="291"/>
      <c r="D40" s="291"/>
      <c r="E40" s="292"/>
      <c r="F40" s="293"/>
      <c r="G40" s="293"/>
      <c r="H40" s="293"/>
      <c r="I40" s="292"/>
      <c r="J40" s="291"/>
      <c r="K40" s="291"/>
      <c r="L40" s="291"/>
      <c r="M40" s="290"/>
      <c r="N40" s="289"/>
      <c r="O40" s="289"/>
      <c r="P40" s="289"/>
    </row>
    <row r="41" spans="2:16" s="288" customFormat="1" ht="24" customHeight="1">
      <c r="B41" s="291"/>
      <c r="C41" s="291"/>
      <c r="D41" s="291"/>
      <c r="E41" s="292"/>
      <c r="F41" s="293"/>
      <c r="G41" s="293"/>
      <c r="H41" s="293"/>
      <c r="I41" s="292"/>
      <c r="J41" s="291"/>
      <c r="K41" s="291"/>
      <c r="L41" s="291"/>
      <c r="M41" s="290"/>
      <c r="N41" s="289"/>
      <c r="O41" s="289"/>
      <c r="P41" s="289"/>
    </row>
    <row r="42" spans="2:16" s="288" customFormat="1" ht="24" customHeight="1">
      <c r="B42" s="291"/>
      <c r="C42" s="291"/>
      <c r="D42" s="291"/>
      <c r="E42" s="292"/>
      <c r="F42" s="293"/>
      <c r="G42" s="293"/>
      <c r="H42" s="293"/>
      <c r="I42" s="292"/>
      <c r="J42" s="291"/>
      <c r="K42" s="291"/>
      <c r="L42" s="291"/>
      <c r="M42" s="290"/>
      <c r="N42" s="289"/>
      <c r="O42" s="289"/>
      <c r="P42" s="289"/>
    </row>
    <row r="43" spans="2:16" s="288" customFormat="1" ht="24" customHeight="1">
      <c r="B43" s="291"/>
      <c r="C43" s="291"/>
      <c r="D43" s="291"/>
      <c r="E43" s="292"/>
      <c r="F43" s="293"/>
      <c r="G43" s="293"/>
      <c r="H43" s="293"/>
      <c r="I43" s="292"/>
      <c r="J43" s="291"/>
      <c r="K43" s="291"/>
      <c r="L43" s="291"/>
      <c r="M43" s="290"/>
      <c r="N43" s="289"/>
      <c r="O43" s="289"/>
      <c r="P43" s="289"/>
    </row>
    <row r="44" spans="2:16" s="288" customFormat="1" ht="24" customHeight="1">
      <c r="B44" s="291"/>
      <c r="C44" s="291"/>
      <c r="D44" s="291"/>
      <c r="E44" s="292"/>
      <c r="F44" s="293"/>
      <c r="G44" s="293"/>
      <c r="H44" s="293"/>
      <c r="I44" s="292"/>
      <c r="J44" s="291"/>
      <c r="K44" s="291"/>
      <c r="L44" s="291"/>
      <c r="M44" s="290"/>
      <c r="N44" s="289"/>
      <c r="O44" s="289"/>
      <c r="P44" s="289"/>
    </row>
    <row r="45" spans="2:16" s="288" customFormat="1" ht="24" customHeight="1">
      <c r="B45" s="291"/>
      <c r="C45" s="291"/>
      <c r="D45" s="291"/>
      <c r="E45" s="292"/>
      <c r="F45" s="293"/>
      <c r="G45" s="293"/>
      <c r="H45" s="293"/>
      <c r="I45" s="292"/>
      <c r="J45" s="291"/>
      <c r="K45" s="291"/>
      <c r="L45" s="291"/>
      <c r="M45" s="290"/>
      <c r="N45" s="289"/>
      <c r="O45" s="289"/>
      <c r="P45" s="289"/>
    </row>
    <row r="46" spans="2:16" s="288" customFormat="1" ht="24" customHeight="1">
      <c r="B46" s="291"/>
      <c r="C46" s="291"/>
      <c r="D46" s="291"/>
      <c r="E46" s="292"/>
      <c r="F46" s="293"/>
      <c r="G46" s="293"/>
      <c r="H46" s="293"/>
      <c r="I46" s="292"/>
      <c r="J46" s="291"/>
      <c r="K46" s="291"/>
      <c r="L46" s="291"/>
      <c r="M46" s="290"/>
      <c r="N46" s="289"/>
      <c r="O46" s="289"/>
      <c r="P46" s="289"/>
    </row>
    <row r="47" spans="2:16" s="288" customFormat="1" ht="24" customHeight="1">
      <c r="B47" s="291"/>
      <c r="C47" s="291"/>
      <c r="D47" s="291"/>
      <c r="E47" s="292"/>
      <c r="F47" s="293"/>
      <c r="G47" s="293"/>
      <c r="H47" s="293"/>
      <c r="I47" s="292"/>
      <c r="J47" s="291"/>
      <c r="K47" s="291"/>
      <c r="L47" s="291"/>
      <c r="M47" s="290"/>
      <c r="N47" s="289"/>
      <c r="O47" s="289"/>
      <c r="P47" s="289"/>
    </row>
    <row r="48" spans="2:16" s="288" customFormat="1" ht="24" customHeight="1">
      <c r="B48" s="291"/>
      <c r="C48" s="291"/>
      <c r="D48" s="291"/>
      <c r="E48" s="292"/>
      <c r="F48" s="293"/>
      <c r="G48" s="293"/>
      <c r="H48" s="293"/>
      <c r="I48" s="292"/>
      <c r="J48" s="291"/>
      <c r="K48" s="291"/>
      <c r="L48" s="291"/>
      <c r="M48" s="290"/>
      <c r="N48" s="289"/>
      <c r="O48" s="289"/>
      <c r="P48" s="289"/>
    </row>
    <row r="49" spans="2:16" s="288" customFormat="1" ht="24" customHeight="1">
      <c r="B49" s="291"/>
      <c r="C49" s="291"/>
      <c r="D49" s="291"/>
      <c r="E49" s="292"/>
      <c r="F49" s="293"/>
      <c r="G49" s="293"/>
      <c r="H49" s="293"/>
      <c r="I49" s="292"/>
      <c r="J49" s="291"/>
      <c r="K49" s="291"/>
      <c r="L49" s="291"/>
      <c r="M49" s="290"/>
      <c r="N49" s="289"/>
      <c r="O49" s="289"/>
      <c r="P49" s="289"/>
    </row>
    <row r="50" spans="2:16" s="288" customFormat="1" ht="24" customHeight="1">
      <c r="B50" s="291"/>
      <c r="C50" s="291"/>
      <c r="D50" s="291"/>
      <c r="E50" s="292"/>
      <c r="F50" s="293"/>
      <c r="G50" s="293"/>
      <c r="H50" s="293"/>
      <c r="I50" s="292"/>
      <c r="J50" s="291"/>
      <c r="K50" s="291"/>
      <c r="L50" s="291"/>
      <c r="M50" s="290"/>
      <c r="N50" s="289"/>
      <c r="O50" s="289"/>
      <c r="P50" s="289"/>
    </row>
    <row r="51" spans="2:16" s="288" customFormat="1" ht="24" customHeight="1">
      <c r="B51" s="291"/>
      <c r="C51" s="291"/>
      <c r="D51" s="291"/>
      <c r="E51" s="292"/>
      <c r="F51" s="293"/>
      <c r="G51" s="293"/>
      <c r="H51" s="293"/>
      <c r="I51" s="292"/>
      <c r="J51" s="291"/>
      <c r="K51" s="291"/>
      <c r="L51" s="291"/>
      <c r="M51" s="290"/>
      <c r="N51" s="289"/>
      <c r="O51" s="289"/>
      <c r="P51" s="289"/>
    </row>
    <row r="52" spans="2:16" s="288" customFormat="1" ht="24" customHeight="1">
      <c r="B52" s="291"/>
      <c r="C52" s="291"/>
      <c r="D52" s="291"/>
      <c r="E52" s="292"/>
      <c r="F52" s="293"/>
      <c r="G52" s="293"/>
      <c r="H52" s="293"/>
      <c r="I52" s="292"/>
      <c r="J52" s="291"/>
      <c r="K52" s="291"/>
      <c r="L52" s="291"/>
      <c r="M52" s="290"/>
      <c r="N52" s="289"/>
      <c r="O52" s="289"/>
      <c r="P52" s="289"/>
    </row>
    <row r="53" spans="2:16" s="288" customFormat="1" ht="24" customHeight="1">
      <c r="B53" s="291"/>
      <c r="C53" s="291"/>
      <c r="D53" s="291"/>
      <c r="E53" s="292"/>
      <c r="F53" s="293"/>
      <c r="G53" s="293"/>
      <c r="H53" s="293"/>
      <c r="I53" s="292"/>
      <c r="J53" s="291"/>
      <c r="K53" s="291"/>
      <c r="L53" s="291"/>
      <c r="M53" s="290"/>
      <c r="N53" s="289"/>
      <c r="O53" s="289"/>
      <c r="P53" s="289"/>
    </row>
    <row r="54" spans="2:16" s="288" customFormat="1" ht="24" customHeight="1">
      <c r="B54" s="291"/>
      <c r="C54" s="291"/>
      <c r="D54" s="291"/>
      <c r="E54" s="292"/>
      <c r="F54" s="293"/>
      <c r="G54" s="293"/>
      <c r="H54" s="293"/>
      <c r="I54" s="292"/>
      <c r="J54" s="291"/>
      <c r="K54" s="291"/>
      <c r="L54" s="291"/>
      <c r="M54" s="290"/>
      <c r="N54" s="289"/>
      <c r="O54" s="289"/>
      <c r="P54" s="289"/>
    </row>
    <row r="55" spans="2:16" s="288" customFormat="1" ht="24" customHeight="1">
      <c r="B55" s="291"/>
      <c r="C55" s="291"/>
      <c r="D55" s="291"/>
      <c r="E55" s="292"/>
      <c r="F55" s="293"/>
      <c r="G55" s="293"/>
      <c r="H55" s="293"/>
      <c r="I55" s="292"/>
      <c r="J55" s="291"/>
      <c r="K55" s="291"/>
      <c r="L55" s="291"/>
      <c r="M55" s="290"/>
      <c r="N55" s="289"/>
      <c r="O55" s="289"/>
      <c r="P55" s="289"/>
    </row>
    <row r="56" spans="2:16" s="288" customFormat="1" ht="24" customHeight="1">
      <c r="B56" s="291"/>
      <c r="C56" s="291"/>
      <c r="D56" s="291"/>
      <c r="E56" s="292"/>
      <c r="F56" s="293"/>
      <c r="G56" s="293"/>
      <c r="H56" s="293"/>
      <c r="I56" s="292"/>
      <c r="J56" s="291"/>
      <c r="K56" s="291"/>
      <c r="L56" s="291"/>
      <c r="M56" s="290"/>
      <c r="N56" s="289"/>
      <c r="O56" s="289"/>
      <c r="P56" s="289"/>
    </row>
    <row r="57" spans="2:16" s="288" customFormat="1" ht="24" customHeight="1">
      <c r="B57" s="291"/>
      <c r="C57" s="291"/>
      <c r="D57" s="291"/>
      <c r="E57" s="292"/>
      <c r="F57" s="293"/>
      <c r="G57" s="293"/>
      <c r="H57" s="293"/>
      <c r="I57" s="292"/>
      <c r="J57" s="291"/>
      <c r="K57" s="291"/>
      <c r="L57" s="291"/>
      <c r="M57" s="290"/>
      <c r="N57" s="289"/>
      <c r="O57" s="289"/>
      <c r="P57" s="289"/>
    </row>
    <row r="58" spans="2:16" s="288" customFormat="1" ht="24" customHeight="1">
      <c r="B58" s="291"/>
      <c r="C58" s="291"/>
      <c r="D58" s="291"/>
      <c r="E58" s="292"/>
      <c r="F58" s="293"/>
      <c r="G58" s="293"/>
      <c r="H58" s="293"/>
      <c r="I58" s="292"/>
      <c r="J58" s="291"/>
      <c r="K58" s="291"/>
      <c r="L58" s="291"/>
      <c r="M58" s="290"/>
      <c r="N58" s="289"/>
      <c r="O58" s="289"/>
      <c r="P58" s="289"/>
    </row>
    <row r="74" spans="2:16" ht="24" customHeight="1">
      <c r="B74" s="72"/>
      <c r="D74" s="72"/>
      <c r="F74" s="287"/>
      <c r="H74" s="287"/>
      <c r="J74" s="287"/>
      <c r="L74" s="287"/>
      <c r="N74" s="287"/>
      <c r="P74" s="287"/>
    </row>
    <row r="75" spans="2:16" ht="24" customHeight="1">
      <c r="B75" s="72"/>
      <c r="D75" s="72"/>
      <c r="F75" s="287"/>
      <c r="H75" s="287"/>
      <c r="J75" s="287"/>
      <c r="L75" s="287"/>
      <c r="N75" s="287"/>
      <c r="P75" s="287"/>
    </row>
    <row r="76" spans="2:16" ht="24" customHeight="1">
      <c r="B76" s="72"/>
      <c r="D76" s="72"/>
      <c r="F76" s="287"/>
      <c r="H76" s="287"/>
      <c r="J76" s="287"/>
      <c r="L76" s="287"/>
      <c r="N76" s="287"/>
      <c r="P76" s="287"/>
    </row>
    <row r="78" spans="2:16" ht="24" customHeight="1">
      <c r="B78" s="72"/>
      <c r="D78" s="72"/>
      <c r="F78" s="287"/>
      <c r="H78" s="287"/>
      <c r="J78" s="287"/>
      <c r="L78" s="287"/>
      <c r="N78" s="287"/>
      <c r="P78" s="287"/>
    </row>
    <row r="79" spans="2:16" ht="24" customHeight="1">
      <c r="B79" s="72"/>
      <c r="F79" s="287"/>
      <c r="J79" s="287"/>
      <c r="N79" s="287"/>
    </row>
    <row r="80" spans="2:16" ht="24" customHeight="1">
      <c r="B80" s="72"/>
      <c r="D80" s="72"/>
      <c r="F80" s="287"/>
      <c r="H80" s="287"/>
      <c r="J80" s="287"/>
      <c r="L80" s="287"/>
      <c r="N80" s="287"/>
      <c r="P80" s="287"/>
    </row>
    <row r="81" spans="2:16" ht="24" customHeight="1">
      <c r="B81" s="72"/>
      <c r="D81" s="72"/>
      <c r="F81" s="287"/>
      <c r="H81" s="287"/>
      <c r="J81" s="287"/>
      <c r="L81" s="287"/>
      <c r="N81" s="287"/>
      <c r="P81" s="287"/>
    </row>
    <row r="83" spans="2:16" ht="24" customHeight="1">
      <c r="B83" s="72"/>
      <c r="D83" s="72"/>
      <c r="F83" s="287"/>
      <c r="H83" s="287"/>
      <c r="J83" s="287"/>
      <c r="L83" s="287"/>
      <c r="N83" s="287"/>
      <c r="P83" s="287"/>
    </row>
    <row r="85" spans="2:16" ht="24" customHeight="1">
      <c r="B85" s="72"/>
      <c r="D85" s="72"/>
      <c r="F85" s="287"/>
      <c r="H85" s="287"/>
      <c r="J85" s="287"/>
      <c r="L85" s="287"/>
      <c r="N85" s="287"/>
      <c r="P85" s="287"/>
    </row>
    <row r="87" spans="2:16" ht="24" customHeight="1">
      <c r="B87" s="72"/>
      <c r="D87" s="72"/>
      <c r="F87" s="287"/>
      <c r="H87" s="287"/>
      <c r="J87" s="287"/>
      <c r="L87" s="287"/>
      <c r="N87" s="287"/>
      <c r="P87" s="287"/>
    </row>
    <row r="100" spans="2:16" ht="24" customHeight="1">
      <c r="B100" s="72"/>
      <c r="D100" s="72"/>
      <c r="F100" s="287"/>
      <c r="H100" s="287"/>
      <c r="J100" s="287"/>
      <c r="L100" s="287"/>
      <c r="N100" s="287"/>
      <c r="P100" s="287"/>
    </row>
    <row r="101" spans="2:16" ht="24" customHeight="1">
      <c r="B101" s="72"/>
      <c r="D101" s="72"/>
      <c r="F101" s="287"/>
      <c r="H101" s="287"/>
      <c r="J101" s="287"/>
      <c r="L101" s="287"/>
      <c r="N101" s="287"/>
      <c r="P101" s="287"/>
    </row>
    <row r="104" spans="2:16" ht="24" customHeight="1">
      <c r="B104" s="72"/>
      <c r="D104" s="72"/>
      <c r="F104" s="287"/>
      <c r="H104" s="287"/>
      <c r="J104" s="287"/>
      <c r="L104" s="287"/>
      <c r="N104" s="287"/>
      <c r="P104" s="287"/>
    </row>
    <row r="106" spans="2:16" ht="24" customHeight="1">
      <c r="B106" s="72"/>
      <c r="D106" s="72"/>
      <c r="F106" s="287"/>
      <c r="H106" s="287"/>
      <c r="J106" s="287"/>
      <c r="L106" s="287"/>
      <c r="N106" s="287"/>
      <c r="P106" s="287"/>
    </row>
    <row r="108" spans="2:16" ht="24" customHeight="1">
      <c r="B108" s="72"/>
      <c r="D108" s="72"/>
      <c r="F108" s="287"/>
      <c r="H108" s="287"/>
      <c r="J108" s="287"/>
      <c r="L108" s="287"/>
      <c r="N108" s="287"/>
      <c r="P108" s="287"/>
    </row>
    <row r="109" spans="2:16" ht="24" customHeight="1">
      <c r="B109" s="72"/>
      <c r="D109" s="72"/>
      <c r="F109" s="287"/>
      <c r="H109" s="287"/>
      <c r="J109" s="287"/>
      <c r="L109" s="287"/>
      <c r="N109" s="287"/>
      <c r="P109" s="287"/>
    </row>
    <row r="110" spans="2:16" ht="24" customHeight="1">
      <c r="B110" s="72"/>
      <c r="D110" s="72"/>
      <c r="F110" s="287"/>
      <c r="H110" s="287"/>
      <c r="J110" s="287"/>
      <c r="L110" s="287"/>
      <c r="N110" s="287"/>
      <c r="P110" s="287"/>
    </row>
    <row r="111" spans="2:16" ht="24" customHeight="1">
      <c r="B111" s="72"/>
      <c r="D111" s="72"/>
      <c r="F111" s="287"/>
      <c r="H111" s="287"/>
      <c r="J111" s="287"/>
      <c r="L111" s="287"/>
      <c r="N111" s="287"/>
      <c r="P111" s="287"/>
    </row>
    <row r="112" spans="2:16" ht="24" customHeight="1">
      <c r="B112" s="72"/>
      <c r="D112" s="72"/>
      <c r="F112" s="287"/>
      <c r="H112" s="287"/>
      <c r="J112" s="287"/>
      <c r="L112" s="287"/>
      <c r="N112" s="287"/>
      <c r="P112" s="287"/>
    </row>
    <row r="114" spans="2:16" ht="24" customHeight="1">
      <c r="B114" s="72"/>
      <c r="D114" s="72"/>
      <c r="F114" s="287"/>
      <c r="H114" s="287"/>
      <c r="J114" s="287"/>
      <c r="L114" s="287"/>
      <c r="N114" s="287"/>
      <c r="P114" s="287"/>
    </row>
    <row r="115" spans="2:16" ht="24" customHeight="1">
      <c r="B115" s="72"/>
      <c r="D115" s="72"/>
      <c r="F115" s="287"/>
      <c r="H115" s="287"/>
      <c r="J115" s="287"/>
      <c r="L115" s="287"/>
      <c r="N115" s="287"/>
      <c r="P115" s="287"/>
    </row>
    <row r="116" spans="2:16" ht="24" customHeight="1">
      <c r="B116" s="72"/>
      <c r="D116" s="72"/>
      <c r="F116" s="287"/>
      <c r="H116" s="287"/>
      <c r="J116" s="287"/>
      <c r="L116" s="287"/>
      <c r="N116" s="287"/>
      <c r="P116" s="287"/>
    </row>
    <row r="117" spans="2:16" ht="24" customHeight="1">
      <c r="B117" s="72"/>
      <c r="D117" s="72"/>
      <c r="F117" s="287"/>
      <c r="H117" s="287"/>
      <c r="J117" s="287"/>
      <c r="L117" s="287"/>
      <c r="N117" s="287"/>
      <c r="P117" s="287"/>
    </row>
    <row r="118" spans="2:16" ht="24" customHeight="1">
      <c r="B118" s="72"/>
      <c r="D118" s="72"/>
      <c r="F118" s="287"/>
      <c r="H118" s="287"/>
      <c r="J118" s="287"/>
      <c r="L118" s="287"/>
      <c r="N118" s="287"/>
      <c r="P118" s="287"/>
    </row>
    <row r="136" spans="2:16" ht="24" customHeight="1">
      <c r="B136" s="72"/>
      <c r="D136" s="72"/>
      <c r="F136" s="287"/>
      <c r="H136" s="287"/>
      <c r="J136" s="287"/>
      <c r="L136" s="287"/>
      <c r="N136" s="287"/>
      <c r="P136" s="287"/>
    </row>
    <row r="137" spans="2:16" ht="24" customHeight="1">
      <c r="B137" s="72"/>
      <c r="D137" s="72"/>
      <c r="F137" s="287"/>
      <c r="H137" s="287"/>
      <c r="J137" s="287"/>
      <c r="L137" s="287"/>
      <c r="N137" s="287"/>
      <c r="P137" s="287"/>
    </row>
    <row r="138" spans="2:16" ht="24" customHeight="1">
      <c r="B138" s="72"/>
      <c r="D138" s="72"/>
      <c r="F138" s="287"/>
      <c r="H138" s="287"/>
      <c r="J138" s="287"/>
      <c r="L138" s="287"/>
      <c r="N138" s="287"/>
      <c r="P138" s="287"/>
    </row>
    <row r="139" spans="2:16" ht="24" customHeight="1">
      <c r="B139" s="72"/>
      <c r="D139" s="72"/>
      <c r="F139" s="287"/>
      <c r="H139" s="287"/>
      <c r="J139" s="287"/>
      <c r="L139" s="287"/>
      <c r="N139" s="287"/>
      <c r="P139" s="287"/>
    </row>
    <row r="140" spans="2:16" ht="24" customHeight="1">
      <c r="B140" s="72"/>
      <c r="D140" s="72"/>
      <c r="F140" s="287"/>
      <c r="H140" s="287"/>
      <c r="J140" s="287"/>
      <c r="L140" s="287"/>
      <c r="N140" s="287"/>
      <c r="P140" s="287"/>
    </row>
    <row r="141" spans="2:16" ht="24" customHeight="1">
      <c r="B141" s="72"/>
      <c r="D141" s="72"/>
      <c r="F141" s="287"/>
      <c r="H141" s="287"/>
      <c r="J141" s="287"/>
      <c r="L141" s="287"/>
      <c r="N141" s="287"/>
      <c r="P141" s="287"/>
    </row>
    <row r="162" spans="2:16" ht="24" customHeight="1">
      <c r="B162" s="72"/>
      <c r="D162" s="72"/>
      <c r="F162" s="287"/>
      <c r="H162" s="287"/>
      <c r="J162" s="287"/>
      <c r="L162" s="287"/>
      <c r="N162" s="287"/>
      <c r="P162" s="287"/>
    </row>
    <row r="163" spans="2:16" ht="24" customHeight="1">
      <c r="B163" s="72"/>
      <c r="D163" s="72"/>
      <c r="F163" s="287"/>
      <c r="H163" s="287"/>
      <c r="J163" s="287"/>
      <c r="L163" s="287"/>
      <c r="N163" s="287"/>
      <c r="P163" s="287"/>
    </row>
    <row r="165" spans="2:16" ht="24" customHeight="1">
      <c r="B165" s="72"/>
      <c r="D165" s="72"/>
      <c r="F165" s="287"/>
      <c r="H165" s="287"/>
      <c r="J165" s="287"/>
      <c r="L165" s="287"/>
      <c r="N165" s="287"/>
      <c r="P165" s="287"/>
    </row>
    <row r="166" spans="2:16" ht="24" customHeight="1">
      <c r="B166" s="72"/>
      <c r="D166" s="72"/>
      <c r="F166" s="287"/>
      <c r="H166" s="287"/>
      <c r="J166" s="287"/>
      <c r="L166" s="287"/>
      <c r="N166" s="287"/>
      <c r="P166" s="287"/>
    </row>
    <row r="167" spans="2:16" ht="24" customHeight="1">
      <c r="B167" s="72"/>
      <c r="D167" s="72"/>
      <c r="F167" s="287"/>
      <c r="H167" s="287"/>
      <c r="J167" s="287"/>
      <c r="L167" s="287"/>
      <c r="N167" s="287"/>
      <c r="P167" s="287"/>
    </row>
    <row r="168" spans="2:16" ht="24" customHeight="1">
      <c r="B168" s="72"/>
      <c r="D168" s="72"/>
      <c r="F168" s="287"/>
      <c r="H168" s="287"/>
      <c r="J168" s="287"/>
      <c r="L168" s="287"/>
      <c r="N168" s="287"/>
      <c r="P168" s="287"/>
    </row>
    <row r="169" spans="2:16" ht="24" customHeight="1">
      <c r="B169" s="72"/>
      <c r="D169" s="72"/>
      <c r="F169" s="287"/>
      <c r="H169" s="287"/>
      <c r="J169" s="287"/>
      <c r="L169" s="287"/>
      <c r="N169" s="287"/>
      <c r="P169" s="287"/>
    </row>
    <row r="170" spans="2:16" ht="24" customHeight="1">
      <c r="B170" s="72"/>
      <c r="D170" s="72"/>
      <c r="F170" s="287"/>
      <c r="H170" s="287"/>
      <c r="J170" s="287"/>
      <c r="L170" s="287"/>
      <c r="N170" s="287"/>
      <c r="P170" s="287"/>
    </row>
    <row r="183" spans="2:16" ht="24" customHeight="1">
      <c r="B183" s="72"/>
      <c r="C183" s="72"/>
      <c r="D183" s="72"/>
      <c r="F183" s="287"/>
      <c r="G183" s="287"/>
      <c r="H183" s="287"/>
      <c r="J183" s="287"/>
      <c r="K183" s="287"/>
      <c r="L183" s="287"/>
      <c r="N183" s="287"/>
      <c r="O183" s="287"/>
      <c r="P183" s="287"/>
    </row>
    <row r="184" spans="2:16" ht="24" customHeight="1">
      <c r="B184" s="72"/>
      <c r="C184" s="72"/>
      <c r="D184" s="72"/>
      <c r="F184" s="287"/>
      <c r="G184" s="287"/>
      <c r="H184" s="287"/>
      <c r="J184" s="287"/>
      <c r="K184" s="287"/>
      <c r="L184" s="287"/>
      <c r="N184" s="287"/>
      <c r="O184" s="287"/>
      <c r="P184" s="287"/>
    </row>
    <row r="185" spans="2:16" ht="24" customHeight="1">
      <c r="B185" s="72"/>
      <c r="C185" s="72"/>
      <c r="D185" s="72"/>
      <c r="F185" s="287"/>
      <c r="G185" s="287"/>
      <c r="H185" s="287"/>
      <c r="J185" s="287"/>
      <c r="K185" s="287"/>
      <c r="L185" s="287"/>
      <c r="N185" s="287"/>
      <c r="O185" s="287"/>
      <c r="P185" s="287"/>
    </row>
  </sheetData>
  <mergeCells count="1">
    <mergeCell ref="R31:S31"/>
  </mergeCells>
  <pageMargins left="0.19685039370078741" right="0" top="0.55118110236220474" bottom="0.39370078740157483" header="0.6692913385826772" footer="0.51181102362204722"/>
  <pageSetup paperSize="9" scale="65" orientation="landscape" r:id="rId1"/>
  <headerFooter alignWithMargins="0">
    <oddHeader>&amp;C&amp;"TH SarabunPSK,ธรรมดา"&amp;16 16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5"/>
  <sheetViews>
    <sheetView showGridLines="0" topLeftCell="Q1" zoomScale="110" zoomScaleNormal="110" workbookViewId="0">
      <selection activeCell="Z23" sqref="Z23"/>
    </sheetView>
  </sheetViews>
  <sheetFormatPr defaultRowHeight="24" customHeight="1"/>
  <cols>
    <col min="1" max="1" width="42.140625" style="73" customWidth="1"/>
    <col min="2" max="4" width="17.140625" style="73" customWidth="1"/>
    <col min="5" max="5" width="26.42578125" style="135" customWidth="1"/>
    <col min="6" max="8" width="15.7109375" style="135" customWidth="1"/>
    <col min="9" max="9" width="26.42578125" style="135" customWidth="1"/>
    <col min="10" max="12" width="15.7109375" style="135" customWidth="1"/>
    <col min="13" max="13" width="26.42578125" style="135" customWidth="1"/>
    <col min="14" max="16" width="15.7109375" style="135" customWidth="1"/>
    <col min="17" max="17" width="11.7109375" style="135" customWidth="1"/>
    <col min="18" max="18" width="11.28515625" style="135" customWidth="1"/>
    <col min="19" max="19" width="12.140625" style="135" bestFit="1" customWidth="1"/>
    <col min="20" max="20" width="12.85546875" style="135" customWidth="1"/>
    <col min="21" max="16384" width="9.140625" style="135"/>
  </cols>
  <sheetData>
    <row r="1" spans="1:20" ht="37.5" customHeight="1">
      <c r="A1" s="177" t="s">
        <v>91</v>
      </c>
      <c r="E1" s="177" t="s">
        <v>91</v>
      </c>
      <c r="G1" s="73"/>
      <c r="H1" s="73"/>
      <c r="I1" s="177" t="s">
        <v>91</v>
      </c>
      <c r="J1" s="73"/>
      <c r="K1" s="73"/>
      <c r="L1" s="73"/>
      <c r="M1" s="197" t="s">
        <v>91</v>
      </c>
      <c r="N1" s="196"/>
      <c r="O1" s="196"/>
      <c r="P1" s="196"/>
      <c r="Q1" s="197" t="s">
        <v>113</v>
      </c>
      <c r="R1" s="197"/>
      <c r="S1" s="197"/>
      <c r="T1" s="197"/>
    </row>
    <row r="2" spans="1:20" s="125" customFormat="1" ht="2.25" customHeight="1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97"/>
      <c r="N2" s="197"/>
      <c r="O2" s="197"/>
      <c r="P2" s="197"/>
      <c r="Q2" s="248" t="s">
        <v>108</v>
      </c>
      <c r="R2" s="248"/>
      <c r="S2" s="248"/>
      <c r="T2" s="248"/>
    </row>
    <row r="3" spans="1:20" s="125" customFormat="1" ht="13.5" customHeight="1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48"/>
      <c r="R3" s="248"/>
      <c r="S3" s="248"/>
      <c r="T3" s="248"/>
    </row>
    <row r="4" spans="1:20" s="125" customFormat="1" ht="32.25" customHeight="1">
      <c r="A4" s="221" t="s">
        <v>6</v>
      </c>
      <c r="B4" s="220" t="s">
        <v>9</v>
      </c>
      <c r="C4" s="220" t="s">
        <v>10</v>
      </c>
      <c r="D4" s="220" t="s">
        <v>11</v>
      </c>
      <c r="E4" s="221" t="s">
        <v>6</v>
      </c>
      <c r="F4" s="220" t="s">
        <v>9</v>
      </c>
      <c r="G4" s="220" t="s">
        <v>10</v>
      </c>
      <c r="H4" s="220" t="s">
        <v>11</v>
      </c>
      <c r="I4" s="221" t="s">
        <v>6</v>
      </c>
      <c r="J4" s="220" t="s">
        <v>9</v>
      </c>
      <c r="K4" s="220" t="s">
        <v>10</v>
      </c>
      <c r="L4" s="220" t="s">
        <v>11</v>
      </c>
      <c r="M4" s="221" t="s">
        <v>6</v>
      </c>
      <c r="N4" s="220" t="s">
        <v>9</v>
      </c>
      <c r="O4" s="220" t="s">
        <v>10</v>
      </c>
      <c r="P4" s="220" t="s">
        <v>11</v>
      </c>
      <c r="Q4" s="393" t="s">
        <v>6</v>
      </c>
      <c r="R4" s="392" t="s">
        <v>9</v>
      </c>
      <c r="S4" s="392" t="s">
        <v>10</v>
      </c>
      <c r="T4" s="392" t="s">
        <v>11</v>
      </c>
    </row>
    <row r="5" spans="1:20" s="125" customFormat="1" ht="27.75" customHeight="1">
      <c r="A5" s="177"/>
      <c r="B5" s="177" t="s">
        <v>239</v>
      </c>
      <c r="C5" s="210" t="s">
        <v>90</v>
      </c>
      <c r="D5" s="177"/>
      <c r="E5" s="466" t="s">
        <v>238</v>
      </c>
      <c r="G5" s="210" t="s">
        <v>90</v>
      </c>
      <c r="H5" s="177"/>
      <c r="I5" s="177" t="s">
        <v>314</v>
      </c>
      <c r="J5" s="177"/>
      <c r="K5" s="210" t="s">
        <v>90</v>
      </c>
      <c r="L5" s="177"/>
      <c r="M5" s="692" t="s">
        <v>315</v>
      </c>
      <c r="N5" s="692"/>
      <c r="O5" s="136" t="s">
        <v>90</v>
      </c>
      <c r="P5" s="692"/>
      <c r="Q5" s="87"/>
      <c r="R5" s="83"/>
      <c r="S5" s="358" t="s">
        <v>90</v>
      </c>
      <c r="T5" s="83"/>
    </row>
    <row r="6" spans="1:20" s="84" customFormat="1" ht="21" customHeight="1">
      <c r="A6" s="84" t="s">
        <v>88</v>
      </c>
      <c r="B6" s="467">
        <v>2057614</v>
      </c>
      <c r="C6" s="467">
        <v>992619</v>
      </c>
      <c r="D6" s="467">
        <v>1064995</v>
      </c>
      <c r="E6" s="463" t="s">
        <v>88</v>
      </c>
      <c r="F6" s="465">
        <v>2057676</v>
      </c>
      <c r="G6" s="465">
        <v>992771</v>
      </c>
      <c r="H6" s="465">
        <v>1064905</v>
      </c>
      <c r="I6" s="463" t="s">
        <v>88</v>
      </c>
      <c r="J6" s="465">
        <v>2057188</v>
      </c>
      <c r="K6" s="465">
        <v>992654</v>
      </c>
      <c r="L6" s="465">
        <v>1064534</v>
      </c>
      <c r="M6" s="693" t="s">
        <v>88</v>
      </c>
      <c r="N6" s="694">
        <v>2056507</v>
      </c>
      <c r="O6" s="694">
        <v>992439</v>
      </c>
      <c r="P6" s="694">
        <v>1064068</v>
      </c>
      <c r="Q6" s="383" t="s">
        <v>88</v>
      </c>
      <c r="R6" s="382">
        <f t="shared" ref="R6:T8" si="0">(N6+J6+F6+B6)/4</f>
        <v>2057246.25</v>
      </c>
      <c r="S6" s="382">
        <f t="shared" si="0"/>
        <v>992620.75</v>
      </c>
      <c r="T6" s="382">
        <f t="shared" si="0"/>
        <v>1064625.5</v>
      </c>
    </row>
    <row r="7" spans="1:20" s="79" customFormat="1" ht="21" customHeight="1">
      <c r="A7" s="79" t="s">
        <v>87</v>
      </c>
      <c r="B7" s="468">
        <v>1207438</v>
      </c>
      <c r="C7" s="468">
        <v>698280</v>
      </c>
      <c r="D7" s="468">
        <v>509158</v>
      </c>
      <c r="E7" s="94" t="s">
        <v>87</v>
      </c>
      <c r="F7" s="459">
        <v>1298981</v>
      </c>
      <c r="G7" s="459">
        <v>725812</v>
      </c>
      <c r="H7" s="459">
        <v>573169</v>
      </c>
      <c r="I7" s="94" t="s">
        <v>87</v>
      </c>
      <c r="J7" s="459">
        <v>1243399</v>
      </c>
      <c r="K7" s="459">
        <v>699322</v>
      </c>
      <c r="L7" s="459">
        <v>544077</v>
      </c>
      <c r="M7" s="695" t="s">
        <v>87</v>
      </c>
      <c r="N7" s="696">
        <v>1221201</v>
      </c>
      <c r="O7" s="696">
        <v>690445</v>
      </c>
      <c r="P7" s="696">
        <v>530756</v>
      </c>
      <c r="Q7" s="318" t="s">
        <v>87</v>
      </c>
      <c r="R7" s="369">
        <f t="shared" si="0"/>
        <v>1242754.75</v>
      </c>
      <c r="S7" s="369">
        <f t="shared" si="0"/>
        <v>703464.75</v>
      </c>
      <c r="T7" s="369">
        <f t="shared" si="0"/>
        <v>539290</v>
      </c>
    </row>
    <row r="8" spans="1:20" s="79" customFormat="1" ht="21" customHeight="1">
      <c r="A8" s="79" t="s">
        <v>86</v>
      </c>
      <c r="B8" s="468">
        <v>1182231</v>
      </c>
      <c r="C8" s="468">
        <v>677253</v>
      </c>
      <c r="D8" s="468">
        <v>504978</v>
      </c>
      <c r="E8" s="94" t="s">
        <v>86</v>
      </c>
      <c r="F8" s="459">
        <v>1287036</v>
      </c>
      <c r="G8" s="459">
        <v>720386</v>
      </c>
      <c r="H8" s="458">
        <v>566650</v>
      </c>
      <c r="I8" s="94" t="s">
        <v>86</v>
      </c>
      <c r="J8" s="459">
        <v>1195093</v>
      </c>
      <c r="K8" s="459">
        <v>666541</v>
      </c>
      <c r="L8" s="458">
        <v>528552</v>
      </c>
      <c r="M8" s="695" t="s">
        <v>86</v>
      </c>
      <c r="N8" s="696">
        <v>1119818</v>
      </c>
      <c r="O8" s="696">
        <v>624027</v>
      </c>
      <c r="P8" s="697">
        <v>495791</v>
      </c>
      <c r="Q8" s="318" t="s">
        <v>86</v>
      </c>
      <c r="R8" s="369">
        <f t="shared" si="0"/>
        <v>1196044.5</v>
      </c>
      <c r="S8" s="369">
        <f t="shared" si="0"/>
        <v>672051.75</v>
      </c>
      <c r="T8" s="369">
        <f t="shared" si="0"/>
        <v>523992.75</v>
      </c>
    </row>
    <row r="9" spans="1:20" s="79" customFormat="1" ht="21" customHeight="1">
      <c r="A9" s="79" t="s">
        <v>85</v>
      </c>
      <c r="B9" s="468">
        <v>1153205</v>
      </c>
      <c r="C9" s="468">
        <v>659932</v>
      </c>
      <c r="D9" s="468">
        <v>493273</v>
      </c>
      <c r="E9" s="94" t="s">
        <v>85</v>
      </c>
      <c r="F9" s="459">
        <v>1259323</v>
      </c>
      <c r="G9" s="459">
        <v>700621</v>
      </c>
      <c r="H9" s="458">
        <v>558702</v>
      </c>
      <c r="I9" s="94" t="s">
        <v>85</v>
      </c>
      <c r="J9" s="459">
        <v>1173778</v>
      </c>
      <c r="K9" s="459">
        <v>656499</v>
      </c>
      <c r="L9" s="458">
        <v>517279</v>
      </c>
      <c r="M9" s="695" t="s">
        <v>85</v>
      </c>
      <c r="N9" s="696">
        <v>1098034</v>
      </c>
      <c r="O9" s="696">
        <v>607261</v>
      </c>
      <c r="P9" s="697">
        <v>490773</v>
      </c>
      <c r="Q9" s="318" t="s">
        <v>85</v>
      </c>
      <c r="R9" s="369">
        <f>(N9+J9+F9+B9)/4</f>
        <v>1171085</v>
      </c>
      <c r="S9" s="369">
        <f>(O9+K9+G9+C9)/4</f>
        <v>656078.25</v>
      </c>
      <c r="T9" s="369">
        <f>(P9+L9+H9+D9)/4</f>
        <v>515006.75</v>
      </c>
    </row>
    <row r="10" spans="1:20" s="79" customFormat="1" ht="21" customHeight="1">
      <c r="A10" s="79" t="s">
        <v>84</v>
      </c>
      <c r="B10" s="468">
        <v>29026</v>
      </c>
      <c r="C10" s="468">
        <v>17321</v>
      </c>
      <c r="D10" s="468">
        <v>11705</v>
      </c>
      <c r="E10" s="94" t="s">
        <v>84</v>
      </c>
      <c r="F10" s="459">
        <v>27713</v>
      </c>
      <c r="G10" s="459">
        <v>19765</v>
      </c>
      <c r="H10" s="458">
        <v>7948</v>
      </c>
      <c r="I10" s="94" t="s">
        <v>84</v>
      </c>
      <c r="J10" s="459">
        <v>21315</v>
      </c>
      <c r="K10" s="459">
        <v>10042</v>
      </c>
      <c r="L10" s="458">
        <v>11273</v>
      </c>
      <c r="M10" s="695" t="s">
        <v>84</v>
      </c>
      <c r="N10" s="696">
        <v>21784</v>
      </c>
      <c r="O10" s="696">
        <v>16766</v>
      </c>
      <c r="P10" s="697">
        <v>5018</v>
      </c>
      <c r="Q10" s="318" t="s">
        <v>84</v>
      </c>
      <c r="R10" s="369">
        <f t="shared" ref="R10:S15" si="1">(N10+J10+F10+B10)/4</f>
        <v>24959.5</v>
      </c>
      <c r="S10" s="369">
        <f t="shared" si="1"/>
        <v>15973.5</v>
      </c>
      <c r="T10" s="369">
        <f>((P10+L10+H10+D10)/4)</f>
        <v>8986</v>
      </c>
    </row>
    <row r="11" spans="1:20" s="79" customFormat="1" ht="21" customHeight="1">
      <c r="A11" s="79" t="s">
        <v>83</v>
      </c>
      <c r="B11" s="468">
        <v>25207</v>
      </c>
      <c r="C11" s="468">
        <v>21027</v>
      </c>
      <c r="D11" s="469">
        <v>4180</v>
      </c>
      <c r="E11" s="94" t="s">
        <v>83</v>
      </c>
      <c r="F11" s="458">
        <v>11945</v>
      </c>
      <c r="G11" s="458">
        <v>5426</v>
      </c>
      <c r="H11" s="464">
        <v>6519</v>
      </c>
      <c r="I11" s="94" t="s">
        <v>83</v>
      </c>
      <c r="J11" s="458">
        <v>48306</v>
      </c>
      <c r="K11" s="458">
        <v>32781</v>
      </c>
      <c r="L11" s="464">
        <v>15525</v>
      </c>
      <c r="M11" s="695" t="s">
        <v>83</v>
      </c>
      <c r="N11" s="697">
        <v>101383</v>
      </c>
      <c r="O11" s="697">
        <v>66418</v>
      </c>
      <c r="P11" s="698">
        <v>34965</v>
      </c>
      <c r="Q11" s="318" t="s">
        <v>83</v>
      </c>
      <c r="R11" s="369">
        <f t="shared" si="1"/>
        <v>46710.25</v>
      </c>
      <c r="S11" s="369">
        <f t="shared" si="1"/>
        <v>31413</v>
      </c>
      <c r="T11" s="369">
        <f>((P11+L11+H11+D11)/4)</f>
        <v>15297.25</v>
      </c>
    </row>
    <row r="12" spans="1:20" s="79" customFormat="1" ht="21" customHeight="1">
      <c r="A12" s="79" t="s">
        <v>82</v>
      </c>
      <c r="B12" s="468">
        <v>850176</v>
      </c>
      <c r="C12" s="468">
        <v>294339</v>
      </c>
      <c r="D12" s="468">
        <v>555837</v>
      </c>
      <c r="E12" s="94" t="s">
        <v>82</v>
      </c>
      <c r="F12" s="369">
        <v>758695</v>
      </c>
      <c r="G12" s="369">
        <v>266959</v>
      </c>
      <c r="H12" s="369">
        <v>491736</v>
      </c>
      <c r="I12" s="94" t="s">
        <v>82</v>
      </c>
      <c r="J12" s="690">
        <v>813789</v>
      </c>
      <c r="K12" s="690">
        <v>293332</v>
      </c>
      <c r="L12" s="690">
        <v>520457</v>
      </c>
      <c r="M12" s="695" t="s">
        <v>82</v>
      </c>
      <c r="N12" s="696">
        <v>835306</v>
      </c>
      <c r="O12" s="696">
        <v>301994</v>
      </c>
      <c r="P12" s="696">
        <v>533312</v>
      </c>
      <c r="Q12" s="318" t="s">
        <v>82</v>
      </c>
      <c r="R12" s="369">
        <f t="shared" si="1"/>
        <v>814491.5</v>
      </c>
      <c r="S12" s="369">
        <f t="shared" si="1"/>
        <v>289156</v>
      </c>
      <c r="T12" s="369">
        <f>(P12+L12+H12+D12)/4</f>
        <v>525335.5</v>
      </c>
    </row>
    <row r="13" spans="1:20" s="79" customFormat="1" ht="21" customHeight="1">
      <c r="A13" s="79" t="s">
        <v>81</v>
      </c>
      <c r="B13" s="468">
        <v>233522</v>
      </c>
      <c r="C13" s="468">
        <v>14900</v>
      </c>
      <c r="D13" s="468">
        <v>218622</v>
      </c>
      <c r="E13" s="94" t="s">
        <v>81</v>
      </c>
      <c r="F13" s="369">
        <v>221763</v>
      </c>
      <c r="G13" s="369">
        <v>13635</v>
      </c>
      <c r="H13" s="369">
        <v>208128</v>
      </c>
      <c r="I13" s="94" t="s">
        <v>81</v>
      </c>
      <c r="J13" s="690">
        <v>237161</v>
      </c>
      <c r="K13" s="690">
        <v>17999</v>
      </c>
      <c r="L13" s="690">
        <v>219162</v>
      </c>
      <c r="M13" s="695" t="s">
        <v>81</v>
      </c>
      <c r="N13" s="696">
        <v>211205</v>
      </c>
      <c r="O13" s="696">
        <v>9857</v>
      </c>
      <c r="P13" s="697">
        <v>201348</v>
      </c>
      <c r="Q13" s="318" t="s">
        <v>81</v>
      </c>
      <c r="R13" s="369">
        <f t="shared" si="1"/>
        <v>225912.75</v>
      </c>
      <c r="S13" s="369">
        <f t="shared" si="1"/>
        <v>14097.75</v>
      </c>
      <c r="T13" s="369">
        <f>(P13+L13+H13+D13)/4</f>
        <v>211815</v>
      </c>
    </row>
    <row r="14" spans="1:20" s="84" customFormat="1" ht="21" customHeight="1">
      <c r="A14" s="79" t="s">
        <v>80</v>
      </c>
      <c r="B14" s="468">
        <v>172949</v>
      </c>
      <c r="C14" s="468">
        <v>85913</v>
      </c>
      <c r="D14" s="468">
        <v>87036</v>
      </c>
      <c r="E14" s="94" t="s">
        <v>80</v>
      </c>
      <c r="F14" s="369">
        <v>163800</v>
      </c>
      <c r="G14" s="369">
        <v>77662</v>
      </c>
      <c r="H14" s="369">
        <v>86138</v>
      </c>
      <c r="I14" s="94" t="s">
        <v>80</v>
      </c>
      <c r="J14" s="690">
        <v>169990</v>
      </c>
      <c r="K14" s="690">
        <v>77439</v>
      </c>
      <c r="L14" s="690">
        <v>92551</v>
      </c>
      <c r="M14" s="695" t="s">
        <v>80</v>
      </c>
      <c r="N14" s="696">
        <v>167355</v>
      </c>
      <c r="O14" s="696">
        <v>77599</v>
      </c>
      <c r="P14" s="697">
        <v>89756</v>
      </c>
      <c r="Q14" s="318" t="s">
        <v>80</v>
      </c>
      <c r="R14" s="369">
        <f t="shared" si="1"/>
        <v>168523.5</v>
      </c>
      <c r="S14" s="369">
        <f t="shared" si="1"/>
        <v>79653.25</v>
      </c>
      <c r="T14" s="369">
        <f>(P14+L14+H14+D14)/4</f>
        <v>88870.25</v>
      </c>
    </row>
    <row r="15" spans="1:20" s="79" customFormat="1" ht="21" customHeight="1">
      <c r="A15" s="79" t="s">
        <v>316</v>
      </c>
      <c r="B15" s="468">
        <v>443705</v>
      </c>
      <c r="C15" s="468">
        <v>193526</v>
      </c>
      <c r="D15" s="468">
        <v>250179</v>
      </c>
      <c r="E15" s="94" t="s">
        <v>79</v>
      </c>
      <c r="F15" s="369">
        <v>373132</v>
      </c>
      <c r="G15" s="369">
        <v>175662</v>
      </c>
      <c r="H15" s="369">
        <v>197470</v>
      </c>
      <c r="I15" s="94" t="s">
        <v>79</v>
      </c>
      <c r="J15" s="690">
        <v>406638</v>
      </c>
      <c r="K15" s="690">
        <v>197894</v>
      </c>
      <c r="L15" s="690">
        <v>208744</v>
      </c>
      <c r="M15" s="699" t="s">
        <v>79</v>
      </c>
      <c r="N15" s="696">
        <v>456746</v>
      </c>
      <c r="O15" s="696">
        <v>214538</v>
      </c>
      <c r="P15" s="697">
        <v>242208</v>
      </c>
      <c r="Q15" s="313" t="s">
        <v>79</v>
      </c>
      <c r="R15" s="369">
        <f t="shared" si="1"/>
        <v>420055.25</v>
      </c>
      <c r="S15" s="369">
        <f t="shared" si="1"/>
        <v>195405</v>
      </c>
      <c r="T15" s="369">
        <f>(P15+L15+H15+D15)/4</f>
        <v>224650.25</v>
      </c>
    </row>
    <row r="16" spans="1:20" s="79" customFormat="1" ht="21.75" customHeight="1">
      <c r="B16" s="468"/>
      <c r="C16" s="468"/>
      <c r="D16" s="468"/>
      <c r="E16" s="463"/>
      <c r="F16" s="463"/>
      <c r="G16" s="463"/>
      <c r="H16" s="463"/>
      <c r="I16" s="463"/>
      <c r="J16" s="463"/>
      <c r="K16" s="463"/>
      <c r="L16" s="463"/>
      <c r="M16" s="700"/>
      <c r="N16" s="701"/>
      <c r="O16" s="701"/>
      <c r="P16" s="701"/>
      <c r="Q16" s="367"/>
      <c r="R16" s="81"/>
      <c r="S16" s="81"/>
      <c r="T16" s="81"/>
    </row>
    <row r="17" spans="1:20" ht="23.25" customHeight="1">
      <c r="A17" s="79"/>
      <c r="B17" s="470"/>
      <c r="C17" s="470"/>
      <c r="D17" s="470"/>
      <c r="E17" s="177"/>
      <c r="F17" s="177"/>
      <c r="G17" s="210" t="s">
        <v>89</v>
      </c>
      <c r="H17" s="177"/>
      <c r="I17" s="177"/>
      <c r="J17" s="177"/>
      <c r="K17" s="210" t="s">
        <v>89</v>
      </c>
      <c r="L17" s="177"/>
      <c r="M17" s="692"/>
      <c r="N17" s="692"/>
      <c r="O17" s="136" t="s">
        <v>89</v>
      </c>
      <c r="P17" s="692"/>
      <c r="Q17" s="87"/>
      <c r="R17" s="81"/>
      <c r="S17" s="358" t="s">
        <v>89</v>
      </c>
      <c r="T17" s="81"/>
    </row>
    <row r="18" spans="1:20" s="125" customFormat="1" ht="20.25" customHeight="1">
      <c r="A18" s="177"/>
      <c r="C18" s="210" t="s">
        <v>89</v>
      </c>
      <c r="D18" s="177"/>
      <c r="E18" s="201"/>
      <c r="F18" s="177"/>
      <c r="G18" s="177"/>
      <c r="H18" s="177"/>
      <c r="I18" s="201"/>
      <c r="J18" s="177"/>
      <c r="K18" s="177"/>
      <c r="L18" s="177"/>
      <c r="M18" s="702"/>
      <c r="N18" s="197"/>
      <c r="O18" s="197"/>
      <c r="P18" s="197"/>
      <c r="Q18" s="349"/>
      <c r="R18" s="83"/>
      <c r="S18" s="83"/>
      <c r="T18" s="83"/>
    </row>
    <row r="19" spans="1:20" s="84" customFormat="1" ht="20.25" customHeight="1">
      <c r="A19" s="209"/>
      <c r="B19" s="125"/>
      <c r="C19" s="125"/>
      <c r="D19" s="125"/>
      <c r="E19" s="463" t="s">
        <v>88</v>
      </c>
      <c r="F19" s="462">
        <v>100</v>
      </c>
      <c r="G19" s="462">
        <v>100</v>
      </c>
      <c r="H19" s="462">
        <v>100</v>
      </c>
      <c r="I19" s="463" t="s">
        <v>88</v>
      </c>
      <c r="J19" s="462">
        <v>100</v>
      </c>
      <c r="K19" s="462">
        <v>100</v>
      </c>
      <c r="L19" s="462">
        <v>100</v>
      </c>
      <c r="M19" s="693" t="s">
        <v>88</v>
      </c>
      <c r="N19" s="703">
        <v>100</v>
      </c>
      <c r="O19" s="703">
        <v>100</v>
      </c>
      <c r="P19" s="703">
        <v>100</v>
      </c>
      <c r="Q19" s="343" t="s">
        <v>88</v>
      </c>
      <c r="R19" s="342">
        <v>100</v>
      </c>
      <c r="S19" s="342">
        <v>100</v>
      </c>
      <c r="T19" s="342">
        <v>100</v>
      </c>
    </row>
    <row r="20" spans="1:20" s="79" customFormat="1" ht="20.25" customHeight="1">
      <c r="A20" s="84" t="s">
        <v>88</v>
      </c>
      <c r="B20" s="207">
        <v>100</v>
      </c>
      <c r="C20" s="207">
        <v>100</v>
      </c>
      <c r="D20" s="207">
        <v>100</v>
      </c>
      <c r="E20" s="94" t="s">
        <v>87</v>
      </c>
      <c r="F20" s="205">
        <f t="shared" ref="F20:H28" si="2">F7*100/F$6</f>
        <v>63.128548906630584</v>
      </c>
      <c r="G20" s="205">
        <f t="shared" si="2"/>
        <v>73.109710094271492</v>
      </c>
      <c r="H20" s="205">
        <f t="shared" si="2"/>
        <v>53.823486602091265</v>
      </c>
      <c r="I20" s="94" t="s">
        <v>87</v>
      </c>
      <c r="J20" s="205">
        <f t="shared" ref="J20:L28" si="3">J7*100/J$6</f>
        <v>60.441680585342709</v>
      </c>
      <c r="K20" s="205">
        <f t="shared" si="3"/>
        <v>70.449723670080417</v>
      </c>
      <c r="L20" s="205">
        <f t="shared" si="3"/>
        <v>51.109405617857206</v>
      </c>
      <c r="M20" s="695" t="s">
        <v>87</v>
      </c>
      <c r="N20" s="704">
        <f>N7*100/N$6</f>
        <v>59.382292401630529</v>
      </c>
      <c r="O20" s="704">
        <f t="shared" ref="O20:P28" si="4">O7*100/O$6</f>
        <v>69.570522722303338</v>
      </c>
      <c r="P20" s="704">
        <f>P7*100/P$6</f>
        <v>49.879894893935351</v>
      </c>
      <c r="Q20" s="318" t="s">
        <v>87</v>
      </c>
      <c r="R20" s="312">
        <f t="shared" ref="R20:T28" si="5">R7*100/R$6</f>
        <v>60.408653072037438</v>
      </c>
      <c r="S20" s="312">
        <f t="shared" si="5"/>
        <v>70.869438302594418</v>
      </c>
      <c r="T20" s="312">
        <f t="shared" si="5"/>
        <v>50.655371301927296</v>
      </c>
    </row>
    <row r="21" spans="1:20" s="79" customFormat="1" ht="20.25" customHeight="1">
      <c r="A21" s="79" t="s">
        <v>87</v>
      </c>
      <c r="B21" s="204">
        <f t="shared" ref="B21:D29" si="6">B7*100/B$6</f>
        <v>58.681463092688908</v>
      </c>
      <c r="C21" s="204">
        <f t="shared" si="6"/>
        <v>70.347232926228486</v>
      </c>
      <c r="D21" s="204">
        <f t="shared" si="6"/>
        <v>47.808487363790441</v>
      </c>
      <c r="E21" s="94" t="s">
        <v>86</v>
      </c>
      <c r="F21" s="205">
        <f t="shared" si="2"/>
        <v>62.548039633061762</v>
      </c>
      <c r="G21" s="205">
        <f t="shared" si="2"/>
        <v>72.563159076967395</v>
      </c>
      <c r="H21" s="205">
        <f t="shared" si="2"/>
        <v>53.211319319563714</v>
      </c>
      <c r="I21" s="94" t="s">
        <v>86</v>
      </c>
      <c r="J21" s="205">
        <f t="shared" si="3"/>
        <v>58.093523781005914</v>
      </c>
      <c r="K21" s="205">
        <f t="shared" si="3"/>
        <v>67.147364539910185</v>
      </c>
      <c r="L21" s="205">
        <f t="shared" si="3"/>
        <v>49.651021010132133</v>
      </c>
      <c r="M21" s="695" t="s">
        <v>86</v>
      </c>
      <c r="N21" s="704">
        <f>N8*100/N$6</f>
        <v>54.452428316558127</v>
      </c>
      <c r="O21" s="704">
        <f t="shared" si="4"/>
        <v>62.878121476483692</v>
      </c>
      <c r="P21" s="704">
        <f t="shared" si="4"/>
        <v>46.593920689279258</v>
      </c>
      <c r="Q21" s="318" t="s">
        <v>86</v>
      </c>
      <c r="R21" s="312">
        <f t="shared" si="5"/>
        <v>58.138130036693468</v>
      </c>
      <c r="S21" s="312">
        <f t="shared" si="5"/>
        <v>67.704785538686352</v>
      </c>
      <c r="T21" s="312">
        <f t="shared" si="5"/>
        <v>49.218504535162836</v>
      </c>
    </row>
    <row r="22" spans="1:20" s="79" customFormat="1" ht="20.25" customHeight="1">
      <c r="A22" s="79" t="s">
        <v>86</v>
      </c>
      <c r="B22" s="204">
        <f t="shared" si="6"/>
        <v>57.45640338761303</v>
      </c>
      <c r="C22" s="204">
        <f t="shared" si="6"/>
        <v>68.22889749239134</v>
      </c>
      <c r="D22" s="204">
        <f t="shared" si="6"/>
        <v>47.415997258203092</v>
      </c>
      <c r="E22" s="94" t="s">
        <v>85</v>
      </c>
      <c r="F22" s="205">
        <f t="shared" si="2"/>
        <v>61.201228959272498</v>
      </c>
      <c r="G22" s="205">
        <f t="shared" si="2"/>
        <v>70.572266917546941</v>
      </c>
      <c r="H22" s="205">
        <f t="shared" si="2"/>
        <v>52.464961663246953</v>
      </c>
      <c r="I22" s="94" t="s">
        <v>85</v>
      </c>
      <c r="J22" s="205">
        <f>J9*100/J$6</f>
        <v>57.057400684818305</v>
      </c>
      <c r="K22" s="205">
        <f>K9*100/K$6</f>
        <v>66.135733095318201</v>
      </c>
      <c r="L22" s="205">
        <f t="shared" si="3"/>
        <v>48.592059999962423</v>
      </c>
      <c r="M22" s="695" t="s">
        <v>85</v>
      </c>
      <c r="N22" s="704">
        <f>N9*100/N$6</f>
        <v>53.393156454123421</v>
      </c>
      <c r="O22" s="704">
        <f t="shared" si="4"/>
        <v>61.188748124569869</v>
      </c>
      <c r="P22" s="704">
        <f t="shared" si="4"/>
        <v>46.122334286906479</v>
      </c>
      <c r="Q22" s="318" t="s">
        <v>85</v>
      </c>
      <c r="R22" s="312">
        <f t="shared" si="5"/>
        <v>56.924881987268172</v>
      </c>
      <c r="S22" s="312">
        <f t="shared" si="5"/>
        <v>66.095560666044918</v>
      </c>
      <c r="T22" s="312">
        <f t="shared" si="5"/>
        <v>48.374451861241347</v>
      </c>
    </row>
    <row r="23" spans="1:20" s="79" customFormat="1" ht="20.25" customHeight="1">
      <c r="A23" s="79" t="s">
        <v>85</v>
      </c>
      <c r="B23" s="204">
        <f>B9*100/B$6+0.03</f>
        <v>56.0757403575209</v>
      </c>
      <c r="C23" s="204">
        <f t="shared" si="6"/>
        <v>66.483917797261583</v>
      </c>
      <c r="D23" s="204">
        <f t="shared" si="6"/>
        <v>46.316931065404063</v>
      </c>
      <c r="E23" s="94" t="s">
        <v>84</v>
      </c>
      <c r="F23" s="205">
        <f t="shared" si="2"/>
        <v>1.3468106737892651</v>
      </c>
      <c r="G23" s="205">
        <f t="shared" si="2"/>
        <v>1.9908921594204505</v>
      </c>
      <c r="H23" s="205">
        <f t="shared" si="2"/>
        <v>0.74635765631676065</v>
      </c>
      <c r="I23" s="94" t="s">
        <v>84</v>
      </c>
      <c r="J23" s="205">
        <f t="shared" ref="J23:K28" si="7">J10*100/J$6</f>
        <v>1.0361230961876113</v>
      </c>
      <c r="K23" s="205">
        <f t="shared" si="7"/>
        <v>1.0116314445919727</v>
      </c>
      <c r="L23" s="205">
        <f t="shared" si="3"/>
        <v>1.058961010169708</v>
      </c>
      <c r="M23" s="695" t="s">
        <v>84</v>
      </c>
      <c r="N23" s="704">
        <f t="shared" ref="N23:N28" si="8">N10*100/N$6</f>
        <v>1.0592718624347011</v>
      </c>
      <c r="O23" s="704">
        <f t="shared" si="4"/>
        <v>1.6893733519138203</v>
      </c>
      <c r="P23" s="704">
        <f t="shared" si="4"/>
        <v>0.47158640237278071</v>
      </c>
      <c r="Q23" s="318" t="s">
        <v>84</v>
      </c>
      <c r="R23" s="312">
        <f t="shared" si="5"/>
        <v>1.2132480494252937</v>
      </c>
      <c r="S23" s="312">
        <f t="shared" si="5"/>
        <v>1.6092248726414393</v>
      </c>
      <c r="T23" s="312">
        <f t="shared" si="5"/>
        <v>0.84405267392148697</v>
      </c>
    </row>
    <row r="24" spans="1:20" s="79" customFormat="1" ht="20.25" customHeight="1">
      <c r="A24" s="79" t="s">
        <v>84</v>
      </c>
      <c r="B24" s="204">
        <f t="shared" si="6"/>
        <v>1.4106630300921359</v>
      </c>
      <c r="C24" s="204">
        <f t="shared" si="6"/>
        <v>1.7449796951297527</v>
      </c>
      <c r="D24" s="204">
        <f t="shared" si="6"/>
        <v>1.0990661927990273</v>
      </c>
      <c r="E24" s="94" t="s">
        <v>83</v>
      </c>
      <c r="F24" s="205">
        <f t="shared" si="2"/>
        <v>0.58050927356882231</v>
      </c>
      <c r="G24" s="205">
        <f t="shared" si="2"/>
        <v>0.54655101730409128</v>
      </c>
      <c r="H24" s="205">
        <f t="shared" si="2"/>
        <v>0.61216728252754937</v>
      </c>
      <c r="I24" s="94" t="s">
        <v>83</v>
      </c>
      <c r="J24" s="205">
        <f t="shared" si="7"/>
        <v>2.3481568043367935</v>
      </c>
      <c r="K24" s="205">
        <f t="shared" si="7"/>
        <v>3.3023591301702306</v>
      </c>
      <c r="L24" s="205">
        <f>L11*100/L$6-0.03</f>
        <v>1.4283846077250704</v>
      </c>
      <c r="M24" s="695" t="s">
        <v>83</v>
      </c>
      <c r="N24" s="704">
        <f t="shared" si="8"/>
        <v>4.9298640850724071</v>
      </c>
      <c r="O24" s="704">
        <f t="shared" si="4"/>
        <v>6.6924012458196422</v>
      </c>
      <c r="P24" s="704">
        <f>P11*100/P$6</f>
        <v>3.2859742046560934</v>
      </c>
      <c r="Q24" s="318" t="s">
        <v>83</v>
      </c>
      <c r="R24" s="312">
        <f t="shared" si="5"/>
        <v>2.2705230353439703</v>
      </c>
      <c r="S24" s="312">
        <f t="shared" si="5"/>
        <v>3.1646527639080686</v>
      </c>
      <c r="T24" s="312">
        <f t="shared" si="5"/>
        <v>1.4368667667644632</v>
      </c>
    </row>
    <row r="25" spans="1:20" s="79" customFormat="1" ht="20.25" customHeight="1">
      <c r="A25" s="79" t="s">
        <v>83</v>
      </c>
      <c r="B25" s="204">
        <f t="shared" si="6"/>
        <v>1.2250597050758791</v>
      </c>
      <c r="C25" s="204">
        <f t="shared" si="6"/>
        <v>2.1183354338371521</v>
      </c>
      <c r="D25" s="471" t="s">
        <v>78</v>
      </c>
      <c r="E25" s="94" t="s">
        <v>82</v>
      </c>
      <c r="F25" s="205">
        <f t="shared" si="2"/>
        <v>36.871451093369416</v>
      </c>
      <c r="G25" s="205">
        <f t="shared" si="2"/>
        <v>26.890289905728512</v>
      </c>
      <c r="H25" s="205">
        <f t="shared" si="2"/>
        <v>46.176513397908735</v>
      </c>
      <c r="I25" s="94" t="s">
        <v>82</v>
      </c>
      <c r="J25" s="205">
        <f t="shared" si="7"/>
        <v>39.558319414657291</v>
      </c>
      <c r="K25" s="205">
        <f t="shared" si="7"/>
        <v>29.550276329919591</v>
      </c>
      <c r="L25" s="205">
        <f t="shared" si="3"/>
        <v>48.890594382142794</v>
      </c>
      <c r="M25" s="695" t="s">
        <v>82</v>
      </c>
      <c r="N25" s="704">
        <f t="shared" si="8"/>
        <v>40.617707598369471</v>
      </c>
      <c r="O25" s="704">
        <f t="shared" si="4"/>
        <v>30.429477277696666</v>
      </c>
      <c r="P25" s="704">
        <f>P12*100/P$6</f>
        <v>50.120105106064649</v>
      </c>
      <c r="Q25" s="318" t="s">
        <v>82</v>
      </c>
      <c r="R25" s="312">
        <f t="shared" si="5"/>
        <v>39.591346927962562</v>
      </c>
      <c r="S25" s="312">
        <f t="shared" si="5"/>
        <v>29.130561697405579</v>
      </c>
      <c r="T25" s="312">
        <f t="shared" si="5"/>
        <v>49.344628698072704</v>
      </c>
    </row>
    <row r="26" spans="1:20" s="79" customFormat="1" ht="20.25" customHeight="1">
      <c r="A26" s="79" t="s">
        <v>82</v>
      </c>
      <c r="B26" s="204">
        <f t="shared" si="6"/>
        <v>41.318536907311092</v>
      </c>
      <c r="C26" s="204">
        <f t="shared" si="6"/>
        <v>29.652767073771507</v>
      </c>
      <c r="D26" s="204">
        <f>D12*100/D$6</f>
        <v>52.191512636209559</v>
      </c>
      <c r="E26" s="94" t="s">
        <v>81</v>
      </c>
      <c r="F26" s="205">
        <f t="shared" si="2"/>
        <v>10.777352702757868</v>
      </c>
      <c r="G26" s="205">
        <f t="shared" si="2"/>
        <v>1.373428514733005</v>
      </c>
      <c r="H26" s="205">
        <f t="shared" si="2"/>
        <v>19.544278597621386</v>
      </c>
      <c r="I26" s="94" t="s">
        <v>81</v>
      </c>
      <c r="J26" s="205">
        <f t="shared" si="7"/>
        <v>11.528406737741033</v>
      </c>
      <c r="K26" s="205">
        <f t="shared" si="7"/>
        <v>1.8132199134844569</v>
      </c>
      <c r="L26" s="205">
        <f t="shared" si="3"/>
        <v>20.587599832414934</v>
      </c>
      <c r="M26" s="695" t="s">
        <v>81</v>
      </c>
      <c r="N26" s="704">
        <f t="shared" si="8"/>
        <v>10.270084176713233</v>
      </c>
      <c r="O26" s="704">
        <f t="shared" si="4"/>
        <v>0.99320965822584562</v>
      </c>
      <c r="P26" s="704">
        <f t="shared" si="4"/>
        <v>18.922474879425</v>
      </c>
      <c r="Q26" s="318" t="s">
        <v>81</v>
      </c>
      <c r="R26" s="312">
        <f t="shared" si="5"/>
        <v>10.98131786605517</v>
      </c>
      <c r="S26" s="312">
        <f t="shared" si="5"/>
        <v>1.420255419806608</v>
      </c>
      <c r="T26" s="312">
        <f t="shared" si="5"/>
        <v>19.895728591885128</v>
      </c>
    </row>
    <row r="27" spans="1:20" s="79" customFormat="1" ht="20.25" customHeight="1">
      <c r="A27" s="79" t="s">
        <v>81</v>
      </c>
      <c r="B27" s="204">
        <f>B13*100/B$6+0.03</f>
        <v>11.379164614937494</v>
      </c>
      <c r="C27" s="204">
        <f t="shared" si="6"/>
        <v>1.5010794675499866</v>
      </c>
      <c r="D27" s="204">
        <f>D13*100/D$6</f>
        <v>20.527983699453987</v>
      </c>
      <c r="E27" s="94" t="s">
        <v>80</v>
      </c>
      <c r="F27" s="205">
        <f t="shared" si="2"/>
        <v>7.9604369200982079</v>
      </c>
      <c r="G27" s="205">
        <f t="shared" si="2"/>
        <v>7.8227506645540617</v>
      </c>
      <c r="H27" s="205">
        <f t="shared" si="2"/>
        <v>8.0887966532225875</v>
      </c>
      <c r="I27" s="94" t="s">
        <v>80</v>
      </c>
      <c r="J27" s="205">
        <f t="shared" si="7"/>
        <v>8.2632214459738247</v>
      </c>
      <c r="K27" s="205">
        <f t="shared" si="7"/>
        <v>7.801207671555245</v>
      </c>
      <c r="L27" s="205">
        <f t="shared" si="3"/>
        <v>8.694038894013719</v>
      </c>
      <c r="M27" s="695" t="s">
        <v>80</v>
      </c>
      <c r="N27" s="704">
        <f t="shared" si="8"/>
        <v>8.1378278799926278</v>
      </c>
      <c r="O27" s="704">
        <f t="shared" si="4"/>
        <v>7.8190196072504206</v>
      </c>
      <c r="P27" s="704">
        <f t="shared" si="4"/>
        <v>8.4351751955702081</v>
      </c>
      <c r="Q27" s="318" t="s">
        <v>80</v>
      </c>
      <c r="R27" s="312">
        <f t="shared" si="5"/>
        <v>8.1917028649341326</v>
      </c>
      <c r="S27" s="312">
        <f t="shared" si="5"/>
        <v>8.0245400874402435</v>
      </c>
      <c r="T27" s="312">
        <f t="shared" si="5"/>
        <v>8.3475597757145596</v>
      </c>
    </row>
    <row r="28" spans="1:20" s="79" customFormat="1" ht="20.25" customHeight="1">
      <c r="A28" s="78" t="s">
        <v>80</v>
      </c>
      <c r="B28" s="77">
        <f t="shared" si="6"/>
        <v>8.4053180042515265</v>
      </c>
      <c r="C28" s="77">
        <f t="shared" si="6"/>
        <v>8.6551839124578507</v>
      </c>
      <c r="D28" s="77">
        <f>D14*100/D$6</f>
        <v>8.1724327344259837</v>
      </c>
      <c r="E28" s="94" t="s">
        <v>79</v>
      </c>
      <c r="F28" s="205">
        <f t="shared" si="2"/>
        <v>18.133661470513335</v>
      </c>
      <c r="G28" s="205">
        <f t="shared" si="2"/>
        <v>17.694110726441444</v>
      </c>
      <c r="H28" s="205">
        <f t="shared" si="2"/>
        <v>18.543438147064762</v>
      </c>
      <c r="I28" s="94" t="s">
        <v>79</v>
      </c>
      <c r="J28" s="205">
        <f t="shared" si="7"/>
        <v>19.766691230942431</v>
      </c>
      <c r="K28" s="205">
        <f>K15*100/K$6+0.03</f>
        <v>19.965848744879889</v>
      </c>
      <c r="L28" s="205">
        <f t="shared" si="3"/>
        <v>19.608955655714144</v>
      </c>
      <c r="M28" s="699" t="s">
        <v>79</v>
      </c>
      <c r="N28" s="704">
        <f t="shared" si="8"/>
        <v>22.209795541663606</v>
      </c>
      <c r="O28" s="704">
        <f>O15*100/O$6</f>
        <v>21.617248012220397</v>
      </c>
      <c r="P28" s="704">
        <f t="shared" si="4"/>
        <v>22.762455031069443</v>
      </c>
      <c r="Q28" s="313" t="s">
        <v>79</v>
      </c>
      <c r="R28" s="312">
        <f t="shared" si="5"/>
        <v>20.418326196973261</v>
      </c>
      <c r="S28" s="312">
        <f t="shared" si="5"/>
        <v>19.685766190158727</v>
      </c>
      <c r="T28" s="312">
        <f t="shared" si="5"/>
        <v>21.101340330473015</v>
      </c>
    </row>
    <row r="29" spans="1:20" s="79" customFormat="1" ht="20.25" customHeight="1">
      <c r="A29" s="706" t="s">
        <v>317</v>
      </c>
      <c r="B29" s="202">
        <f t="shared" si="6"/>
        <v>21.564054288122069</v>
      </c>
      <c r="C29" s="202">
        <f t="shared" si="6"/>
        <v>19.496503693763671</v>
      </c>
      <c r="D29" s="202">
        <f>D15*100/D$6</f>
        <v>23.49109620232959</v>
      </c>
      <c r="E29" s="461"/>
      <c r="F29" s="460"/>
      <c r="G29" s="460"/>
      <c r="H29" s="460"/>
      <c r="I29" s="461"/>
      <c r="J29" s="460"/>
      <c r="K29" s="460"/>
      <c r="L29" s="460"/>
      <c r="M29" s="705"/>
      <c r="N29" s="460"/>
      <c r="O29" s="460"/>
      <c r="P29" s="460"/>
      <c r="Q29" s="203"/>
      <c r="R29" s="303"/>
      <c r="S29" s="303"/>
      <c r="T29" s="303"/>
    </row>
    <row r="30" spans="1:20" s="79" customFormat="1" ht="20.25" customHeight="1">
      <c r="A30" s="74"/>
      <c r="B30" s="73"/>
      <c r="C30" s="73"/>
      <c r="D30" s="73"/>
      <c r="E30" s="200"/>
      <c r="F30" s="135"/>
      <c r="G30" s="135"/>
      <c r="H30" s="135"/>
      <c r="I30" s="200"/>
      <c r="J30" s="135"/>
      <c r="K30" s="135"/>
      <c r="L30" s="135"/>
      <c r="M30" s="200"/>
      <c r="N30" s="135"/>
      <c r="O30" s="135"/>
      <c r="P30" s="135"/>
      <c r="Q30" s="200"/>
      <c r="R30" s="81"/>
      <c r="S30" s="81"/>
      <c r="T30" s="81"/>
    </row>
    <row r="31" spans="1:20" s="79" customFormat="1" ht="24" customHeight="1">
      <c r="A31" s="84"/>
      <c r="B31" s="472"/>
      <c r="C31" s="472"/>
      <c r="D31" s="472"/>
      <c r="E31" s="200"/>
      <c r="F31" s="135"/>
      <c r="G31" s="135"/>
      <c r="H31" s="135"/>
      <c r="I31" s="200"/>
      <c r="J31" s="135"/>
      <c r="K31" s="135"/>
      <c r="L31" s="135"/>
      <c r="M31" s="200"/>
      <c r="N31" s="135"/>
      <c r="O31" s="135"/>
      <c r="P31" s="135"/>
      <c r="Q31" s="295"/>
      <c r="R31" s="924">
        <v>2564</v>
      </c>
      <c r="S31" s="924"/>
      <c r="T31" s="294"/>
    </row>
    <row r="32" spans="1:20" ht="24" customHeight="1">
      <c r="A32" s="79"/>
      <c r="B32" s="456"/>
      <c r="C32" s="456"/>
      <c r="D32" s="456"/>
    </row>
    <row r="33" spans="1:16" ht="24" customHeight="1">
      <c r="A33" s="79"/>
      <c r="B33" s="456"/>
      <c r="C33" s="456"/>
      <c r="D33" s="456"/>
    </row>
    <row r="34" spans="1:16" ht="24" customHeight="1">
      <c r="A34" s="79"/>
      <c r="B34" s="456"/>
      <c r="C34" s="456"/>
      <c r="D34" s="456"/>
    </row>
    <row r="35" spans="1:16" ht="24" customHeight="1">
      <c r="A35" s="79"/>
      <c r="B35" s="456"/>
      <c r="C35" s="456"/>
      <c r="D35" s="456"/>
    </row>
    <row r="36" spans="1:16" ht="24" customHeight="1">
      <c r="A36" s="79"/>
      <c r="B36" s="456"/>
      <c r="C36" s="456"/>
      <c r="D36" s="469"/>
    </row>
    <row r="37" spans="1:16" ht="24" customHeight="1">
      <c r="A37" s="79"/>
      <c r="B37" s="456"/>
      <c r="C37" s="456"/>
      <c r="D37" s="456"/>
    </row>
    <row r="38" spans="1:16" ht="24" customHeight="1">
      <c r="A38" s="79"/>
      <c r="B38" s="456"/>
      <c r="C38" s="456"/>
      <c r="D38" s="456"/>
    </row>
    <row r="39" spans="1:16" ht="24" customHeight="1">
      <c r="A39" s="79"/>
      <c r="B39" s="456"/>
      <c r="C39" s="456"/>
      <c r="D39" s="456"/>
    </row>
    <row r="40" spans="1:16" ht="24" customHeight="1">
      <c r="A40" s="79"/>
      <c r="B40" s="456"/>
      <c r="C40" s="456"/>
      <c r="D40" s="456"/>
    </row>
    <row r="47" spans="1:16" ht="24" customHeight="1">
      <c r="B47" s="92"/>
      <c r="D47" s="92"/>
      <c r="F47" s="457"/>
      <c r="H47" s="457"/>
      <c r="J47" s="457"/>
      <c r="L47" s="457"/>
      <c r="N47" s="457"/>
      <c r="P47" s="457"/>
    </row>
    <row r="48" spans="1:16" ht="24" customHeight="1">
      <c r="B48" s="92"/>
      <c r="D48" s="92"/>
      <c r="F48" s="457"/>
      <c r="H48" s="457"/>
      <c r="J48" s="457"/>
      <c r="L48" s="457"/>
      <c r="N48" s="457"/>
      <c r="P48" s="457"/>
    </row>
    <row r="49" spans="2:16" ht="24" customHeight="1">
      <c r="B49" s="92"/>
      <c r="D49" s="92"/>
      <c r="F49" s="457"/>
      <c r="H49" s="457"/>
      <c r="J49" s="457"/>
      <c r="L49" s="457"/>
      <c r="N49" s="457"/>
      <c r="P49" s="457"/>
    </row>
    <row r="50" spans="2:16" ht="24" customHeight="1">
      <c r="B50" s="92"/>
      <c r="D50" s="92"/>
      <c r="F50" s="457"/>
      <c r="H50" s="457"/>
      <c r="J50" s="457"/>
      <c r="L50" s="457"/>
      <c r="N50" s="457"/>
      <c r="P50" s="457"/>
    </row>
    <row r="51" spans="2:16" ht="24" customHeight="1">
      <c r="B51" s="92"/>
      <c r="D51" s="92"/>
      <c r="F51" s="457"/>
      <c r="H51" s="457"/>
      <c r="J51" s="457"/>
      <c r="L51" s="457"/>
      <c r="N51" s="457"/>
      <c r="P51" s="457"/>
    </row>
    <row r="52" spans="2:16" ht="24" customHeight="1">
      <c r="B52" s="92"/>
      <c r="D52" s="92"/>
      <c r="F52" s="457"/>
      <c r="H52" s="457"/>
      <c r="J52" s="457"/>
      <c r="L52" s="457"/>
      <c r="N52" s="457"/>
      <c r="P52" s="457"/>
    </row>
    <row r="54" spans="2:16" ht="24" customHeight="1">
      <c r="B54" s="92"/>
      <c r="D54" s="92"/>
      <c r="F54" s="457"/>
      <c r="H54" s="457"/>
      <c r="J54" s="457"/>
      <c r="L54" s="457"/>
      <c r="N54" s="457"/>
      <c r="P54" s="457"/>
    </row>
    <row r="55" spans="2:16" ht="24" customHeight="1">
      <c r="B55" s="92"/>
      <c r="D55" s="92"/>
      <c r="F55" s="457"/>
      <c r="H55" s="457"/>
      <c r="J55" s="457"/>
      <c r="L55" s="457"/>
      <c r="N55" s="457"/>
      <c r="P55" s="457"/>
    </row>
    <row r="56" spans="2:16" ht="24" customHeight="1">
      <c r="B56" s="92"/>
      <c r="D56" s="92"/>
      <c r="F56" s="457"/>
      <c r="H56" s="457"/>
      <c r="J56" s="457"/>
      <c r="L56" s="457"/>
      <c r="N56" s="457"/>
      <c r="P56" s="457"/>
    </row>
    <row r="57" spans="2:16" ht="24" customHeight="1">
      <c r="B57" s="92"/>
      <c r="D57" s="92"/>
      <c r="F57" s="457"/>
      <c r="H57" s="457"/>
      <c r="J57" s="457"/>
      <c r="L57" s="457"/>
      <c r="N57" s="457"/>
      <c r="P57" s="457"/>
    </row>
    <row r="58" spans="2:16" ht="24" customHeight="1">
      <c r="B58" s="92"/>
      <c r="D58" s="92"/>
      <c r="F58" s="457"/>
      <c r="H58" s="457"/>
      <c r="J58" s="457"/>
      <c r="L58" s="457"/>
      <c r="N58" s="457"/>
      <c r="P58" s="457"/>
    </row>
    <row r="74" spans="2:16" ht="24" customHeight="1">
      <c r="B74" s="92"/>
      <c r="D74" s="92"/>
      <c r="F74" s="457"/>
      <c r="H74" s="457"/>
      <c r="J74" s="457"/>
      <c r="L74" s="457"/>
      <c r="N74" s="457"/>
      <c r="P74" s="457"/>
    </row>
    <row r="75" spans="2:16" ht="24" customHeight="1">
      <c r="B75" s="92"/>
      <c r="D75" s="92"/>
      <c r="F75" s="457"/>
      <c r="H75" s="457"/>
      <c r="J75" s="457"/>
      <c r="L75" s="457"/>
      <c r="N75" s="457"/>
      <c r="P75" s="457"/>
    </row>
    <row r="76" spans="2:16" ht="24" customHeight="1">
      <c r="B76" s="92"/>
      <c r="D76" s="92"/>
      <c r="F76" s="457"/>
      <c r="H76" s="457"/>
      <c r="J76" s="457"/>
      <c r="L76" s="457"/>
      <c r="N76" s="457"/>
      <c r="P76" s="457"/>
    </row>
    <row r="78" spans="2:16" ht="24" customHeight="1">
      <c r="B78" s="92"/>
      <c r="D78" s="92"/>
      <c r="F78" s="457"/>
      <c r="H78" s="457"/>
      <c r="J78" s="457"/>
      <c r="L78" s="457"/>
      <c r="N78" s="457"/>
      <c r="P78" s="457"/>
    </row>
    <row r="79" spans="2:16" ht="24" customHeight="1">
      <c r="B79" s="92"/>
      <c r="F79" s="457"/>
      <c r="J79" s="457"/>
      <c r="N79" s="457"/>
    </row>
    <row r="80" spans="2:16" ht="24" customHeight="1">
      <c r="B80" s="92"/>
      <c r="D80" s="92"/>
      <c r="F80" s="457"/>
      <c r="H80" s="457"/>
      <c r="J80" s="457"/>
      <c r="L80" s="457"/>
      <c r="N80" s="457"/>
      <c r="P80" s="457"/>
    </row>
    <row r="81" spans="2:16" ht="24" customHeight="1">
      <c r="B81" s="92"/>
      <c r="D81" s="92"/>
      <c r="F81" s="457"/>
      <c r="H81" s="457"/>
      <c r="J81" s="457"/>
      <c r="L81" s="457"/>
      <c r="N81" s="457"/>
      <c r="P81" s="457"/>
    </row>
    <row r="83" spans="2:16" ht="24" customHeight="1">
      <c r="B83" s="92"/>
      <c r="D83" s="92"/>
      <c r="F83" s="457"/>
      <c r="H83" s="457"/>
      <c r="J83" s="457"/>
      <c r="L83" s="457"/>
      <c r="N83" s="457"/>
      <c r="P83" s="457"/>
    </row>
    <row r="85" spans="2:16" ht="24" customHeight="1">
      <c r="B85" s="92"/>
      <c r="D85" s="92"/>
      <c r="F85" s="457"/>
      <c r="H85" s="457"/>
      <c r="J85" s="457"/>
      <c r="L85" s="457"/>
      <c r="N85" s="457"/>
      <c r="P85" s="457"/>
    </row>
    <row r="87" spans="2:16" ht="24" customHeight="1">
      <c r="B87" s="92"/>
      <c r="D87" s="92"/>
      <c r="F87" s="457"/>
      <c r="H87" s="457"/>
      <c r="J87" s="457"/>
      <c r="L87" s="457"/>
      <c r="N87" s="457"/>
      <c r="P87" s="457"/>
    </row>
    <row r="100" spans="2:16" ht="24" customHeight="1">
      <c r="B100" s="92"/>
      <c r="D100" s="92"/>
      <c r="F100" s="457"/>
      <c r="H100" s="457"/>
      <c r="J100" s="457"/>
      <c r="L100" s="457"/>
      <c r="N100" s="457"/>
      <c r="P100" s="457"/>
    </row>
    <row r="101" spans="2:16" ht="24" customHeight="1">
      <c r="B101" s="92"/>
      <c r="D101" s="92"/>
      <c r="F101" s="457"/>
      <c r="H101" s="457"/>
      <c r="J101" s="457"/>
      <c r="L101" s="457"/>
      <c r="N101" s="457"/>
      <c r="P101" s="457"/>
    </row>
    <row r="104" spans="2:16" ht="24" customHeight="1">
      <c r="B104" s="92"/>
      <c r="D104" s="92"/>
      <c r="F104" s="457"/>
      <c r="H104" s="457"/>
      <c r="J104" s="457"/>
      <c r="L104" s="457"/>
      <c r="N104" s="457"/>
      <c r="P104" s="457"/>
    </row>
    <row r="106" spans="2:16" ht="24" customHeight="1">
      <c r="B106" s="92"/>
      <c r="D106" s="92"/>
      <c r="F106" s="457"/>
      <c r="H106" s="457"/>
      <c r="J106" s="457"/>
      <c r="L106" s="457"/>
      <c r="N106" s="457"/>
      <c r="P106" s="457"/>
    </row>
    <row r="108" spans="2:16" ht="24" customHeight="1">
      <c r="B108" s="92"/>
      <c r="D108" s="92"/>
      <c r="F108" s="457"/>
      <c r="H108" s="457"/>
      <c r="J108" s="457"/>
      <c r="L108" s="457"/>
      <c r="N108" s="457"/>
      <c r="P108" s="457"/>
    </row>
    <row r="109" spans="2:16" ht="24" customHeight="1">
      <c r="B109" s="92"/>
      <c r="D109" s="92"/>
      <c r="F109" s="457"/>
      <c r="H109" s="457"/>
      <c r="J109" s="457"/>
      <c r="L109" s="457"/>
      <c r="N109" s="457"/>
      <c r="P109" s="457"/>
    </row>
    <row r="110" spans="2:16" ht="24" customHeight="1">
      <c r="B110" s="92"/>
      <c r="D110" s="92"/>
      <c r="F110" s="457"/>
      <c r="H110" s="457"/>
      <c r="J110" s="457"/>
      <c r="L110" s="457"/>
      <c r="N110" s="457"/>
      <c r="P110" s="457"/>
    </row>
    <row r="111" spans="2:16" ht="24" customHeight="1">
      <c r="B111" s="92"/>
      <c r="D111" s="92"/>
      <c r="F111" s="457"/>
      <c r="H111" s="457"/>
      <c r="J111" s="457"/>
      <c r="L111" s="457"/>
      <c r="N111" s="457"/>
      <c r="P111" s="457"/>
    </row>
    <row r="112" spans="2:16" ht="24" customHeight="1">
      <c r="B112" s="92"/>
      <c r="D112" s="92"/>
      <c r="F112" s="457"/>
      <c r="H112" s="457"/>
      <c r="J112" s="457"/>
      <c r="L112" s="457"/>
      <c r="N112" s="457"/>
      <c r="P112" s="457"/>
    </row>
    <row r="114" spans="2:16" ht="24" customHeight="1">
      <c r="B114" s="92"/>
      <c r="D114" s="92"/>
      <c r="F114" s="457"/>
      <c r="H114" s="457"/>
      <c r="J114" s="457"/>
      <c r="L114" s="457"/>
      <c r="N114" s="457"/>
      <c r="P114" s="457"/>
    </row>
    <row r="115" spans="2:16" ht="24" customHeight="1">
      <c r="B115" s="92"/>
      <c r="D115" s="92"/>
      <c r="F115" s="457"/>
      <c r="H115" s="457"/>
      <c r="J115" s="457"/>
      <c r="L115" s="457"/>
      <c r="N115" s="457"/>
      <c r="P115" s="457"/>
    </row>
    <row r="116" spans="2:16" ht="24" customHeight="1">
      <c r="B116" s="92"/>
      <c r="D116" s="92"/>
      <c r="F116" s="457"/>
      <c r="H116" s="457"/>
      <c r="J116" s="457"/>
      <c r="L116" s="457"/>
      <c r="N116" s="457"/>
      <c r="P116" s="457"/>
    </row>
    <row r="117" spans="2:16" ht="24" customHeight="1">
      <c r="B117" s="92"/>
      <c r="D117" s="92"/>
      <c r="F117" s="457"/>
      <c r="H117" s="457"/>
      <c r="J117" s="457"/>
      <c r="L117" s="457"/>
      <c r="N117" s="457"/>
      <c r="P117" s="457"/>
    </row>
    <row r="118" spans="2:16" ht="24" customHeight="1">
      <c r="B118" s="92"/>
      <c r="D118" s="92"/>
      <c r="F118" s="457"/>
      <c r="H118" s="457"/>
      <c r="J118" s="457"/>
      <c r="L118" s="457"/>
      <c r="N118" s="457"/>
      <c r="P118" s="457"/>
    </row>
    <row r="136" spans="2:16" ht="24" customHeight="1">
      <c r="B136" s="92"/>
      <c r="D136" s="92"/>
      <c r="F136" s="457"/>
      <c r="H136" s="457"/>
      <c r="J136" s="457"/>
      <c r="L136" s="457"/>
      <c r="N136" s="457"/>
      <c r="P136" s="457"/>
    </row>
    <row r="137" spans="2:16" ht="24" customHeight="1">
      <c r="B137" s="92"/>
      <c r="D137" s="92"/>
      <c r="F137" s="457"/>
      <c r="H137" s="457"/>
      <c r="J137" s="457"/>
      <c r="L137" s="457"/>
      <c r="N137" s="457"/>
      <c r="P137" s="457"/>
    </row>
    <row r="138" spans="2:16" ht="24" customHeight="1">
      <c r="B138" s="92"/>
      <c r="D138" s="92"/>
      <c r="F138" s="457"/>
      <c r="H138" s="457"/>
      <c r="J138" s="457"/>
      <c r="L138" s="457"/>
      <c r="N138" s="457"/>
      <c r="P138" s="457"/>
    </row>
    <row r="139" spans="2:16" ht="24" customHeight="1">
      <c r="B139" s="92"/>
      <c r="D139" s="92"/>
      <c r="F139" s="457"/>
      <c r="H139" s="457"/>
      <c r="J139" s="457"/>
      <c r="L139" s="457"/>
      <c r="N139" s="457"/>
      <c r="P139" s="457"/>
    </row>
    <row r="140" spans="2:16" ht="24" customHeight="1">
      <c r="B140" s="92"/>
      <c r="D140" s="92"/>
      <c r="F140" s="457"/>
      <c r="H140" s="457"/>
      <c r="J140" s="457"/>
      <c r="L140" s="457"/>
      <c r="N140" s="457"/>
      <c r="P140" s="457"/>
    </row>
    <row r="141" spans="2:16" ht="24" customHeight="1">
      <c r="B141" s="92"/>
      <c r="D141" s="92"/>
      <c r="F141" s="457"/>
      <c r="H141" s="457"/>
      <c r="J141" s="457"/>
      <c r="L141" s="457"/>
      <c r="N141" s="457"/>
      <c r="P141" s="457"/>
    </row>
    <row r="162" spans="2:16" ht="24" customHeight="1">
      <c r="B162" s="92"/>
      <c r="D162" s="92"/>
      <c r="F162" s="457"/>
      <c r="H162" s="457"/>
      <c r="J162" s="457"/>
      <c r="L162" s="457"/>
      <c r="N162" s="457"/>
      <c r="P162" s="457"/>
    </row>
    <row r="163" spans="2:16" ht="24" customHeight="1">
      <c r="B163" s="92"/>
      <c r="D163" s="92"/>
      <c r="F163" s="457"/>
      <c r="H163" s="457"/>
      <c r="J163" s="457"/>
      <c r="L163" s="457"/>
      <c r="N163" s="457"/>
      <c r="P163" s="457"/>
    </row>
    <row r="165" spans="2:16" ht="24" customHeight="1">
      <c r="B165" s="92"/>
      <c r="D165" s="92"/>
      <c r="F165" s="457"/>
      <c r="H165" s="457"/>
      <c r="J165" s="457"/>
      <c r="L165" s="457"/>
      <c r="N165" s="457"/>
      <c r="P165" s="457"/>
    </row>
    <row r="166" spans="2:16" ht="24" customHeight="1">
      <c r="B166" s="92"/>
      <c r="D166" s="92"/>
      <c r="F166" s="457"/>
      <c r="H166" s="457"/>
      <c r="J166" s="457"/>
      <c r="L166" s="457"/>
      <c r="N166" s="457"/>
      <c r="P166" s="457"/>
    </row>
    <row r="167" spans="2:16" ht="24" customHeight="1">
      <c r="B167" s="92"/>
      <c r="D167" s="92"/>
      <c r="F167" s="457"/>
      <c r="H167" s="457"/>
      <c r="J167" s="457"/>
      <c r="L167" s="457"/>
      <c r="N167" s="457"/>
      <c r="P167" s="457"/>
    </row>
    <row r="168" spans="2:16" ht="24" customHeight="1">
      <c r="B168" s="92"/>
      <c r="D168" s="92"/>
      <c r="F168" s="457"/>
      <c r="H168" s="457"/>
      <c r="J168" s="457"/>
      <c r="L168" s="457"/>
      <c r="N168" s="457"/>
      <c r="P168" s="457"/>
    </row>
    <row r="169" spans="2:16" ht="24" customHeight="1">
      <c r="B169" s="92"/>
      <c r="D169" s="92"/>
      <c r="F169" s="457"/>
      <c r="H169" s="457"/>
      <c r="J169" s="457"/>
      <c r="L169" s="457"/>
      <c r="N169" s="457"/>
      <c r="P169" s="457"/>
    </row>
    <row r="170" spans="2:16" ht="24" customHeight="1">
      <c r="B170" s="92"/>
      <c r="D170" s="92"/>
      <c r="F170" s="457"/>
      <c r="H170" s="457"/>
      <c r="J170" s="457"/>
      <c r="L170" s="457"/>
      <c r="N170" s="457"/>
      <c r="P170" s="457"/>
    </row>
    <row r="183" spans="2:16" ht="24" customHeight="1">
      <c r="B183" s="92"/>
      <c r="C183" s="92"/>
      <c r="D183" s="92"/>
      <c r="F183" s="457"/>
      <c r="G183" s="457"/>
      <c r="H183" s="457"/>
      <c r="J183" s="457"/>
      <c r="K183" s="457"/>
      <c r="L183" s="457"/>
      <c r="N183" s="457"/>
      <c r="O183" s="457"/>
      <c r="P183" s="457"/>
    </row>
    <row r="184" spans="2:16" ht="24" customHeight="1">
      <c r="B184" s="92"/>
      <c r="C184" s="92"/>
      <c r="D184" s="92"/>
      <c r="F184" s="457"/>
      <c r="G184" s="457"/>
      <c r="H184" s="457"/>
      <c r="J184" s="457"/>
      <c r="K184" s="457"/>
      <c r="L184" s="457"/>
      <c r="N184" s="457"/>
      <c r="O184" s="457"/>
      <c r="P184" s="457"/>
    </row>
    <row r="185" spans="2:16" ht="24" customHeight="1">
      <c r="B185" s="92"/>
      <c r="C185" s="92"/>
      <c r="D185" s="92"/>
      <c r="F185" s="457"/>
      <c r="G185" s="457"/>
      <c r="H185" s="457"/>
      <c r="J185" s="457"/>
      <c r="K185" s="457"/>
      <c r="L185" s="457"/>
      <c r="N185" s="457"/>
      <c r="O185" s="457"/>
      <c r="P185" s="457"/>
    </row>
  </sheetData>
  <mergeCells count="1">
    <mergeCell ref="R31:S31"/>
  </mergeCells>
  <pageMargins left="0.94488188976377963" right="0" top="0.94488188976377963" bottom="0.98425196850393704" header="0.6692913385826772" footer="0.51181102362204722"/>
  <pageSetup paperSize="9" orientation="portrait" r:id="rId1"/>
  <headerFooter alignWithMargins="0">
    <oddHeader>&amp;C&amp;"TH SarabunPSK,Regular"&amp;16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Z1" workbookViewId="0">
      <selection activeCell="AX4" sqref="AX4:AZ4"/>
    </sheetView>
  </sheetViews>
  <sheetFormatPr defaultRowHeight="12.75"/>
  <cols>
    <col min="1" max="1" width="13.7109375" style="707" customWidth="1"/>
    <col min="2" max="52" width="9.28515625" style="707" customWidth="1"/>
    <col min="53" max="53" width="15" style="707" bestFit="1" customWidth="1"/>
    <col min="54" max="16384" width="9.140625" style="707"/>
  </cols>
  <sheetData>
    <row r="1" spans="1:53" ht="23.25">
      <c r="A1" s="455" t="s">
        <v>331</v>
      </c>
    </row>
    <row r="2" spans="1:53">
      <c r="A2" s="455" t="s">
        <v>332</v>
      </c>
    </row>
    <row r="3" spans="1:53" ht="13.5" thickBot="1"/>
    <row r="4" spans="1:53" ht="22.5" customHeight="1" thickBot="1">
      <c r="A4" s="749" t="s">
        <v>237</v>
      </c>
      <c r="B4" s="752" t="s">
        <v>153</v>
      </c>
      <c r="C4" s="753"/>
      <c r="D4" s="753"/>
      <c r="E4" s="753"/>
      <c r="F4" s="753"/>
      <c r="G4" s="753"/>
      <c r="H4" s="753"/>
      <c r="I4" s="753"/>
      <c r="J4" s="753"/>
      <c r="K4" s="753"/>
      <c r="L4" s="753"/>
      <c r="M4" s="753"/>
      <c r="N4" s="753" t="s">
        <v>152</v>
      </c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2" t="s">
        <v>151</v>
      </c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54" t="s">
        <v>236</v>
      </c>
    </row>
    <row r="5" spans="1:53" ht="21.75" customHeight="1">
      <c r="A5" s="750"/>
      <c r="B5" s="748" t="s">
        <v>0</v>
      </c>
      <c r="C5" s="747"/>
      <c r="D5" s="747"/>
      <c r="E5" s="747" t="s">
        <v>1</v>
      </c>
      <c r="F5" s="747"/>
      <c r="G5" s="747"/>
      <c r="H5" s="747" t="s">
        <v>2</v>
      </c>
      <c r="I5" s="747"/>
      <c r="J5" s="747"/>
      <c r="K5" s="747" t="s">
        <v>3</v>
      </c>
      <c r="L5" s="747"/>
      <c r="M5" s="747"/>
      <c r="N5" s="747" t="s">
        <v>0</v>
      </c>
      <c r="O5" s="747"/>
      <c r="P5" s="747"/>
      <c r="Q5" s="747" t="s">
        <v>1</v>
      </c>
      <c r="R5" s="747"/>
      <c r="S5" s="747"/>
      <c r="T5" s="747" t="s">
        <v>2</v>
      </c>
      <c r="U5" s="747"/>
      <c r="V5" s="747"/>
      <c r="W5" s="747" t="s">
        <v>3</v>
      </c>
      <c r="X5" s="747"/>
      <c r="Y5" s="747"/>
      <c r="Z5" s="748" t="s">
        <v>0</v>
      </c>
      <c r="AA5" s="747"/>
      <c r="AB5" s="747"/>
      <c r="AC5" s="747" t="s">
        <v>1</v>
      </c>
      <c r="AD5" s="747"/>
      <c r="AE5" s="747"/>
      <c r="AF5" s="747" t="s">
        <v>2</v>
      </c>
      <c r="AG5" s="747"/>
      <c r="AH5" s="747"/>
      <c r="AI5" s="747" t="s">
        <v>3</v>
      </c>
      <c r="AJ5" s="747"/>
      <c r="AK5" s="747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55"/>
    </row>
    <row r="6" spans="1:53" ht="22.5" customHeight="1" thickBot="1">
      <c r="A6" s="750"/>
      <c r="B6" s="746" t="s">
        <v>27</v>
      </c>
      <c r="C6" s="745"/>
      <c r="D6" s="745"/>
      <c r="E6" s="745" t="s">
        <v>31</v>
      </c>
      <c r="F6" s="745"/>
      <c r="G6" s="745"/>
      <c r="H6" s="745" t="s">
        <v>29</v>
      </c>
      <c r="I6" s="745"/>
      <c r="J6" s="745"/>
      <c r="K6" s="745" t="s">
        <v>28</v>
      </c>
      <c r="L6" s="745"/>
      <c r="M6" s="745"/>
      <c r="N6" s="745" t="s">
        <v>27</v>
      </c>
      <c r="O6" s="745"/>
      <c r="P6" s="745"/>
      <c r="Q6" s="745" t="s">
        <v>31</v>
      </c>
      <c r="R6" s="745"/>
      <c r="S6" s="745"/>
      <c r="T6" s="745" t="s">
        <v>29</v>
      </c>
      <c r="U6" s="745"/>
      <c r="V6" s="745"/>
      <c r="W6" s="745" t="s">
        <v>28</v>
      </c>
      <c r="X6" s="745"/>
      <c r="Y6" s="745"/>
      <c r="Z6" s="746" t="s">
        <v>27</v>
      </c>
      <c r="AA6" s="745"/>
      <c r="AB6" s="745"/>
      <c r="AC6" s="745" t="s">
        <v>31</v>
      </c>
      <c r="AD6" s="745"/>
      <c r="AE6" s="745"/>
      <c r="AF6" s="745" t="s">
        <v>29</v>
      </c>
      <c r="AG6" s="745"/>
      <c r="AH6" s="745"/>
      <c r="AI6" s="745" t="s">
        <v>28</v>
      </c>
      <c r="AJ6" s="745"/>
      <c r="AK6" s="745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55"/>
    </row>
    <row r="7" spans="1:53" ht="18.75">
      <c r="A7" s="750"/>
      <c r="B7" s="453" t="s">
        <v>9</v>
      </c>
      <c r="C7" s="452" t="s">
        <v>10</v>
      </c>
      <c r="D7" s="452" t="s">
        <v>11</v>
      </c>
      <c r="E7" s="452" t="s">
        <v>9</v>
      </c>
      <c r="F7" s="452" t="s">
        <v>10</v>
      </c>
      <c r="G7" s="452" t="s">
        <v>11</v>
      </c>
      <c r="H7" s="452" t="s">
        <v>9</v>
      </c>
      <c r="I7" s="452" t="s">
        <v>10</v>
      </c>
      <c r="J7" s="452" t="s">
        <v>11</v>
      </c>
      <c r="K7" s="452" t="s">
        <v>9</v>
      </c>
      <c r="L7" s="452" t="s">
        <v>10</v>
      </c>
      <c r="M7" s="452" t="s">
        <v>11</v>
      </c>
      <c r="N7" s="452" t="s">
        <v>9</v>
      </c>
      <c r="O7" s="452" t="s">
        <v>10</v>
      </c>
      <c r="P7" s="452" t="s">
        <v>11</v>
      </c>
      <c r="Q7" s="452" t="s">
        <v>9</v>
      </c>
      <c r="R7" s="452" t="s">
        <v>10</v>
      </c>
      <c r="S7" s="452" t="s">
        <v>11</v>
      </c>
      <c r="T7" s="452" t="s">
        <v>9</v>
      </c>
      <c r="U7" s="452" t="s">
        <v>10</v>
      </c>
      <c r="V7" s="452" t="s">
        <v>11</v>
      </c>
      <c r="W7" s="452" t="s">
        <v>9</v>
      </c>
      <c r="X7" s="452" t="s">
        <v>10</v>
      </c>
      <c r="Y7" s="452" t="s">
        <v>11</v>
      </c>
      <c r="Z7" s="453" t="s">
        <v>9</v>
      </c>
      <c r="AA7" s="452" t="s">
        <v>10</v>
      </c>
      <c r="AB7" s="452" t="s">
        <v>11</v>
      </c>
      <c r="AC7" s="452" t="s">
        <v>9</v>
      </c>
      <c r="AD7" s="452" t="s">
        <v>10</v>
      </c>
      <c r="AE7" s="452" t="s">
        <v>11</v>
      </c>
      <c r="AF7" s="452" t="s">
        <v>9</v>
      </c>
      <c r="AG7" s="452" t="s">
        <v>10</v>
      </c>
      <c r="AH7" s="452" t="s">
        <v>11</v>
      </c>
      <c r="AI7" s="452" t="s">
        <v>9</v>
      </c>
      <c r="AJ7" s="452" t="s">
        <v>10</v>
      </c>
      <c r="AK7" s="452" t="s">
        <v>11</v>
      </c>
      <c r="AL7" s="452" t="s">
        <v>9</v>
      </c>
      <c r="AM7" s="452" t="s">
        <v>10</v>
      </c>
      <c r="AN7" s="452" t="s">
        <v>11</v>
      </c>
      <c r="AO7" s="452" t="s">
        <v>9</v>
      </c>
      <c r="AP7" s="452" t="s">
        <v>10</v>
      </c>
      <c r="AQ7" s="452" t="s">
        <v>11</v>
      </c>
      <c r="AR7" s="452" t="s">
        <v>9</v>
      </c>
      <c r="AS7" s="452" t="s">
        <v>10</v>
      </c>
      <c r="AT7" s="452" t="s">
        <v>11</v>
      </c>
      <c r="AU7" s="452" t="s">
        <v>9</v>
      </c>
      <c r="AV7" s="452" t="s">
        <v>10</v>
      </c>
      <c r="AW7" s="452" t="s">
        <v>11</v>
      </c>
      <c r="AX7" s="452" t="s">
        <v>9</v>
      </c>
      <c r="AY7" s="452" t="s">
        <v>10</v>
      </c>
      <c r="AZ7" s="452" t="s">
        <v>11</v>
      </c>
      <c r="BA7" s="755"/>
    </row>
    <row r="8" spans="1:53" ht="19.5" thickBot="1">
      <c r="A8" s="751"/>
      <c r="B8" s="711" t="s">
        <v>39</v>
      </c>
      <c r="C8" s="710" t="s">
        <v>55</v>
      </c>
      <c r="D8" s="710" t="s">
        <v>54</v>
      </c>
      <c r="E8" s="710" t="s">
        <v>39</v>
      </c>
      <c r="F8" s="710" t="s">
        <v>55</v>
      </c>
      <c r="G8" s="710" t="s">
        <v>54</v>
      </c>
      <c r="H8" s="710" t="s">
        <v>39</v>
      </c>
      <c r="I8" s="710" t="s">
        <v>55</v>
      </c>
      <c r="J8" s="710" t="s">
        <v>54</v>
      </c>
      <c r="K8" s="710" t="s">
        <v>39</v>
      </c>
      <c r="L8" s="710" t="s">
        <v>55</v>
      </c>
      <c r="M8" s="710" t="s">
        <v>54</v>
      </c>
      <c r="N8" s="710" t="s">
        <v>39</v>
      </c>
      <c r="O8" s="710" t="s">
        <v>55</v>
      </c>
      <c r="P8" s="710" t="s">
        <v>54</v>
      </c>
      <c r="Q8" s="710" t="s">
        <v>39</v>
      </c>
      <c r="R8" s="710" t="s">
        <v>55</v>
      </c>
      <c r="S8" s="710" t="s">
        <v>54</v>
      </c>
      <c r="T8" s="710" t="s">
        <v>39</v>
      </c>
      <c r="U8" s="710" t="s">
        <v>55</v>
      </c>
      <c r="V8" s="710" t="s">
        <v>54</v>
      </c>
      <c r="W8" s="710" t="s">
        <v>39</v>
      </c>
      <c r="X8" s="710" t="s">
        <v>55</v>
      </c>
      <c r="Y8" s="710" t="s">
        <v>54</v>
      </c>
      <c r="Z8" s="711" t="s">
        <v>39</v>
      </c>
      <c r="AA8" s="710" t="s">
        <v>55</v>
      </c>
      <c r="AB8" s="710" t="s">
        <v>54</v>
      </c>
      <c r="AC8" s="710" t="s">
        <v>39</v>
      </c>
      <c r="AD8" s="710" t="s">
        <v>55</v>
      </c>
      <c r="AE8" s="710" t="s">
        <v>54</v>
      </c>
      <c r="AF8" s="710" t="s">
        <v>39</v>
      </c>
      <c r="AG8" s="710" t="s">
        <v>55</v>
      </c>
      <c r="AH8" s="710" t="s">
        <v>54</v>
      </c>
      <c r="AI8" s="710" t="s">
        <v>39</v>
      </c>
      <c r="AJ8" s="710" t="s">
        <v>55</v>
      </c>
      <c r="AK8" s="710" t="s">
        <v>54</v>
      </c>
      <c r="AL8" s="710" t="s">
        <v>39</v>
      </c>
      <c r="AM8" s="710" t="s">
        <v>55</v>
      </c>
      <c r="AN8" s="710" t="s">
        <v>54</v>
      </c>
      <c r="AO8" s="710" t="s">
        <v>39</v>
      </c>
      <c r="AP8" s="710" t="s">
        <v>55</v>
      </c>
      <c r="AQ8" s="710" t="s">
        <v>54</v>
      </c>
      <c r="AR8" s="710" t="s">
        <v>39</v>
      </c>
      <c r="AS8" s="710" t="s">
        <v>55</v>
      </c>
      <c r="AT8" s="710" t="s">
        <v>54</v>
      </c>
      <c r="AU8" s="710" t="s">
        <v>39</v>
      </c>
      <c r="AV8" s="710" t="s">
        <v>55</v>
      </c>
      <c r="AW8" s="710" t="s">
        <v>54</v>
      </c>
      <c r="AX8" s="710" t="s">
        <v>39</v>
      </c>
      <c r="AY8" s="710" t="s">
        <v>55</v>
      </c>
      <c r="AZ8" s="710" t="s">
        <v>54</v>
      </c>
      <c r="BA8" s="756"/>
    </row>
    <row r="9" spans="1:53" s="732" customFormat="1" ht="26.25" customHeight="1">
      <c r="A9" s="730" t="s">
        <v>148</v>
      </c>
      <c r="B9" s="731">
        <v>1236358</v>
      </c>
      <c r="C9" s="731">
        <v>680638</v>
      </c>
      <c r="D9" s="731">
        <v>555720</v>
      </c>
      <c r="E9" s="731">
        <v>1252549</v>
      </c>
      <c r="F9" s="731">
        <v>695555</v>
      </c>
      <c r="G9" s="731">
        <v>556994</v>
      </c>
      <c r="H9" s="731">
        <v>1299811</v>
      </c>
      <c r="I9" s="731">
        <v>717188</v>
      </c>
      <c r="J9" s="731">
        <v>582623</v>
      </c>
      <c r="K9" s="731">
        <v>1263081</v>
      </c>
      <c r="L9" s="731">
        <v>697938</v>
      </c>
      <c r="M9" s="731">
        <v>565143</v>
      </c>
      <c r="N9" s="731">
        <v>1184151</v>
      </c>
      <c r="O9" s="731">
        <v>650780</v>
      </c>
      <c r="P9" s="731">
        <v>533371</v>
      </c>
      <c r="Q9" s="731">
        <v>1171095</v>
      </c>
      <c r="R9" s="731">
        <v>644778</v>
      </c>
      <c r="S9" s="731">
        <v>526317</v>
      </c>
      <c r="T9" s="731">
        <v>1164344</v>
      </c>
      <c r="U9" s="731">
        <v>655575</v>
      </c>
      <c r="V9" s="731">
        <v>508769</v>
      </c>
      <c r="W9" s="731">
        <v>1198717</v>
      </c>
      <c r="X9" s="731">
        <v>654869</v>
      </c>
      <c r="Y9" s="731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2" t="s">
        <v>39</v>
      </c>
    </row>
    <row r="10" spans="1:53" s="726" customFormat="1" ht="18.75">
      <c r="A10" s="446" t="s">
        <v>235</v>
      </c>
      <c r="B10" s="439">
        <v>19869</v>
      </c>
      <c r="C10" s="439">
        <v>16230</v>
      </c>
      <c r="D10" s="439">
        <v>3639</v>
      </c>
      <c r="E10" s="439">
        <v>12423</v>
      </c>
      <c r="F10" s="439">
        <v>9600</v>
      </c>
      <c r="G10" s="439">
        <v>2823</v>
      </c>
      <c r="H10" s="439">
        <v>4090</v>
      </c>
      <c r="I10" s="439">
        <v>3714</v>
      </c>
      <c r="J10" s="439">
        <v>376</v>
      </c>
      <c r="K10" s="439">
        <v>8077</v>
      </c>
      <c r="L10" s="439">
        <v>4912</v>
      </c>
      <c r="M10" s="439">
        <v>3165</v>
      </c>
      <c r="N10" s="439">
        <v>30317</v>
      </c>
      <c r="O10" s="439">
        <v>22586</v>
      </c>
      <c r="P10" s="439">
        <v>7731</v>
      </c>
      <c r="Q10" s="439">
        <v>19002</v>
      </c>
      <c r="R10" s="439">
        <v>8962</v>
      </c>
      <c r="S10" s="439">
        <v>10040</v>
      </c>
      <c r="T10" s="439">
        <v>8908</v>
      </c>
      <c r="U10" s="439">
        <v>2401</v>
      </c>
      <c r="V10" s="439">
        <v>6507</v>
      </c>
      <c r="W10" s="439">
        <v>9183</v>
      </c>
      <c r="X10" s="439">
        <v>7636</v>
      </c>
      <c r="Y10" s="439">
        <v>1547</v>
      </c>
      <c r="Z10" s="439">
        <v>51770</v>
      </c>
      <c r="AA10" s="439">
        <v>38297</v>
      </c>
      <c r="AB10" s="439">
        <v>13473</v>
      </c>
      <c r="AC10" s="439">
        <v>51334</v>
      </c>
      <c r="AD10" s="439">
        <v>21350</v>
      </c>
      <c r="AE10" s="439">
        <v>29984</v>
      </c>
      <c r="AF10" s="439">
        <v>12621</v>
      </c>
      <c r="AG10" s="439">
        <v>6747</v>
      </c>
      <c r="AH10" s="439">
        <v>5874</v>
      </c>
      <c r="AI10" s="439">
        <v>274</v>
      </c>
      <c r="AJ10" s="439">
        <v>0</v>
      </c>
      <c r="AK10" s="439">
        <v>274</v>
      </c>
      <c r="AL10" s="439">
        <v>20708</v>
      </c>
      <c r="AM10" s="439">
        <v>15015</v>
      </c>
      <c r="AN10" s="439">
        <v>5693</v>
      </c>
      <c r="AO10" s="439">
        <v>7310</v>
      </c>
      <c r="AP10" s="439">
        <v>3136</v>
      </c>
      <c r="AQ10" s="439">
        <v>4174</v>
      </c>
      <c r="AR10" s="439">
        <v>34788</v>
      </c>
      <c r="AS10" s="439">
        <v>16909</v>
      </c>
      <c r="AT10" s="439">
        <v>17879</v>
      </c>
      <c r="AU10" s="439">
        <v>7151</v>
      </c>
      <c r="AV10" s="439">
        <v>4348</v>
      </c>
      <c r="AW10" s="439">
        <v>2803</v>
      </c>
      <c r="AX10" s="439">
        <v>47399</v>
      </c>
      <c r="AY10" s="439">
        <v>24999</v>
      </c>
      <c r="AZ10" s="439">
        <v>22400</v>
      </c>
      <c r="BA10" s="726" t="s">
        <v>234</v>
      </c>
    </row>
    <row r="11" spans="1:53" s="726" customFormat="1" ht="18.75">
      <c r="A11" s="446" t="s">
        <v>233</v>
      </c>
      <c r="B11" s="439">
        <v>8595</v>
      </c>
      <c r="C11" s="439">
        <v>5913</v>
      </c>
      <c r="D11" s="439">
        <v>2682</v>
      </c>
      <c r="E11" s="439">
        <v>4727</v>
      </c>
      <c r="F11" s="439">
        <v>2506</v>
      </c>
      <c r="G11" s="439">
        <v>2221</v>
      </c>
      <c r="H11" s="439">
        <v>14204</v>
      </c>
      <c r="I11" s="439">
        <v>7526</v>
      </c>
      <c r="J11" s="439">
        <v>6678</v>
      </c>
      <c r="K11" s="439">
        <v>31287</v>
      </c>
      <c r="L11" s="439">
        <v>16718</v>
      </c>
      <c r="M11" s="439">
        <v>14569</v>
      </c>
      <c r="N11" s="439">
        <v>8458</v>
      </c>
      <c r="O11" s="439">
        <v>1335</v>
      </c>
      <c r="P11" s="439">
        <v>7123</v>
      </c>
      <c r="Q11" s="439">
        <v>388</v>
      </c>
      <c r="R11" s="439">
        <v>388</v>
      </c>
      <c r="S11" s="439">
        <v>0</v>
      </c>
      <c r="T11" s="439">
        <v>4980</v>
      </c>
      <c r="U11" s="439">
        <v>1280</v>
      </c>
      <c r="V11" s="439">
        <v>3700</v>
      </c>
      <c r="W11" s="439">
        <v>5577</v>
      </c>
      <c r="X11" s="439">
        <v>1235</v>
      </c>
      <c r="Y11" s="439">
        <v>4342</v>
      </c>
      <c r="Z11" s="439">
        <v>19961</v>
      </c>
      <c r="AA11" s="439">
        <v>12869</v>
      </c>
      <c r="AB11" s="439">
        <v>7092</v>
      </c>
      <c r="AC11" s="439">
        <v>8650</v>
      </c>
      <c r="AD11" s="439">
        <v>8069</v>
      </c>
      <c r="AE11" s="439">
        <v>581</v>
      </c>
      <c r="AF11" s="439">
        <v>7915</v>
      </c>
      <c r="AG11" s="439">
        <v>5814</v>
      </c>
      <c r="AH11" s="439">
        <v>2101</v>
      </c>
      <c r="AI11" s="439">
        <v>9352</v>
      </c>
      <c r="AJ11" s="439">
        <v>7579</v>
      </c>
      <c r="AK11" s="439">
        <v>1773</v>
      </c>
      <c r="AL11" s="439">
        <v>2096</v>
      </c>
      <c r="AM11" s="439">
        <v>869</v>
      </c>
      <c r="AN11" s="439">
        <v>1227</v>
      </c>
      <c r="AO11" s="439">
        <v>5126</v>
      </c>
      <c r="AP11" s="439">
        <v>3155</v>
      </c>
      <c r="AQ11" s="439">
        <v>1971</v>
      </c>
      <c r="AR11" s="439">
        <v>19967</v>
      </c>
      <c r="AS11" s="439">
        <v>13397</v>
      </c>
      <c r="AT11" s="439">
        <v>6570</v>
      </c>
      <c r="AU11" s="439">
        <v>5995</v>
      </c>
      <c r="AV11" s="439">
        <v>4196</v>
      </c>
      <c r="AW11" s="439">
        <v>1799</v>
      </c>
      <c r="AX11" s="439">
        <v>16492</v>
      </c>
      <c r="AY11" s="439">
        <v>12364</v>
      </c>
      <c r="AZ11" s="439">
        <v>4128</v>
      </c>
      <c r="BA11" s="726" t="s">
        <v>232</v>
      </c>
    </row>
    <row r="12" spans="1:53" s="726" customFormat="1" ht="18.75">
      <c r="A12" s="446" t="s">
        <v>231</v>
      </c>
      <c r="B12" s="439">
        <v>40914</v>
      </c>
      <c r="C12" s="439">
        <v>23030</v>
      </c>
      <c r="D12" s="439">
        <v>17884</v>
      </c>
      <c r="E12" s="439">
        <v>53738</v>
      </c>
      <c r="F12" s="439">
        <v>33352</v>
      </c>
      <c r="G12" s="439">
        <v>20386</v>
      </c>
      <c r="H12" s="439">
        <v>52331</v>
      </c>
      <c r="I12" s="439">
        <v>27082</v>
      </c>
      <c r="J12" s="439">
        <v>25249</v>
      </c>
      <c r="K12" s="439">
        <v>48649</v>
      </c>
      <c r="L12" s="439">
        <v>28146</v>
      </c>
      <c r="M12" s="439">
        <v>20503</v>
      </c>
      <c r="N12" s="439">
        <v>45124</v>
      </c>
      <c r="O12" s="439">
        <v>27473</v>
      </c>
      <c r="P12" s="439">
        <v>17651</v>
      </c>
      <c r="Q12" s="439">
        <v>46686</v>
      </c>
      <c r="R12" s="439">
        <v>28856</v>
      </c>
      <c r="S12" s="439">
        <v>17830</v>
      </c>
      <c r="T12" s="439">
        <v>85610</v>
      </c>
      <c r="U12" s="439">
        <v>60023</v>
      </c>
      <c r="V12" s="439">
        <v>25587</v>
      </c>
      <c r="W12" s="439">
        <v>53659</v>
      </c>
      <c r="X12" s="439">
        <v>35261</v>
      </c>
      <c r="Y12" s="439">
        <v>18398</v>
      </c>
      <c r="Z12" s="439">
        <v>44065</v>
      </c>
      <c r="AA12" s="439">
        <v>21513</v>
      </c>
      <c r="AB12" s="439">
        <v>22552</v>
      </c>
      <c r="AC12" s="439">
        <v>77694</v>
      </c>
      <c r="AD12" s="439">
        <v>42947</v>
      </c>
      <c r="AE12" s="439">
        <v>34747</v>
      </c>
      <c r="AF12" s="439">
        <v>70279</v>
      </c>
      <c r="AG12" s="439">
        <v>35467</v>
      </c>
      <c r="AH12" s="439">
        <v>34812</v>
      </c>
      <c r="AI12" s="439">
        <v>80988</v>
      </c>
      <c r="AJ12" s="439">
        <v>54042</v>
      </c>
      <c r="AK12" s="439">
        <v>26946</v>
      </c>
      <c r="AL12" s="439">
        <v>30343</v>
      </c>
      <c r="AM12" s="439">
        <v>21008</v>
      </c>
      <c r="AN12" s="439">
        <v>9335</v>
      </c>
      <c r="AO12" s="439">
        <v>50723</v>
      </c>
      <c r="AP12" s="439">
        <v>38832</v>
      </c>
      <c r="AQ12" s="439">
        <v>11891</v>
      </c>
      <c r="AR12" s="439">
        <v>72250</v>
      </c>
      <c r="AS12" s="439">
        <v>45941</v>
      </c>
      <c r="AT12" s="439">
        <v>26309</v>
      </c>
      <c r="AU12" s="439">
        <v>37264</v>
      </c>
      <c r="AV12" s="439">
        <v>24284</v>
      </c>
      <c r="AW12" s="439">
        <v>12980</v>
      </c>
      <c r="AX12" s="439">
        <v>53256</v>
      </c>
      <c r="AY12" s="439">
        <v>27540</v>
      </c>
      <c r="AZ12" s="439">
        <v>25716</v>
      </c>
      <c r="BA12" s="726" t="s">
        <v>230</v>
      </c>
    </row>
    <row r="13" spans="1:53" s="726" customFormat="1" ht="18.75">
      <c r="A13" s="446" t="s">
        <v>229</v>
      </c>
      <c r="B13" s="439">
        <v>105339</v>
      </c>
      <c r="C13" s="439">
        <v>59854</v>
      </c>
      <c r="D13" s="439">
        <v>45485</v>
      </c>
      <c r="E13" s="439">
        <v>97401</v>
      </c>
      <c r="F13" s="439">
        <v>56199</v>
      </c>
      <c r="G13" s="439">
        <v>41202</v>
      </c>
      <c r="H13" s="439">
        <v>118269</v>
      </c>
      <c r="I13" s="439">
        <v>70587</v>
      </c>
      <c r="J13" s="439">
        <v>47682</v>
      </c>
      <c r="K13" s="439">
        <v>88566</v>
      </c>
      <c r="L13" s="439">
        <v>46152</v>
      </c>
      <c r="M13" s="439">
        <v>42414</v>
      </c>
      <c r="N13" s="439">
        <v>107197</v>
      </c>
      <c r="O13" s="439">
        <v>60329</v>
      </c>
      <c r="P13" s="439">
        <v>46868</v>
      </c>
      <c r="Q13" s="439">
        <v>122244</v>
      </c>
      <c r="R13" s="439">
        <v>79348</v>
      </c>
      <c r="S13" s="439">
        <v>42896</v>
      </c>
      <c r="T13" s="439">
        <v>71948</v>
      </c>
      <c r="U13" s="439">
        <v>44433</v>
      </c>
      <c r="V13" s="439">
        <v>27515</v>
      </c>
      <c r="W13" s="439">
        <v>90521</v>
      </c>
      <c r="X13" s="439">
        <v>51424</v>
      </c>
      <c r="Y13" s="439">
        <v>39097</v>
      </c>
      <c r="Z13" s="439">
        <v>76024</v>
      </c>
      <c r="AA13" s="439">
        <v>42346</v>
      </c>
      <c r="AB13" s="439">
        <v>33678</v>
      </c>
      <c r="AC13" s="439">
        <v>163009</v>
      </c>
      <c r="AD13" s="439">
        <v>90492</v>
      </c>
      <c r="AE13" s="439">
        <v>72517</v>
      </c>
      <c r="AF13" s="439">
        <v>165137</v>
      </c>
      <c r="AG13" s="439">
        <v>79429</v>
      </c>
      <c r="AH13" s="439">
        <v>85708</v>
      </c>
      <c r="AI13" s="439">
        <v>125358</v>
      </c>
      <c r="AJ13" s="439">
        <v>72596</v>
      </c>
      <c r="AK13" s="439">
        <v>52762</v>
      </c>
      <c r="AL13" s="439">
        <v>95732</v>
      </c>
      <c r="AM13" s="439">
        <v>54928</v>
      </c>
      <c r="AN13" s="439">
        <v>40804</v>
      </c>
      <c r="AO13" s="439">
        <v>88307</v>
      </c>
      <c r="AP13" s="439">
        <v>45150</v>
      </c>
      <c r="AQ13" s="439">
        <v>43157</v>
      </c>
      <c r="AR13" s="439">
        <v>101268</v>
      </c>
      <c r="AS13" s="439">
        <v>60443</v>
      </c>
      <c r="AT13" s="439">
        <v>40825</v>
      </c>
      <c r="AU13" s="439">
        <v>83875</v>
      </c>
      <c r="AV13" s="439">
        <v>46426</v>
      </c>
      <c r="AW13" s="439">
        <v>37449</v>
      </c>
      <c r="AX13" s="439">
        <v>97482</v>
      </c>
      <c r="AY13" s="439">
        <v>55647</v>
      </c>
      <c r="AZ13" s="439">
        <v>41835</v>
      </c>
      <c r="BA13" s="726" t="s">
        <v>228</v>
      </c>
    </row>
    <row r="14" spans="1:53" s="726" customFormat="1" ht="18.75">
      <c r="A14" s="446" t="s">
        <v>227</v>
      </c>
      <c r="B14" s="439">
        <v>88868</v>
      </c>
      <c r="C14" s="439">
        <v>51465</v>
      </c>
      <c r="D14" s="439">
        <v>37403</v>
      </c>
      <c r="E14" s="439">
        <v>129834</v>
      </c>
      <c r="F14" s="439">
        <v>83939</v>
      </c>
      <c r="G14" s="439">
        <v>45895</v>
      </c>
      <c r="H14" s="439">
        <v>121433</v>
      </c>
      <c r="I14" s="439">
        <v>72148</v>
      </c>
      <c r="J14" s="439">
        <v>49285</v>
      </c>
      <c r="K14" s="439">
        <v>108215</v>
      </c>
      <c r="L14" s="439">
        <v>73802</v>
      </c>
      <c r="M14" s="439">
        <v>34413</v>
      </c>
      <c r="N14" s="439">
        <v>71752</v>
      </c>
      <c r="O14" s="439">
        <v>36639</v>
      </c>
      <c r="P14" s="439">
        <v>35113</v>
      </c>
      <c r="Q14" s="439">
        <v>73411</v>
      </c>
      <c r="R14" s="439">
        <v>43881</v>
      </c>
      <c r="S14" s="439">
        <v>29530</v>
      </c>
      <c r="T14" s="439">
        <v>89647</v>
      </c>
      <c r="U14" s="439">
        <v>50703</v>
      </c>
      <c r="V14" s="439">
        <v>38944</v>
      </c>
      <c r="W14" s="439">
        <v>140691</v>
      </c>
      <c r="X14" s="439">
        <v>82872</v>
      </c>
      <c r="Y14" s="439">
        <v>57819</v>
      </c>
      <c r="Z14" s="439">
        <v>99803</v>
      </c>
      <c r="AA14" s="439">
        <v>59535</v>
      </c>
      <c r="AB14" s="439">
        <v>40268</v>
      </c>
      <c r="AC14" s="439">
        <v>134723</v>
      </c>
      <c r="AD14" s="439">
        <v>77221</v>
      </c>
      <c r="AE14" s="439">
        <v>57502</v>
      </c>
      <c r="AF14" s="439">
        <v>161082</v>
      </c>
      <c r="AG14" s="439">
        <v>98330</v>
      </c>
      <c r="AH14" s="439">
        <v>62752</v>
      </c>
      <c r="AI14" s="439">
        <v>102947</v>
      </c>
      <c r="AJ14" s="439">
        <v>57277</v>
      </c>
      <c r="AK14" s="439">
        <v>45670</v>
      </c>
      <c r="AL14" s="439">
        <v>93690</v>
      </c>
      <c r="AM14" s="439">
        <v>49492</v>
      </c>
      <c r="AN14" s="439">
        <v>44198</v>
      </c>
      <c r="AO14" s="439">
        <v>133322</v>
      </c>
      <c r="AP14" s="439">
        <v>80189</v>
      </c>
      <c r="AQ14" s="439">
        <v>53133</v>
      </c>
      <c r="AR14" s="439">
        <v>143927</v>
      </c>
      <c r="AS14" s="439">
        <v>82703</v>
      </c>
      <c r="AT14" s="439">
        <v>61224</v>
      </c>
      <c r="AU14" s="439">
        <v>138997</v>
      </c>
      <c r="AV14" s="439">
        <v>86528</v>
      </c>
      <c r="AW14" s="439">
        <v>52469</v>
      </c>
      <c r="AX14" s="439">
        <v>73187</v>
      </c>
      <c r="AY14" s="439">
        <v>38218</v>
      </c>
      <c r="AZ14" s="439">
        <v>34969</v>
      </c>
      <c r="BA14" s="726" t="s">
        <v>226</v>
      </c>
    </row>
    <row r="15" spans="1:53" s="726" customFormat="1" ht="18.75">
      <c r="A15" s="446" t="s">
        <v>225</v>
      </c>
      <c r="B15" s="439">
        <v>181147</v>
      </c>
      <c r="C15" s="439">
        <v>97597</v>
      </c>
      <c r="D15" s="439">
        <v>83550</v>
      </c>
      <c r="E15" s="439">
        <v>180068</v>
      </c>
      <c r="F15" s="439">
        <v>83570</v>
      </c>
      <c r="G15" s="439">
        <v>96498</v>
      </c>
      <c r="H15" s="439">
        <v>187213</v>
      </c>
      <c r="I15" s="439">
        <v>101262</v>
      </c>
      <c r="J15" s="439">
        <v>85951</v>
      </c>
      <c r="K15" s="439">
        <v>170948</v>
      </c>
      <c r="L15" s="439">
        <v>87763</v>
      </c>
      <c r="M15" s="439">
        <v>83185</v>
      </c>
      <c r="N15" s="439">
        <v>155320</v>
      </c>
      <c r="O15" s="439">
        <v>76573</v>
      </c>
      <c r="P15" s="439">
        <v>78747</v>
      </c>
      <c r="Q15" s="439">
        <v>133850</v>
      </c>
      <c r="R15" s="439">
        <v>58890</v>
      </c>
      <c r="S15" s="439">
        <v>74960</v>
      </c>
      <c r="T15" s="439">
        <v>185993</v>
      </c>
      <c r="U15" s="439">
        <v>84856</v>
      </c>
      <c r="V15" s="439">
        <v>101137</v>
      </c>
      <c r="W15" s="439">
        <v>183179</v>
      </c>
      <c r="X15" s="439">
        <v>94007</v>
      </c>
      <c r="Y15" s="439">
        <v>89172</v>
      </c>
      <c r="Z15" s="439">
        <v>152441</v>
      </c>
      <c r="AA15" s="439">
        <v>66685</v>
      </c>
      <c r="AB15" s="439">
        <v>85756</v>
      </c>
      <c r="AC15" s="439">
        <v>175137</v>
      </c>
      <c r="AD15" s="439">
        <v>96342</v>
      </c>
      <c r="AE15" s="439">
        <v>78795</v>
      </c>
      <c r="AF15" s="439">
        <v>188048</v>
      </c>
      <c r="AG15" s="439">
        <v>107736</v>
      </c>
      <c r="AH15" s="439">
        <v>80312</v>
      </c>
      <c r="AI15" s="439">
        <v>237796</v>
      </c>
      <c r="AJ15" s="439">
        <v>119935</v>
      </c>
      <c r="AK15" s="439">
        <v>117861</v>
      </c>
      <c r="AL15" s="439">
        <v>153203</v>
      </c>
      <c r="AM15" s="439">
        <v>74888</v>
      </c>
      <c r="AN15" s="439">
        <v>78315</v>
      </c>
      <c r="AO15" s="439">
        <v>184649</v>
      </c>
      <c r="AP15" s="439">
        <v>102795</v>
      </c>
      <c r="AQ15" s="439">
        <v>81854</v>
      </c>
      <c r="AR15" s="439">
        <v>200639</v>
      </c>
      <c r="AS15" s="439">
        <v>108327</v>
      </c>
      <c r="AT15" s="439">
        <v>92312</v>
      </c>
      <c r="AU15" s="439">
        <v>145036</v>
      </c>
      <c r="AV15" s="439">
        <v>88111</v>
      </c>
      <c r="AW15" s="439">
        <v>56925</v>
      </c>
      <c r="AX15" s="439">
        <v>178657</v>
      </c>
      <c r="AY15" s="439">
        <v>99129</v>
      </c>
      <c r="AZ15" s="439">
        <v>79528</v>
      </c>
      <c r="BA15" s="726" t="s">
        <v>224</v>
      </c>
    </row>
    <row r="16" spans="1:53" s="726" customFormat="1" ht="18.75">
      <c r="A16" s="446" t="s">
        <v>223</v>
      </c>
      <c r="B16" s="439">
        <v>574826</v>
      </c>
      <c r="C16" s="439">
        <v>319558</v>
      </c>
      <c r="D16" s="439">
        <v>255268</v>
      </c>
      <c r="E16" s="439">
        <v>601685</v>
      </c>
      <c r="F16" s="439">
        <v>349712</v>
      </c>
      <c r="G16" s="439">
        <v>251973</v>
      </c>
      <c r="H16" s="439">
        <v>584498</v>
      </c>
      <c r="I16" s="439">
        <v>333178</v>
      </c>
      <c r="J16" s="439">
        <v>251320</v>
      </c>
      <c r="K16" s="439">
        <v>629982</v>
      </c>
      <c r="L16" s="439">
        <v>358195</v>
      </c>
      <c r="M16" s="439">
        <v>271787</v>
      </c>
      <c r="N16" s="439">
        <v>579512</v>
      </c>
      <c r="O16" s="439">
        <v>333094</v>
      </c>
      <c r="P16" s="439">
        <v>246418</v>
      </c>
      <c r="Q16" s="439">
        <v>555670</v>
      </c>
      <c r="R16" s="439">
        <v>324299</v>
      </c>
      <c r="S16" s="439">
        <v>231371</v>
      </c>
      <c r="T16" s="439">
        <v>542246</v>
      </c>
      <c r="U16" s="439">
        <v>316706</v>
      </c>
      <c r="V16" s="439">
        <v>225540</v>
      </c>
      <c r="W16" s="439">
        <v>551226</v>
      </c>
      <c r="X16" s="439">
        <v>315601</v>
      </c>
      <c r="Y16" s="439">
        <v>235625</v>
      </c>
      <c r="Z16" s="439">
        <v>526749</v>
      </c>
      <c r="AA16" s="439">
        <v>304667</v>
      </c>
      <c r="AB16" s="439">
        <v>222082</v>
      </c>
      <c r="AC16" s="439">
        <v>425387</v>
      </c>
      <c r="AD16" s="439">
        <v>250546</v>
      </c>
      <c r="AE16" s="439">
        <v>174841</v>
      </c>
      <c r="AF16" s="439">
        <v>505718</v>
      </c>
      <c r="AG16" s="439">
        <v>303932</v>
      </c>
      <c r="AH16" s="439">
        <v>201786</v>
      </c>
      <c r="AI16" s="439">
        <v>612099</v>
      </c>
      <c r="AJ16" s="439">
        <v>347725</v>
      </c>
      <c r="AK16" s="439">
        <v>264374</v>
      </c>
      <c r="AL16" s="439">
        <v>494454</v>
      </c>
      <c r="AM16" s="439">
        <v>289273</v>
      </c>
      <c r="AN16" s="439">
        <v>205181</v>
      </c>
      <c r="AO16" s="439">
        <v>538269</v>
      </c>
      <c r="AP16" s="439">
        <v>309601</v>
      </c>
      <c r="AQ16" s="439">
        <v>228668</v>
      </c>
      <c r="AR16" s="439">
        <v>495598</v>
      </c>
      <c r="AS16" s="439">
        <v>281295</v>
      </c>
      <c r="AT16" s="439">
        <v>214303</v>
      </c>
      <c r="AU16" s="439">
        <v>586900</v>
      </c>
      <c r="AV16" s="439">
        <v>332009</v>
      </c>
      <c r="AW16" s="439">
        <v>254891</v>
      </c>
      <c r="AX16" s="439">
        <v>567546</v>
      </c>
      <c r="AY16" s="439">
        <v>324760</v>
      </c>
      <c r="AZ16" s="439">
        <v>242786</v>
      </c>
      <c r="BA16" s="726" t="s">
        <v>222</v>
      </c>
    </row>
    <row r="17" spans="1:53" s="726" customFormat="1" ht="19.5" thickBot="1">
      <c r="A17" s="436" t="s">
        <v>221</v>
      </c>
      <c r="B17" s="934">
        <v>216800</v>
      </c>
      <c r="C17" s="934">
        <v>106991</v>
      </c>
      <c r="D17" s="934">
        <v>109809</v>
      </c>
      <c r="E17" s="934">
        <v>172673</v>
      </c>
      <c r="F17" s="934">
        <v>76677</v>
      </c>
      <c r="G17" s="934">
        <v>95996</v>
      </c>
      <c r="H17" s="934">
        <v>217773</v>
      </c>
      <c r="I17" s="934">
        <v>101691</v>
      </c>
      <c r="J17" s="934">
        <v>116082</v>
      </c>
      <c r="K17" s="934">
        <v>177357</v>
      </c>
      <c r="L17" s="934">
        <v>82250</v>
      </c>
      <c r="M17" s="934">
        <v>95107</v>
      </c>
      <c r="N17" s="934">
        <v>186471</v>
      </c>
      <c r="O17" s="934">
        <v>92751</v>
      </c>
      <c r="P17" s="934">
        <v>93720</v>
      </c>
      <c r="Q17" s="934">
        <v>219844</v>
      </c>
      <c r="R17" s="934">
        <v>100154</v>
      </c>
      <c r="S17" s="934">
        <v>119690</v>
      </c>
      <c r="T17" s="934">
        <v>175012</v>
      </c>
      <c r="U17" s="934">
        <v>95173</v>
      </c>
      <c r="V17" s="934">
        <v>79839</v>
      </c>
      <c r="W17" s="934">
        <v>164681</v>
      </c>
      <c r="X17" s="934">
        <v>66833</v>
      </c>
      <c r="Y17" s="934">
        <v>97848</v>
      </c>
      <c r="Z17" s="934">
        <v>152221</v>
      </c>
      <c r="AA17" s="934">
        <v>69873</v>
      </c>
      <c r="AB17" s="934">
        <v>82348</v>
      </c>
      <c r="AC17" s="934">
        <v>199176</v>
      </c>
      <c r="AD17" s="934">
        <v>102831</v>
      </c>
      <c r="AE17" s="934">
        <v>96345</v>
      </c>
      <c r="AF17" s="934">
        <v>178507</v>
      </c>
      <c r="AG17" s="934">
        <v>88335</v>
      </c>
      <c r="AH17" s="934">
        <v>90172</v>
      </c>
      <c r="AI17" s="934">
        <v>178793</v>
      </c>
      <c r="AJ17" s="934">
        <v>82062</v>
      </c>
      <c r="AK17" s="934">
        <v>96731</v>
      </c>
      <c r="AL17" s="934">
        <v>207808</v>
      </c>
      <c r="AM17" s="934">
        <v>101788</v>
      </c>
      <c r="AN17" s="934">
        <v>106020</v>
      </c>
      <c r="AO17" s="934">
        <v>166072</v>
      </c>
      <c r="AP17" s="934">
        <v>73641</v>
      </c>
      <c r="AQ17" s="934">
        <v>92431</v>
      </c>
      <c r="AR17" s="934">
        <v>190886</v>
      </c>
      <c r="AS17" s="934">
        <v>91606</v>
      </c>
      <c r="AT17" s="934">
        <v>99280</v>
      </c>
      <c r="AU17" s="934">
        <v>147987</v>
      </c>
      <c r="AV17" s="934">
        <v>74030</v>
      </c>
      <c r="AW17" s="934">
        <v>73957</v>
      </c>
      <c r="AX17" s="934">
        <v>192428</v>
      </c>
      <c r="AY17" s="934">
        <v>99537</v>
      </c>
      <c r="AZ17" s="934">
        <v>92891</v>
      </c>
      <c r="BA17" s="434" t="s">
        <v>220</v>
      </c>
    </row>
    <row r="19" spans="1:53" s="933" customFormat="1" ht="13.5">
      <c r="A19" s="935" t="s">
        <v>60</v>
      </c>
      <c r="B19" s="933" t="s">
        <v>320</v>
      </c>
    </row>
    <row r="20" spans="1:53" s="933" customFormat="1" ht="13.5">
      <c r="A20" s="935" t="s">
        <v>58</v>
      </c>
      <c r="B20" s="933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1"/>
  <sheetViews>
    <sheetView topLeftCell="AD1" workbookViewId="0">
      <selection activeCell="BB4" sqref="BB4"/>
    </sheetView>
  </sheetViews>
  <sheetFormatPr defaultColWidth="9" defaultRowHeight="18.75"/>
  <cols>
    <col min="1" max="1" width="1.7109375" style="496" customWidth="1"/>
    <col min="2" max="2" width="6" style="496" customWidth="1"/>
    <col min="3" max="3" width="4.140625" style="496" customWidth="1"/>
    <col min="4" max="4" width="3.5703125" style="496" customWidth="1"/>
    <col min="5" max="5" width="7.7109375" style="496" customWidth="1"/>
    <col min="6" max="7" width="6.7109375" style="496" customWidth="1"/>
    <col min="8" max="8" width="7.5703125" style="496" customWidth="1"/>
    <col min="9" max="10" width="6.7109375" style="496" customWidth="1"/>
    <col min="11" max="11" width="7.140625" style="496" customWidth="1"/>
    <col min="12" max="13" width="6.7109375" style="496" customWidth="1"/>
    <col min="14" max="14" width="7.5703125" style="496" customWidth="1"/>
    <col min="15" max="16" width="6.7109375" style="496" customWidth="1"/>
    <col min="17" max="17" width="7.5703125" style="496" customWidth="1"/>
    <col min="18" max="19" width="6.7109375" style="496" customWidth="1"/>
    <col min="20" max="20" width="7.28515625" style="496" customWidth="1"/>
    <col min="21" max="22" width="6.7109375" style="496" customWidth="1"/>
    <col min="23" max="23" width="8.28515625" style="496" customWidth="1"/>
    <col min="24" max="25" width="6.7109375" style="496" customWidth="1"/>
    <col min="26" max="26" width="8.28515625" style="496" customWidth="1"/>
    <col min="27" max="28" width="6.7109375" style="496" customWidth="1"/>
    <col min="29" max="37" width="7.28515625" style="496" customWidth="1"/>
    <col min="38" max="38" width="7.42578125" style="496" customWidth="1"/>
    <col min="39" max="40" width="6.7109375" style="496" customWidth="1"/>
    <col min="41" max="41" width="7.5703125" style="496" customWidth="1"/>
    <col min="42" max="43" width="6.7109375" style="496" customWidth="1"/>
    <col min="44" max="44" width="7.28515625" style="496" customWidth="1"/>
    <col min="45" max="46" width="6.7109375" style="496" customWidth="1"/>
    <col min="47" max="47" width="8.28515625" style="496" customWidth="1"/>
    <col min="48" max="49" width="6.7109375" style="496" customWidth="1"/>
    <col min="50" max="50" width="8.28515625" style="496" customWidth="1"/>
    <col min="51" max="52" width="6.7109375" style="496" customWidth="1"/>
    <col min="53" max="53" width="8.28515625" style="496" customWidth="1"/>
    <col min="54" max="55" width="6.7109375" style="496" customWidth="1"/>
    <col min="56" max="56" width="8.5703125" style="496" hidden="1" customWidth="1"/>
    <col min="57" max="58" width="7.5703125" style="496" hidden="1" customWidth="1"/>
    <col min="59" max="59" width="1.85546875" style="496" customWidth="1"/>
    <col min="60" max="60" width="18.5703125" style="496" customWidth="1"/>
    <col min="61" max="61" width="1.5703125" style="497" customWidth="1"/>
    <col min="62" max="62" width="1.28515625" style="497" customWidth="1"/>
    <col min="63" max="63" width="8" style="496" customWidth="1"/>
    <col min="64" max="64" width="11.7109375" style="496" customWidth="1"/>
    <col min="65" max="16384" width="9" style="496"/>
  </cols>
  <sheetData>
    <row r="1" spans="1:68" s="561" customFormat="1">
      <c r="B1" s="561" t="s">
        <v>312</v>
      </c>
      <c r="C1" s="591"/>
      <c r="D1" s="561" t="s">
        <v>323</v>
      </c>
      <c r="BI1" s="574"/>
      <c r="BJ1" s="574"/>
      <c r="BK1" s="574"/>
    </row>
    <row r="2" spans="1:68" s="558" customFormat="1">
      <c r="B2" s="561" t="s">
        <v>311</v>
      </c>
      <c r="C2" s="591"/>
      <c r="D2" s="561" t="s">
        <v>324</v>
      </c>
      <c r="BI2" s="590"/>
      <c r="BJ2" s="590"/>
      <c r="BK2" s="590"/>
    </row>
    <row r="3" spans="1:68" s="558" customFormat="1">
      <c r="C3" s="591"/>
      <c r="Y3" s="641" t="s">
        <v>310</v>
      </c>
      <c r="AB3" s="641" t="s">
        <v>310</v>
      </c>
      <c r="BI3" s="590"/>
      <c r="BJ3" s="590"/>
      <c r="BK3" s="590"/>
    </row>
    <row r="4" spans="1:68" s="637" customFormat="1" ht="21" customHeight="1">
      <c r="A4" s="764" t="s">
        <v>309</v>
      </c>
      <c r="B4" s="764"/>
      <c r="C4" s="764"/>
      <c r="D4" s="765"/>
      <c r="E4" s="769" t="s">
        <v>153</v>
      </c>
      <c r="F4" s="770"/>
      <c r="G4" s="770"/>
      <c r="H4" s="770"/>
      <c r="I4" s="770"/>
      <c r="J4" s="770"/>
      <c r="K4" s="770"/>
      <c r="L4" s="770"/>
      <c r="M4" s="770"/>
      <c r="N4" s="770"/>
      <c r="O4" s="770"/>
      <c r="P4" s="773"/>
      <c r="Q4" s="769" t="s">
        <v>152</v>
      </c>
      <c r="R4" s="770"/>
      <c r="S4" s="770"/>
      <c r="T4" s="770"/>
      <c r="U4" s="770"/>
      <c r="V4" s="770"/>
      <c r="W4" s="770"/>
      <c r="X4" s="770"/>
      <c r="Y4" s="770"/>
      <c r="Z4" s="770"/>
      <c r="AA4" s="770"/>
      <c r="AB4" s="770"/>
      <c r="AC4" s="774" t="s">
        <v>151</v>
      </c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6"/>
      <c r="AO4" s="769" t="s">
        <v>150</v>
      </c>
      <c r="AP4" s="770"/>
      <c r="AQ4" s="770"/>
      <c r="AR4" s="770"/>
      <c r="AS4" s="770"/>
      <c r="AT4" s="770"/>
      <c r="AU4" s="770"/>
      <c r="AV4" s="770"/>
      <c r="AW4" s="770"/>
      <c r="AX4" s="770"/>
      <c r="AY4" s="770"/>
      <c r="AZ4" s="770"/>
      <c r="BA4" s="729"/>
      <c r="BB4" s="727" t="s">
        <v>322</v>
      </c>
      <c r="BC4" s="728"/>
      <c r="BD4" s="727"/>
      <c r="BE4" s="727"/>
      <c r="BF4" s="728"/>
      <c r="BG4" s="640"/>
      <c r="BH4" s="639"/>
      <c r="BI4" s="638"/>
      <c r="BJ4" s="638"/>
      <c r="BK4" s="638"/>
    </row>
    <row r="5" spans="1:68" ht="3" customHeight="1">
      <c r="A5" s="771"/>
      <c r="B5" s="771"/>
      <c r="C5" s="771"/>
      <c r="D5" s="772"/>
      <c r="E5" s="620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36"/>
      <c r="Q5" s="620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  <c r="AC5" s="620"/>
      <c r="AD5" s="619"/>
      <c r="AE5" s="619"/>
      <c r="AF5" s="619"/>
      <c r="AG5" s="619"/>
      <c r="AH5" s="619"/>
      <c r="AI5" s="619"/>
      <c r="AJ5" s="619"/>
      <c r="AK5" s="619"/>
      <c r="AL5" s="619"/>
      <c r="AM5" s="619"/>
      <c r="AN5" s="636"/>
      <c r="AO5" s="619"/>
      <c r="AP5" s="619"/>
      <c r="AQ5" s="619"/>
      <c r="AR5" s="619"/>
      <c r="AS5" s="619"/>
      <c r="AT5" s="619"/>
      <c r="AU5" s="619"/>
      <c r="AV5" s="619"/>
      <c r="AW5" s="619"/>
      <c r="AX5" s="619"/>
      <c r="AY5" s="619"/>
      <c r="AZ5" s="619"/>
      <c r="BA5" s="620"/>
      <c r="BB5" s="619"/>
      <c r="BC5" s="636"/>
      <c r="BD5" s="619"/>
      <c r="BE5" s="619"/>
      <c r="BF5" s="636"/>
      <c r="BG5" s="622"/>
      <c r="BH5" s="613"/>
      <c r="BK5" s="497"/>
    </row>
    <row r="6" spans="1:68" s="612" customFormat="1" ht="20.25" customHeight="1">
      <c r="A6" s="771"/>
      <c r="B6" s="771"/>
      <c r="C6" s="771"/>
      <c r="D6" s="772"/>
      <c r="E6" s="763" t="s">
        <v>308</v>
      </c>
      <c r="F6" s="764"/>
      <c r="G6" s="765"/>
      <c r="H6" s="763" t="s">
        <v>307</v>
      </c>
      <c r="I6" s="764"/>
      <c r="J6" s="765"/>
      <c r="K6" s="763" t="s">
        <v>306</v>
      </c>
      <c r="L6" s="764"/>
      <c r="M6" s="765"/>
      <c r="N6" s="763" t="s">
        <v>305</v>
      </c>
      <c r="O6" s="764"/>
      <c r="P6" s="765"/>
      <c r="Q6" s="763" t="s">
        <v>308</v>
      </c>
      <c r="R6" s="764"/>
      <c r="S6" s="765"/>
      <c r="T6" s="763" t="s">
        <v>307</v>
      </c>
      <c r="U6" s="764"/>
      <c r="V6" s="765"/>
      <c r="W6" s="763" t="s">
        <v>306</v>
      </c>
      <c r="X6" s="764"/>
      <c r="Y6" s="765"/>
      <c r="Z6" s="763" t="s">
        <v>305</v>
      </c>
      <c r="AA6" s="764"/>
      <c r="AB6" s="765"/>
      <c r="AC6" s="763" t="s">
        <v>308</v>
      </c>
      <c r="AD6" s="764"/>
      <c r="AE6" s="765"/>
      <c r="AF6" s="763" t="s">
        <v>307</v>
      </c>
      <c r="AG6" s="764"/>
      <c r="AH6" s="765"/>
      <c r="AI6" s="763" t="s">
        <v>306</v>
      </c>
      <c r="AJ6" s="764"/>
      <c r="AK6" s="765"/>
      <c r="AL6" s="763" t="s">
        <v>305</v>
      </c>
      <c r="AM6" s="764"/>
      <c r="AN6" s="765"/>
      <c r="AO6" s="763" t="s">
        <v>308</v>
      </c>
      <c r="AP6" s="764"/>
      <c r="AQ6" s="765"/>
      <c r="AR6" s="763" t="s">
        <v>307</v>
      </c>
      <c r="AS6" s="764"/>
      <c r="AT6" s="765"/>
      <c r="AU6" s="763" t="s">
        <v>306</v>
      </c>
      <c r="AV6" s="764"/>
      <c r="AW6" s="765"/>
      <c r="AX6" s="763" t="s">
        <v>305</v>
      </c>
      <c r="AY6" s="764"/>
      <c r="AZ6" s="765"/>
      <c r="BA6" s="763" t="s">
        <v>308</v>
      </c>
      <c r="BB6" s="764"/>
      <c r="BC6" s="765"/>
      <c r="BD6" s="763" t="s">
        <v>305</v>
      </c>
      <c r="BE6" s="764"/>
      <c r="BF6" s="765"/>
      <c r="BG6" s="622"/>
      <c r="BH6" s="613"/>
      <c r="BI6" s="613"/>
      <c r="BJ6" s="613"/>
      <c r="BK6" s="613"/>
    </row>
    <row r="7" spans="1:68" s="612" customFormat="1" ht="16.5" customHeight="1">
      <c r="A7" s="771"/>
      <c r="B7" s="771"/>
      <c r="C7" s="771"/>
      <c r="D7" s="772"/>
      <c r="E7" s="766" t="s">
        <v>304</v>
      </c>
      <c r="F7" s="767"/>
      <c r="G7" s="768"/>
      <c r="H7" s="766" t="s">
        <v>303</v>
      </c>
      <c r="I7" s="767"/>
      <c r="J7" s="768"/>
      <c r="K7" s="766" t="s">
        <v>302</v>
      </c>
      <c r="L7" s="767"/>
      <c r="M7" s="768"/>
      <c r="N7" s="766" t="s">
        <v>301</v>
      </c>
      <c r="O7" s="767"/>
      <c r="P7" s="768"/>
      <c r="Q7" s="766" t="s">
        <v>304</v>
      </c>
      <c r="R7" s="767"/>
      <c r="S7" s="768"/>
      <c r="T7" s="766" t="s">
        <v>303</v>
      </c>
      <c r="U7" s="767"/>
      <c r="V7" s="768"/>
      <c r="W7" s="766" t="s">
        <v>302</v>
      </c>
      <c r="X7" s="767"/>
      <c r="Y7" s="768"/>
      <c r="Z7" s="766" t="s">
        <v>301</v>
      </c>
      <c r="AA7" s="767"/>
      <c r="AB7" s="768"/>
      <c r="AC7" s="766" t="s">
        <v>304</v>
      </c>
      <c r="AD7" s="767"/>
      <c r="AE7" s="768"/>
      <c r="AF7" s="766" t="s">
        <v>303</v>
      </c>
      <c r="AG7" s="767"/>
      <c r="AH7" s="768"/>
      <c r="AI7" s="766" t="s">
        <v>302</v>
      </c>
      <c r="AJ7" s="767"/>
      <c r="AK7" s="768"/>
      <c r="AL7" s="766" t="s">
        <v>301</v>
      </c>
      <c r="AM7" s="767"/>
      <c r="AN7" s="768"/>
      <c r="AO7" s="766" t="s">
        <v>304</v>
      </c>
      <c r="AP7" s="767"/>
      <c r="AQ7" s="768"/>
      <c r="AR7" s="766" t="s">
        <v>303</v>
      </c>
      <c r="AS7" s="767"/>
      <c r="AT7" s="768"/>
      <c r="AU7" s="766" t="s">
        <v>302</v>
      </c>
      <c r="AV7" s="767"/>
      <c r="AW7" s="768"/>
      <c r="AX7" s="766" t="s">
        <v>301</v>
      </c>
      <c r="AY7" s="767"/>
      <c r="AZ7" s="768"/>
      <c r="BA7" s="766" t="s">
        <v>304</v>
      </c>
      <c r="BB7" s="767"/>
      <c r="BC7" s="768"/>
      <c r="BD7" s="766" t="s">
        <v>301</v>
      </c>
      <c r="BE7" s="767"/>
      <c r="BF7" s="768"/>
      <c r="BG7" s="757" t="s">
        <v>300</v>
      </c>
      <c r="BH7" s="758"/>
      <c r="BI7" s="613"/>
      <c r="BJ7" s="613"/>
    </row>
    <row r="8" spans="1:68" s="612" customFormat="1" ht="18" customHeight="1">
      <c r="A8" s="771"/>
      <c r="B8" s="771"/>
      <c r="C8" s="771"/>
      <c r="D8" s="772"/>
      <c r="E8" s="712" t="s">
        <v>9</v>
      </c>
      <c r="F8" s="635" t="s">
        <v>10</v>
      </c>
      <c r="G8" s="634" t="s">
        <v>11</v>
      </c>
      <c r="H8" s="713" t="s">
        <v>9</v>
      </c>
      <c r="I8" s="635" t="s">
        <v>10</v>
      </c>
      <c r="J8" s="634" t="s">
        <v>11</v>
      </c>
      <c r="K8" s="712" t="s">
        <v>9</v>
      </c>
      <c r="L8" s="635" t="s">
        <v>10</v>
      </c>
      <c r="M8" s="634" t="s">
        <v>11</v>
      </c>
      <c r="N8" s="712" t="s">
        <v>9</v>
      </c>
      <c r="O8" s="635" t="s">
        <v>10</v>
      </c>
      <c r="P8" s="634" t="s">
        <v>11</v>
      </c>
      <c r="Q8" s="712" t="s">
        <v>9</v>
      </c>
      <c r="R8" s="635" t="s">
        <v>10</v>
      </c>
      <c r="S8" s="634" t="s">
        <v>11</v>
      </c>
      <c r="T8" s="713" t="s">
        <v>9</v>
      </c>
      <c r="U8" s="635" t="s">
        <v>10</v>
      </c>
      <c r="V8" s="634" t="s">
        <v>11</v>
      </c>
      <c r="W8" s="712" t="s">
        <v>9</v>
      </c>
      <c r="X8" s="635" t="s">
        <v>10</v>
      </c>
      <c r="Y8" s="634" t="s">
        <v>11</v>
      </c>
      <c r="Z8" s="712" t="s">
        <v>9</v>
      </c>
      <c r="AA8" s="635" t="s">
        <v>10</v>
      </c>
      <c r="AB8" s="634" t="s">
        <v>11</v>
      </c>
      <c r="AC8" s="712" t="s">
        <v>9</v>
      </c>
      <c r="AD8" s="635" t="s">
        <v>10</v>
      </c>
      <c r="AE8" s="634" t="s">
        <v>11</v>
      </c>
      <c r="AF8" s="713" t="s">
        <v>9</v>
      </c>
      <c r="AG8" s="635" t="s">
        <v>10</v>
      </c>
      <c r="AH8" s="634" t="s">
        <v>11</v>
      </c>
      <c r="AI8" s="712" t="s">
        <v>9</v>
      </c>
      <c r="AJ8" s="635" t="s">
        <v>10</v>
      </c>
      <c r="AK8" s="634" t="s">
        <v>11</v>
      </c>
      <c r="AL8" s="712" t="s">
        <v>9</v>
      </c>
      <c r="AM8" s="635" t="s">
        <v>10</v>
      </c>
      <c r="AN8" s="634" t="s">
        <v>11</v>
      </c>
      <c r="AO8" s="712" t="s">
        <v>9</v>
      </c>
      <c r="AP8" s="635" t="s">
        <v>10</v>
      </c>
      <c r="AQ8" s="634" t="s">
        <v>11</v>
      </c>
      <c r="AR8" s="713" t="s">
        <v>9</v>
      </c>
      <c r="AS8" s="635" t="s">
        <v>10</v>
      </c>
      <c r="AT8" s="634" t="s">
        <v>11</v>
      </c>
      <c r="AU8" s="712" t="s">
        <v>9</v>
      </c>
      <c r="AV8" s="635" t="s">
        <v>10</v>
      </c>
      <c r="AW8" s="634" t="s">
        <v>11</v>
      </c>
      <c r="AX8" s="712" t="s">
        <v>9</v>
      </c>
      <c r="AY8" s="635" t="s">
        <v>10</v>
      </c>
      <c r="AZ8" s="634" t="s">
        <v>11</v>
      </c>
      <c r="BA8" s="712" t="s">
        <v>9</v>
      </c>
      <c r="BB8" s="635" t="s">
        <v>10</v>
      </c>
      <c r="BC8" s="634" t="s">
        <v>11</v>
      </c>
      <c r="BD8" s="712" t="s">
        <v>9</v>
      </c>
      <c r="BE8" s="635" t="s">
        <v>10</v>
      </c>
      <c r="BF8" s="634" t="s">
        <v>11</v>
      </c>
      <c r="BG8" s="757" t="s">
        <v>299</v>
      </c>
      <c r="BH8" s="758"/>
      <c r="BI8" s="613"/>
      <c r="BJ8" s="613"/>
    </row>
    <row r="9" spans="1:68" s="612" customFormat="1" ht="16.5" customHeight="1">
      <c r="A9" s="767"/>
      <c r="B9" s="767"/>
      <c r="C9" s="767"/>
      <c r="D9" s="768"/>
      <c r="E9" s="632" t="s">
        <v>39</v>
      </c>
      <c r="F9" s="631" t="s">
        <v>55</v>
      </c>
      <c r="G9" s="630" t="s">
        <v>54</v>
      </c>
      <c r="H9" s="633" t="s">
        <v>39</v>
      </c>
      <c r="I9" s="631" t="s">
        <v>55</v>
      </c>
      <c r="J9" s="630" t="s">
        <v>54</v>
      </c>
      <c r="K9" s="632" t="s">
        <v>39</v>
      </c>
      <c r="L9" s="631" t="s">
        <v>55</v>
      </c>
      <c r="M9" s="630" t="s">
        <v>54</v>
      </c>
      <c r="N9" s="632" t="s">
        <v>39</v>
      </c>
      <c r="O9" s="631" t="s">
        <v>55</v>
      </c>
      <c r="P9" s="630" t="s">
        <v>54</v>
      </c>
      <c r="Q9" s="632" t="s">
        <v>39</v>
      </c>
      <c r="R9" s="631" t="s">
        <v>55</v>
      </c>
      <c r="S9" s="630" t="s">
        <v>54</v>
      </c>
      <c r="T9" s="633" t="s">
        <v>39</v>
      </c>
      <c r="U9" s="631" t="s">
        <v>55</v>
      </c>
      <c r="V9" s="630" t="s">
        <v>54</v>
      </c>
      <c r="W9" s="632" t="s">
        <v>39</v>
      </c>
      <c r="X9" s="631" t="s">
        <v>55</v>
      </c>
      <c r="Y9" s="630" t="s">
        <v>54</v>
      </c>
      <c r="Z9" s="632" t="s">
        <v>39</v>
      </c>
      <c r="AA9" s="631" t="s">
        <v>55</v>
      </c>
      <c r="AB9" s="630" t="s">
        <v>54</v>
      </c>
      <c r="AC9" s="632" t="s">
        <v>39</v>
      </c>
      <c r="AD9" s="631" t="s">
        <v>55</v>
      </c>
      <c r="AE9" s="630" t="s">
        <v>54</v>
      </c>
      <c r="AF9" s="633" t="s">
        <v>39</v>
      </c>
      <c r="AG9" s="631" t="s">
        <v>55</v>
      </c>
      <c r="AH9" s="630" t="s">
        <v>54</v>
      </c>
      <c r="AI9" s="632" t="s">
        <v>39</v>
      </c>
      <c r="AJ9" s="631" t="s">
        <v>55</v>
      </c>
      <c r="AK9" s="630" t="s">
        <v>54</v>
      </c>
      <c r="AL9" s="632" t="s">
        <v>39</v>
      </c>
      <c r="AM9" s="631" t="s">
        <v>55</v>
      </c>
      <c r="AN9" s="630" t="s">
        <v>54</v>
      </c>
      <c r="AO9" s="632" t="s">
        <v>39</v>
      </c>
      <c r="AP9" s="631" t="s">
        <v>55</v>
      </c>
      <c r="AQ9" s="630" t="s">
        <v>54</v>
      </c>
      <c r="AR9" s="633" t="s">
        <v>39</v>
      </c>
      <c r="AS9" s="631" t="s">
        <v>55</v>
      </c>
      <c r="AT9" s="630" t="s">
        <v>54</v>
      </c>
      <c r="AU9" s="632" t="s">
        <v>39</v>
      </c>
      <c r="AV9" s="631" t="s">
        <v>55</v>
      </c>
      <c r="AW9" s="630" t="s">
        <v>54</v>
      </c>
      <c r="AX9" s="632" t="s">
        <v>39</v>
      </c>
      <c r="AY9" s="631" t="s">
        <v>55</v>
      </c>
      <c r="AZ9" s="630" t="s">
        <v>54</v>
      </c>
      <c r="BA9" s="632" t="s">
        <v>39</v>
      </c>
      <c r="BB9" s="631" t="s">
        <v>55</v>
      </c>
      <c r="BC9" s="630" t="s">
        <v>54</v>
      </c>
      <c r="BD9" s="632" t="s">
        <v>39</v>
      </c>
      <c r="BE9" s="631" t="s">
        <v>55</v>
      </c>
      <c r="BF9" s="630" t="s">
        <v>54</v>
      </c>
      <c r="BG9" s="620"/>
      <c r="BH9" s="619"/>
      <c r="BI9" s="613"/>
      <c r="BJ9" s="613"/>
      <c r="BK9" s="613"/>
    </row>
    <row r="10" spans="1:68" s="625" customFormat="1" ht="21.75" customHeight="1">
      <c r="A10" s="759" t="s">
        <v>148</v>
      </c>
      <c r="B10" s="759"/>
      <c r="C10" s="759"/>
      <c r="D10" s="760"/>
      <c r="E10" s="629">
        <v>1236358</v>
      </c>
      <c r="F10" s="628">
        <v>680638</v>
      </c>
      <c r="G10" s="628">
        <v>555720</v>
      </c>
      <c r="H10" s="629">
        <v>1252549</v>
      </c>
      <c r="I10" s="628">
        <v>695555</v>
      </c>
      <c r="J10" s="628">
        <v>556994</v>
      </c>
      <c r="K10" s="629">
        <v>1299811</v>
      </c>
      <c r="L10" s="628">
        <v>717188</v>
      </c>
      <c r="M10" s="628">
        <v>582623</v>
      </c>
      <c r="N10" s="629">
        <v>1263081</v>
      </c>
      <c r="O10" s="628">
        <v>697938</v>
      </c>
      <c r="P10" s="628">
        <v>565143</v>
      </c>
      <c r="Q10" s="629">
        <v>1184151</v>
      </c>
      <c r="R10" s="628">
        <v>650780</v>
      </c>
      <c r="S10" s="628">
        <v>533371</v>
      </c>
      <c r="T10" s="629">
        <v>1171095</v>
      </c>
      <c r="U10" s="628">
        <v>644778</v>
      </c>
      <c r="V10" s="628">
        <v>526317</v>
      </c>
      <c r="W10" s="629">
        <v>1164344</v>
      </c>
      <c r="X10" s="628">
        <v>655575</v>
      </c>
      <c r="Y10" s="628">
        <v>508769</v>
      </c>
      <c r="Z10" s="629">
        <v>1198717</v>
      </c>
      <c r="AA10" s="628">
        <v>654869</v>
      </c>
      <c r="AB10" s="628">
        <v>543848</v>
      </c>
      <c r="AC10" s="628">
        <v>1123034</v>
      </c>
      <c r="AD10" s="628">
        <v>615785</v>
      </c>
      <c r="AE10" s="628">
        <v>507249</v>
      </c>
      <c r="AF10" s="628">
        <v>1235110.23</v>
      </c>
      <c r="AG10" s="628">
        <v>689797.97</v>
      </c>
      <c r="AH10" s="628">
        <v>545312.27</v>
      </c>
      <c r="AI10" s="628">
        <v>1289307</v>
      </c>
      <c r="AJ10" s="628">
        <v>725790</v>
      </c>
      <c r="AK10" s="628">
        <v>563517</v>
      </c>
      <c r="AL10" s="628">
        <v>1347607</v>
      </c>
      <c r="AM10" s="628">
        <v>741216</v>
      </c>
      <c r="AN10" s="628">
        <v>606391</v>
      </c>
      <c r="AO10" s="628">
        <v>1098034</v>
      </c>
      <c r="AP10" s="628">
        <v>607261</v>
      </c>
      <c r="AQ10" s="628">
        <v>490773</v>
      </c>
      <c r="AR10" s="628">
        <v>1173778</v>
      </c>
      <c r="AS10" s="628">
        <v>656499</v>
      </c>
      <c r="AT10" s="628">
        <v>517279</v>
      </c>
      <c r="AU10" s="628">
        <v>1259323</v>
      </c>
      <c r="AV10" s="628">
        <v>700621</v>
      </c>
      <c r="AW10" s="628">
        <v>558702</v>
      </c>
      <c r="AX10" s="628">
        <v>1153205</v>
      </c>
      <c r="AY10" s="628">
        <v>659932</v>
      </c>
      <c r="AZ10" s="628">
        <v>493273</v>
      </c>
      <c r="BA10" s="628">
        <v>1226447</v>
      </c>
      <c r="BB10" s="628">
        <v>682194</v>
      </c>
      <c r="BC10" s="628">
        <v>544253</v>
      </c>
      <c r="BD10" s="627"/>
      <c r="BE10" s="626"/>
      <c r="BF10" s="626"/>
      <c r="BG10" s="761" t="s">
        <v>39</v>
      </c>
      <c r="BH10" s="762"/>
      <c r="BI10" s="613"/>
      <c r="BJ10" s="613"/>
      <c r="BK10" s="613"/>
      <c r="BL10" s="612"/>
      <c r="BM10" s="612"/>
      <c r="BN10" s="612"/>
      <c r="BO10" s="612"/>
      <c r="BP10" s="612"/>
    </row>
    <row r="11" spans="1:68" s="612" customFormat="1" ht="22.5" customHeight="1">
      <c r="A11" s="612" t="s">
        <v>298</v>
      </c>
      <c r="E11" s="624">
        <v>11120</v>
      </c>
      <c r="F11" s="624">
        <v>4344</v>
      </c>
      <c r="G11" s="624">
        <v>6776</v>
      </c>
      <c r="H11" s="624">
        <v>12897</v>
      </c>
      <c r="I11" s="624">
        <v>3277</v>
      </c>
      <c r="J11" s="624">
        <v>9620</v>
      </c>
      <c r="K11" s="624">
        <v>16720</v>
      </c>
      <c r="L11" s="624">
        <v>6076</v>
      </c>
      <c r="M11" s="624">
        <v>10644</v>
      </c>
      <c r="N11" s="624">
        <v>8922</v>
      </c>
      <c r="O11" s="624">
        <v>1191</v>
      </c>
      <c r="P11" s="624">
        <v>7731</v>
      </c>
      <c r="Q11" s="624">
        <v>11735</v>
      </c>
      <c r="R11" s="624">
        <v>5816</v>
      </c>
      <c r="S11" s="624">
        <v>5919</v>
      </c>
      <c r="T11" s="624">
        <v>11739</v>
      </c>
      <c r="U11" s="624">
        <v>4000</v>
      </c>
      <c r="V11" s="624">
        <v>7739</v>
      </c>
      <c r="W11" s="624">
        <v>10350</v>
      </c>
      <c r="X11" s="624">
        <v>6437</v>
      </c>
      <c r="Y11" s="624">
        <v>3913</v>
      </c>
      <c r="Z11" s="624">
        <v>7961</v>
      </c>
      <c r="AA11" s="624">
        <v>3644</v>
      </c>
      <c r="AB11" s="624">
        <v>4317</v>
      </c>
      <c r="AC11" s="624">
        <v>7462</v>
      </c>
      <c r="AD11" s="624">
        <v>435</v>
      </c>
      <c r="AE11" s="624">
        <v>7027</v>
      </c>
      <c r="AF11" s="624">
        <v>9185</v>
      </c>
      <c r="AG11" s="624">
        <v>1972</v>
      </c>
      <c r="AH11" s="624">
        <v>7213</v>
      </c>
      <c r="AI11" s="624">
        <v>14006</v>
      </c>
      <c r="AJ11" s="624">
        <v>4508</v>
      </c>
      <c r="AK11" s="624">
        <v>9498</v>
      </c>
      <c r="AL11" s="624">
        <v>9863</v>
      </c>
      <c r="AM11" s="624">
        <v>943</v>
      </c>
      <c r="AN11" s="624">
        <v>8920</v>
      </c>
      <c r="AO11" s="624">
        <v>9489</v>
      </c>
      <c r="AP11" s="624">
        <v>2125</v>
      </c>
      <c r="AQ11" s="624">
        <v>7364</v>
      </c>
      <c r="AR11" s="624">
        <v>12066</v>
      </c>
      <c r="AS11" s="624">
        <v>2438</v>
      </c>
      <c r="AT11" s="624">
        <v>9628</v>
      </c>
      <c r="AU11" s="624">
        <v>12999</v>
      </c>
      <c r="AV11" s="624">
        <v>3838</v>
      </c>
      <c r="AW11" s="624">
        <v>9161</v>
      </c>
      <c r="AX11" s="624">
        <v>8265</v>
      </c>
      <c r="AY11" s="624">
        <v>2934</v>
      </c>
      <c r="AZ11" s="624">
        <v>5331</v>
      </c>
      <c r="BA11" s="624">
        <v>12603</v>
      </c>
      <c r="BB11" s="624">
        <v>4981</v>
      </c>
      <c r="BC11" s="624">
        <v>7622</v>
      </c>
      <c r="BD11" s="623"/>
      <c r="BE11" s="623"/>
      <c r="BF11" s="623"/>
      <c r="BG11" s="622" t="s">
        <v>297</v>
      </c>
      <c r="BI11" s="613"/>
      <c r="BJ11" s="613"/>
      <c r="BK11" s="613"/>
    </row>
    <row r="12" spans="1:68" s="612" customFormat="1" ht="22.5" customHeight="1">
      <c r="A12" s="612" t="s">
        <v>296</v>
      </c>
      <c r="E12" s="624">
        <v>305680</v>
      </c>
      <c r="F12" s="624">
        <v>163848</v>
      </c>
      <c r="G12" s="624">
        <v>141832</v>
      </c>
      <c r="H12" s="624">
        <v>319736</v>
      </c>
      <c r="I12" s="624">
        <v>191035</v>
      </c>
      <c r="J12" s="624">
        <v>128701</v>
      </c>
      <c r="K12" s="624">
        <v>344400</v>
      </c>
      <c r="L12" s="624">
        <v>188781</v>
      </c>
      <c r="M12" s="624">
        <v>155619</v>
      </c>
      <c r="N12" s="624">
        <v>351279</v>
      </c>
      <c r="O12" s="624">
        <v>189236</v>
      </c>
      <c r="P12" s="624">
        <v>162043</v>
      </c>
      <c r="Q12" s="624">
        <v>243023</v>
      </c>
      <c r="R12" s="624">
        <v>137894</v>
      </c>
      <c r="S12" s="624">
        <v>105129</v>
      </c>
      <c r="T12" s="624">
        <v>260043</v>
      </c>
      <c r="U12" s="624">
        <v>142469</v>
      </c>
      <c r="V12" s="624">
        <v>117574</v>
      </c>
      <c r="W12" s="624">
        <v>248051</v>
      </c>
      <c r="X12" s="624">
        <v>149847</v>
      </c>
      <c r="Y12" s="624">
        <v>98204</v>
      </c>
      <c r="Z12" s="624">
        <v>273701</v>
      </c>
      <c r="AA12" s="624">
        <v>146514</v>
      </c>
      <c r="AB12" s="624">
        <v>127187</v>
      </c>
      <c r="AC12" s="624">
        <v>215597</v>
      </c>
      <c r="AD12" s="624">
        <v>112916</v>
      </c>
      <c r="AE12" s="624">
        <v>102681</v>
      </c>
      <c r="AF12" s="624">
        <v>301576</v>
      </c>
      <c r="AG12" s="624">
        <v>166090</v>
      </c>
      <c r="AH12" s="624">
        <v>135486</v>
      </c>
      <c r="AI12" s="624">
        <v>317207</v>
      </c>
      <c r="AJ12" s="624">
        <v>178280</v>
      </c>
      <c r="AK12" s="624">
        <v>138927</v>
      </c>
      <c r="AL12" s="624">
        <v>316074</v>
      </c>
      <c r="AM12" s="624">
        <v>168477</v>
      </c>
      <c r="AN12" s="624">
        <v>147597</v>
      </c>
      <c r="AO12" s="624">
        <v>226980</v>
      </c>
      <c r="AP12" s="624">
        <v>121123</v>
      </c>
      <c r="AQ12" s="624">
        <v>105857</v>
      </c>
      <c r="AR12" s="624">
        <v>257085</v>
      </c>
      <c r="AS12" s="624">
        <v>138869</v>
      </c>
      <c r="AT12" s="624">
        <v>118216</v>
      </c>
      <c r="AU12" s="624">
        <v>292210</v>
      </c>
      <c r="AV12" s="624">
        <v>162141</v>
      </c>
      <c r="AW12" s="624">
        <v>130069</v>
      </c>
      <c r="AX12" s="624">
        <v>254936</v>
      </c>
      <c r="AY12" s="624">
        <v>151888</v>
      </c>
      <c r="AZ12" s="624">
        <v>103048</v>
      </c>
      <c r="BA12" s="624">
        <v>214265</v>
      </c>
      <c r="BB12" s="624">
        <v>116365</v>
      </c>
      <c r="BC12" s="624">
        <v>97900</v>
      </c>
      <c r="BD12" s="623"/>
      <c r="BE12" s="623"/>
      <c r="BF12" s="623"/>
      <c r="BG12" s="622" t="s">
        <v>295</v>
      </c>
      <c r="BI12" s="613"/>
      <c r="BJ12" s="613"/>
      <c r="BK12" s="613"/>
    </row>
    <row r="13" spans="1:68" s="612" customFormat="1" ht="22.5" customHeight="1">
      <c r="A13" s="612" t="s">
        <v>294</v>
      </c>
      <c r="E13" s="624">
        <v>294491</v>
      </c>
      <c r="F13" s="624">
        <v>188257</v>
      </c>
      <c r="G13" s="624">
        <v>106234</v>
      </c>
      <c r="H13" s="624">
        <v>303736</v>
      </c>
      <c r="I13" s="624">
        <v>193695</v>
      </c>
      <c r="J13" s="624">
        <v>110041</v>
      </c>
      <c r="K13" s="624">
        <v>304835</v>
      </c>
      <c r="L13" s="624">
        <v>183998</v>
      </c>
      <c r="M13" s="624">
        <v>120837</v>
      </c>
      <c r="N13" s="624">
        <v>259513</v>
      </c>
      <c r="O13" s="624">
        <v>153811</v>
      </c>
      <c r="P13" s="624">
        <v>105702</v>
      </c>
      <c r="Q13" s="624">
        <v>266160</v>
      </c>
      <c r="R13" s="624">
        <v>163276</v>
      </c>
      <c r="S13" s="624">
        <v>102884</v>
      </c>
      <c r="T13" s="624">
        <v>258295</v>
      </c>
      <c r="U13" s="624">
        <v>161102</v>
      </c>
      <c r="V13" s="624">
        <v>97193</v>
      </c>
      <c r="W13" s="624">
        <v>245963</v>
      </c>
      <c r="X13" s="624">
        <v>149463</v>
      </c>
      <c r="Y13" s="624">
        <v>96500</v>
      </c>
      <c r="Z13" s="624">
        <v>291203</v>
      </c>
      <c r="AA13" s="624">
        <v>159440</v>
      </c>
      <c r="AB13" s="624">
        <v>131763</v>
      </c>
      <c r="AC13" s="624">
        <v>263776</v>
      </c>
      <c r="AD13" s="624">
        <v>161779</v>
      </c>
      <c r="AE13" s="624">
        <v>101997</v>
      </c>
      <c r="AF13" s="624">
        <v>262949.71000000002</v>
      </c>
      <c r="AG13" s="624">
        <v>160057.64000000001</v>
      </c>
      <c r="AH13" s="624">
        <v>102892.08</v>
      </c>
      <c r="AI13" s="624">
        <v>294414</v>
      </c>
      <c r="AJ13" s="624">
        <v>186180</v>
      </c>
      <c r="AK13" s="624">
        <v>108234</v>
      </c>
      <c r="AL13" s="624">
        <v>312398</v>
      </c>
      <c r="AM13" s="624">
        <v>185544</v>
      </c>
      <c r="AN13" s="624">
        <v>126854</v>
      </c>
      <c r="AO13" s="624">
        <v>229964</v>
      </c>
      <c r="AP13" s="624">
        <v>138311</v>
      </c>
      <c r="AQ13" s="624">
        <v>91653</v>
      </c>
      <c r="AR13" s="624">
        <v>240013</v>
      </c>
      <c r="AS13" s="624">
        <v>152410</v>
      </c>
      <c r="AT13" s="624">
        <v>87603</v>
      </c>
      <c r="AU13" s="624">
        <v>250592</v>
      </c>
      <c r="AV13" s="624">
        <v>149978</v>
      </c>
      <c r="AW13" s="624">
        <v>100614</v>
      </c>
      <c r="AX13" s="624">
        <v>266680</v>
      </c>
      <c r="AY13" s="624">
        <v>164233</v>
      </c>
      <c r="AZ13" s="624">
        <v>102447</v>
      </c>
      <c r="BA13" s="624">
        <v>309614</v>
      </c>
      <c r="BB13" s="624">
        <v>181396</v>
      </c>
      <c r="BC13" s="624">
        <v>128218</v>
      </c>
      <c r="BD13" s="623"/>
      <c r="BE13" s="623"/>
      <c r="BF13" s="623"/>
      <c r="BG13" s="622" t="s">
        <v>293</v>
      </c>
      <c r="BI13" s="613"/>
      <c r="BJ13" s="613"/>
      <c r="BK13" s="613"/>
    </row>
    <row r="14" spans="1:68" s="612" customFormat="1" ht="22.5" customHeight="1">
      <c r="A14" s="612" t="s">
        <v>292</v>
      </c>
      <c r="E14" s="624">
        <v>217480</v>
      </c>
      <c r="F14" s="624">
        <v>122877</v>
      </c>
      <c r="G14" s="624">
        <v>94603</v>
      </c>
      <c r="H14" s="624">
        <v>182053</v>
      </c>
      <c r="I14" s="624">
        <v>110076</v>
      </c>
      <c r="J14" s="624">
        <v>71977</v>
      </c>
      <c r="K14" s="624">
        <v>213650</v>
      </c>
      <c r="L14" s="624">
        <v>141097</v>
      </c>
      <c r="M14" s="624">
        <v>72553</v>
      </c>
      <c r="N14" s="624">
        <v>218730</v>
      </c>
      <c r="O14" s="624">
        <v>141892</v>
      </c>
      <c r="P14" s="624">
        <v>76838</v>
      </c>
      <c r="Q14" s="624">
        <v>211010</v>
      </c>
      <c r="R14" s="624">
        <v>123645</v>
      </c>
      <c r="S14" s="624">
        <v>87365</v>
      </c>
      <c r="T14" s="624">
        <v>207521</v>
      </c>
      <c r="U14" s="624">
        <v>134193</v>
      </c>
      <c r="V14" s="624">
        <v>73328</v>
      </c>
      <c r="W14" s="624">
        <v>227964</v>
      </c>
      <c r="X14" s="624">
        <v>131740</v>
      </c>
      <c r="Y14" s="624">
        <v>96224</v>
      </c>
      <c r="Z14" s="624">
        <v>198107</v>
      </c>
      <c r="AA14" s="624">
        <v>111770</v>
      </c>
      <c r="AB14" s="624">
        <v>86337</v>
      </c>
      <c r="AC14" s="624">
        <v>174376</v>
      </c>
      <c r="AD14" s="624">
        <v>111754</v>
      </c>
      <c r="AE14" s="624">
        <v>62622</v>
      </c>
      <c r="AF14" s="624">
        <v>206624</v>
      </c>
      <c r="AG14" s="624">
        <v>131046</v>
      </c>
      <c r="AH14" s="624">
        <v>75578</v>
      </c>
      <c r="AI14" s="624">
        <v>229342</v>
      </c>
      <c r="AJ14" s="624">
        <v>139764</v>
      </c>
      <c r="AK14" s="624">
        <v>89578</v>
      </c>
      <c r="AL14" s="624">
        <v>259745</v>
      </c>
      <c r="AM14" s="624">
        <v>151739</v>
      </c>
      <c r="AN14" s="624">
        <v>108006</v>
      </c>
      <c r="AO14" s="624">
        <v>192423</v>
      </c>
      <c r="AP14" s="624">
        <v>126965</v>
      </c>
      <c r="AQ14" s="624">
        <v>65458</v>
      </c>
      <c r="AR14" s="624">
        <v>231050</v>
      </c>
      <c r="AS14" s="624">
        <v>144698</v>
      </c>
      <c r="AT14" s="624">
        <v>86352</v>
      </c>
      <c r="AU14" s="624">
        <v>233536</v>
      </c>
      <c r="AV14" s="624">
        <v>145949</v>
      </c>
      <c r="AW14" s="624">
        <v>87587</v>
      </c>
      <c r="AX14" s="624">
        <v>221487</v>
      </c>
      <c r="AY14" s="624">
        <v>128198</v>
      </c>
      <c r="AZ14" s="624">
        <v>93289</v>
      </c>
      <c r="BA14" s="624">
        <v>231089</v>
      </c>
      <c r="BB14" s="624">
        <v>147250</v>
      </c>
      <c r="BC14" s="624">
        <v>83839</v>
      </c>
      <c r="BD14" s="623"/>
      <c r="BE14" s="623"/>
      <c r="BF14" s="623"/>
      <c r="BG14" s="622" t="s">
        <v>291</v>
      </c>
      <c r="BI14" s="613"/>
      <c r="BJ14" s="613"/>
      <c r="BK14" s="613"/>
    </row>
    <row r="15" spans="1:68" s="612" customFormat="1" ht="22.5" customHeight="1">
      <c r="A15" s="612" t="s">
        <v>290</v>
      </c>
      <c r="E15" s="624">
        <v>228554</v>
      </c>
      <c r="F15" s="624">
        <v>121794</v>
      </c>
      <c r="G15" s="624">
        <v>106760</v>
      </c>
      <c r="H15" s="624">
        <v>253329</v>
      </c>
      <c r="I15" s="624">
        <v>119085</v>
      </c>
      <c r="J15" s="624">
        <v>134244</v>
      </c>
      <c r="K15" s="624">
        <v>222959</v>
      </c>
      <c r="L15" s="624">
        <v>109487</v>
      </c>
      <c r="M15" s="624">
        <v>113472</v>
      </c>
      <c r="N15" s="624">
        <v>234961</v>
      </c>
      <c r="O15" s="624">
        <v>118834</v>
      </c>
      <c r="P15" s="624">
        <v>116127</v>
      </c>
      <c r="Q15" s="624">
        <v>240819</v>
      </c>
      <c r="R15" s="624">
        <v>129772</v>
      </c>
      <c r="S15" s="624">
        <v>111047</v>
      </c>
      <c r="T15" s="624">
        <v>242008</v>
      </c>
      <c r="U15" s="624">
        <v>120456</v>
      </c>
      <c r="V15" s="624">
        <v>121552</v>
      </c>
      <c r="W15" s="624">
        <v>230896</v>
      </c>
      <c r="X15" s="624">
        <v>132700</v>
      </c>
      <c r="Y15" s="624">
        <v>98196</v>
      </c>
      <c r="Z15" s="624">
        <v>241262</v>
      </c>
      <c r="AA15" s="624">
        <v>144918</v>
      </c>
      <c r="AB15" s="624">
        <v>96344</v>
      </c>
      <c r="AC15" s="624">
        <v>253252</v>
      </c>
      <c r="AD15" s="624">
        <v>131283</v>
      </c>
      <c r="AE15" s="624">
        <v>121969</v>
      </c>
      <c r="AF15" s="624">
        <v>252638.52</v>
      </c>
      <c r="AG15" s="624">
        <v>134433.33000000002</v>
      </c>
      <c r="AH15" s="624">
        <v>118205.19</v>
      </c>
      <c r="AI15" s="624">
        <v>248601</v>
      </c>
      <c r="AJ15" s="624">
        <v>133705</v>
      </c>
      <c r="AK15" s="624">
        <v>114896</v>
      </c>
      <c r="AL15" s="624">
        <v>259169</v>
      </c>
      <c r="AM15" s="624">
        <v>142785</v>
      </c>
      <c r="AN15" s="624">
        <v>116384</v>
      </c>
      <c r="AO15" s="624">
        <v>231810</v>
      </c>
      <c r="AP15" s="624">
        <v>126450</v>
      </c>
      <c r="AQ15" s="624">
        <v>105360</v>
      </c>
      <c r="AR15" s="624">
        <v>248367</v>
      </c>
      <c r="AS15" s="624">
        <v>130546</v>
      </c>
      <c r="AT15" s="624">
        <v>117821</v>
      </c>
      <c r="AU15" s="624">
        <v>259870</v>
      </c>
      <c r="AV15" s="624">
        <v>132451</v>
      </c>
      <c r="AW15" s="624">
        <v>127419</v>
      </c>
      <c r="AX15" s="624">
        <v>221527</v>
      </c>
      <c r="AY15" s="624">
        <v>128886</v>
      </c>
      <c r="AZ15" s="624">
        <v>92641</v>
      </c>
      <c r="BA15" s="624">
        <v>239423</v>
      </c>
      <c r="BB15" s="624">
        <v>133764</v>
      </c>
      <c r="BC15" s="624">
        <v>105659</v>
      </c>
      <c r="BD15" s="623"/>
      <c r="BE15" s="623"/>
      <c r="BF15" s="623"/>
      <c r="BG15" s="622" t="s">
        <v>289</v>
      </c>
      <c r="BI15" s="613"/>
      <c r="BJ15" s="613"/>
      <c r="BK15" s="613"/>
    </row>
    <row r="16" spans="1:68" s="612" customFormat="1" ht="21" customHeight="1">
      <c r="B16" s="612" t="s">
        <v>288</v>
      </c>
      <c r="E16" s="624">
        <v>191501</v>
      </c>
      <c r="F16" s="624">
        <v>91515</v>
      </c>
      <c r="G16" s="624">
        <v>99986</v>
      </c>
      <c r="H16" s="624">
        <v>206670</v>
      </c>
      <c r="I16" s="624">
        <v>89813</v>
      </c>
      <c r="J16" s="624">
        <v>116857</v>
      </c>
      <c r="K16" s="624">
        <v>173647</v>
      </c>
      <c r="L16" s="624">
        <v>77924</v>
      </c>
      <c r="M16" s="624">
        <v>95723</v>
      </c>
      <c r="N16" s="624">
        <v>206166</v>
      </c>
      <c r="O16" s="624">
        <v>104210</v>
      </c>
      <c r="P16" s="624">
        <v>101956</v>
      </c>
      <c r="Q16" s="624">
        <v>193584</v>
      </c>
      <c r="R16" s="624">
        <v>99029</v>
      </c>
      <c r="S16" s="624">
        <v>94555</v>
      </c>
      <c r="T16" s="624">
        <v>170334</v>
      </c>
      <c r="U16" s="624">
        <v>72383</v>
      </c>
      <c r="V16" s="624">
        <v>97951</v>
      </c>
      <c r="W16" s="624">
        <v>186238</v>
      </c>
      <c r="X16" s="624">
        <v>103573</v>
      </c>
      <c r="Y16" s="624">
        <v>82665</v>
      </c>
      <c r="Z16" s="624">
        <v>208608</v>
      </c>
      <c r="AA16" s="624">
        <v>127051</v>
      </c>
      <c r="AB16" s="624">
        <v>81557</v>
      </c>
      <c r="AC16" s="624">
        <v>211811</v>
      </c>
      <c r="AD16" s="624">
        <v>105511</v>
      </c>
      <c r="AE16" s="624">
        <v>106300</v>
      </c>
      <c r="AF16" s="624">
        <v>215319</v>
      </c>
      <c r="AG16" s="624">
        <v>107823</v>
      </c>
      <c r="AH16" s="624">
        <v>107496</v>
      </c>
      <c r="AI16" s="624">
        <v>205190</v>
      </c>
      <c r="AJ16" s="624">
        <v>106340</v>
      </c>
      <c r="AK16" s="624">
        <v>98850</v>
      </c>
      <c r="AL16" s="624">
        <v>228525</v>
      </c>
      <c r="AM16" s="624">
        <v>125993</v>
      </c>
      <c r="AN16" s="624">
        <v>102532</v>
      </c>
      <c r="AO16" s="624">
        <v>180508</v>
      </c>
      <c r="AP16" s="624">
        <v>97541</v>
      </c>
      <c r="AQ16" s="624">
        <v>82967</v>
      </c>
      <c r="AR16" s="624">
        <v>199389</v>
      </c>
      <c r="AS16" s="624">
        <v>102833</v>
      </c>
      <c r="AT16" s="624">
        <v>96556</v>
      </c>
      <c r="AU16" s="624">
        <v>217834</v>
      </c>
      <c r="AV16" s="624">
        <v>112085</v>
      </c>
      <c r="AW16" s="624">
        <v>105749</v>
      </c>
      <c r="AX16" s="624">
        <v>186127</v>
      </c>
      <c r="AY16" s="624">
        <v>100820</v>
      </c>
      <c r="AZ16" s="624">
        <v>85307</v>
      </c>
      <c r="BA16" s="624">
        <v>193094</v>
      </c>
      <c r="BB16" s="624">
        <v>103883</v>
      </c>
      <c r="BC16" s="624">
        <v>89211</v>
      </c>
      <c r="BD16" s="623"/>
      <c r="BE16" s="623"/>
      <c r="BF16" s="623"/>
      <c r="BG16" s="622"/>
      <c r="BH16" s="613" t="s">
        <v>287</v>
      </c>
      <c r="BI16" s="613"/>
      <c r="BJ16" s="613"/>
      <c r="BK16" s="613"/>
    </row>
    <row r="17" spans="1:68" s="612" customFormat="1" ht="21" customHeight="1">
      <c r="B17" s="612" t="s">
        <v>286</v>
      </c>
      <c r="E17" s="624">
        <v>36840</v>
      </c>
      <c r="F17" s="624">
        <v>30066</v>
      </c>
      <c r="G17" s="624">
        <v>6774</v>
      </c>
      <c r="H17" s="624">
        <v>46659</v>
      </c>
      <c r="I17" s="624">
        <v>29272</v>
      </c>
      <c r="J17" s="624">
        <v>17387</v>
      </c>
      <c r="K17" s="624">
        <v>49312</v>
      </c>
      <c r="L17" s="624">
        <v>31563</v>
      </c>
      <c r="M17" s="624">
        <v>17749</v>
      </c>
      <c r="N17" s="624">
        <v>28795</v>
      </c>
      <c r="O17" s="624">
        <v>14624</v>
      </c>
      <c r="P17" s="624">
        <v>14171</v>
      </c>
      <c r="Q17" s="624">
        <v>46793</v>
      </c>
      <c r="R17" s="624">
        <v>30301</v>
      </c>
      <c r="S17" s="624">
        <v>16492</v>
      </c>
      <c r="T17" s="624">
        <v>71674</v>
      </c>
      <c r="U17" s="624">
        <v>48073</v>
      </c>
      <c r="V17" s="624">
        <v>23601</v>
      </c>
      <c r="W17" s="624">
        <v>44658</v>
      </c>
      <c r="X17" s="624">
        <v>29127</v>
      </c>
      <c r="Y17" s="624">
        <v>15531</v>
      </c>
      <c r="Z17" s="624">
        <v>32654</v>
      </c>
      <c r="AA17" s="624">
        <v>17867</v>
      </c>
      <c r="AB17" s="624">
        <v>14787</v>
      </c>
      <c r="AC17" s="624">
        <v>41441</v>
      </c>
      <c r="AD17" s="624">
        <v>25772</v>
      </c>
      <c r="AE17" s="624">
        <v>15669</v>
      </c>
      <c r="AF17" s="624">
        <v>37319.519999999997</v>
      </c>
      <c r="AG17" s="624">
        <v>26610.33</v>
      </c>
      <c r="AH17" s="624">
        <v>10709.19</v>
      </c>
      <c r="AI17" s="624">
        <v>43411</v>
      </c>
      <c r="AJ17" s="624">
        <v>27365</v>
      </c>
      <c r="AK17" s="624">
        <v>16046</v>
      </c>
      <c r="AL17" s="624">
        <v>30644</v>
      </c>
      <c r="AM17" s="624">
        <v>16792</v>
      </c>
      <c r="AN17" s="624">
        <v>13852</v>
      </c>
      <c r="AO17" s="624">
        <v>50845</v>
      </c>
      <c r="AP17" s="624">
        <v>28909</v>
      </c>
      <c r="AQ17" s="624">
        <v>21936</v>
      </c>
      <c r="AR17" s="624">
        <v>48978</v>
      </c>
      <c r="AS17" s="624">
        <v>27713</v>
      </c>
      <c r="AT17" s="624">
        <v>21265</v>
      </c>
      <c r="AU17" s="624">
        <v>42036</v>
      </c>
      <c r="AV17" s="624">
        <v>20366</v>
      </c>
      <c r="AW17" s="624">
        <v>21670</v>
      </c>
      <c r="AX17" s="624">
        <v>35400</v>
      </c>
      <c r="AY17" s="624">
        <v>28066</v>
      </c>
      <c r="AZ17" s="624">
        <v>7334</v>
      </c>
      <c r="BA17" s="624">
        <v>46329</v>
      </c>
      <c r="BB17" s="624">
        <v>29881</v>
      </c>
      <c r="BC17" s="624">
        <v>16448</v>
      </c>
      <c r="BD17" s="623"/>
      <c r="BE17" s="623"/>
      <c r="BF17" s="623"/>
      <c r="BG17" s="622"/>
      <c r="BH17" s="613" t="s">
        <v>285</v>
      </c>
      <c r="BI17" s="613"/>
      <c r="BJ17" s="613"/>
      <c r="BK17" s="613"/>
    </row>
    <row r="18" spans="1:68" s="612" customFormat="1" ht="21" customHeight="1">
      <c r="B18" s="612" t="s">
        <v>278</v>
      </c>
      <c r="E18" s="624">
        <v>213</v>
      </c>
      <c r="F18" s="624">
        <v>213</v>
      </c>
      <c r="G18" s="624" t="s">
        <v>78</v>
      </c>
      <c r="H18" s="624" t="s">
        <v>78</v>
      </c>
      <c r="I18" s="624" t="s">
        <v>78</v>
      </c>
      <c r="J18" s="624" t="s">
        <v>78</v>
      </c>
      <c r="K18" s="624" t="s">
        <v>78</v>
      </c>
      <c r="L18" s="624" t="s">
        <v>78</v>
      </c>
      <c r="M18" s="624" t="s">
        <v>78</v>
      </c>
      <c r="N18" s="624" t="s">
        <v>30</v>
      </c>
      <c r="O18" s="624" t="s">
        <v>30</v>
      </c>
      <c r="P18" s="624" t="s">
        <v>30</v>
      </c>
      <c r="Q18" s="624">
        <v>442</v>
      </c>
      <c r="R18" s="624">
        <v>442</v>
      </c>
      <c r="S18" s="624">
        <v>0</v>
      </c>
      <c r="T18" s="624">
        <v>0</v>
      </c>
      <c r="U18" s="624">
        <v>0</v>
      </c>
      <c r="V18" s="624">
        <v>0</v>
      </c>
      <c r="W18" s="624">
        <v>0</v>
      </c>
      <c r="X18" s="624">
        <v>0</v>
      </c>
      <c r="Y18" s="624">
        <v>0</v>
      </c>
      <c r="Z18" s="624" t="s">
        <v>78</v>
      </c>
      <c r="AA18" s="624" t="s">
        <v>78</v>
      </c>
      <c r="AB18" s="624" t="s">
        <v>78</v>
      </c>
      <c r="AC18" s="624">
        <v>0</v>
      </c>
      <c r="AD18" s="624">
        <v>0</v>
      </c>
      <c r="AE18" s="624">
        <v>0</v>
      </c>
      <c r="AF18" s="624">
        <v>0</v>
      </c>
      <c r="AG18" s="624">
        <v>0</v>
      </c>
      <c r="AH18" s="624">
        <v>0</v>
      </c>
      <c r="AI18" s="624">
        <v>0</v>
      </c>
      <c r="AJ18" s="624">
        <v>0</v>
      </c>
      <c r="AK18" s="624">
        <v>0</v>
      </c>
      <c r="AL18" s="624" t="s">
        <v>78</v>
      </c>
      <c r="AM18" s="624" t="s">
        <v>78</v>
      </c>
      <c r="AN18" s="624" t="s">
        <v>78</v>
      </c>
      <c r="AO18" s="624">
        <v>457</v>
      </c>
      <c r="AP18" s="624" t="s">
        <v>78</v>
      </c>
      <c r="AQ18" s="624">
        <v>457</v>
      </c>
      <c r="AR18" s="624">
        <v>0</v>
      </c>
      <c r="AS18" s="624">
        <v>0</v>
      </c>
      <c r="AT18" s="624">
        <v>0</v>
      </c>
      <c r="AU18" s="624" t="s">
        <v>78</v>
      </c>
      <c r="AV18" s="624" t="s">
        <v>78</v>
      </c>
      <c r="AW18" s="624" t="s">
        <v>78</v>
      </c>
      <c r="AX18" s="624" t="s">
        <v>30</v>
      </c>
      <c r="AY18" s="624" t="s">
        <v>30</v>
      </c>
      <c r="AZ18" s="624" t="s">
        <v>30</v>
      </c>
      <c r="BA18" s="624" t="s">
        <v>78</v>
      </c>
      <c r="BB18" s="624" t="s">
        <v>78</v>
      </c>
      <c r="BC18" s="624" t="s">
        <v>78</v>
      </c>
      <c r="BD18" s="623"/>
      <c r="BE18" s="623"/>
      <c r="BF18" s="623"/>
      <c r="BG18" s="622"/>
      <c r="BH18" s="613" t="s">
        <v>277</v>
      </c>
      <c r="BI18" s="613"/>
      <c r="BJ18" s="613"/>
      <c r="BK18" s="613"/>
    </row>
    <row r="19" spans="1:68" s="612" customFormat="1" ht="22.5" customHeight="1">
      <c r="A19" s="612" t="s">
        <v>284</v>
      </c>
      <c r="E19" s="624">
        <v>179033</v>
      </c>
      <c r="F19" s="624">
        <v>79518</v>
      </c>
      <c r="G19" s="624">
        <v>99515</v>
      </c>
      <c r="H19" s="624">
        <v>180798</v>
      </c>
      <c r="I19" s="624">
        <v>78387</v>
      </c>
      <c r="J19" s="624">
        <v>102411</v>
      </c>
      <c r="K19" s="624">
        <v>195756</v>
      </c>
      <c r="L19" s="624">
        <v>87555</v>
      </c>
      <c r="M19" s="624">
        <v>108201</v>
      </c>
      <c r="N19" s="624">
        <v>188842</v>
      </c>
      <c r="O19" s="624">
        <v>92140</v>
      </c>
      <c r="P19" s="624">
        <v>96702</v>
      </c>
      <c r="Q19" s="624">
        <v>210217</v>
      </c>
      <c r="R19" s="624">
        <v>89190</v>
      </c>
      <c r="S19" s="624">
        <v>121027</v>
      </c>
      <c r="T19" s="624">
        <v>188750</v>
      </c>
      <c r="U19" s="624">
        <v>81598</v>
      </c>
      <c r="V19" s="624">
        <v>107152</v>
      </c>
      <c r="W19" s="624">
        <v>200619</v>
      </c>
      <c r="X19" s="624">
        <v>85130</v>
      </c>
      <c r="Y19" s="624">
        <v>115489</v>
      </c>
      <c r="Z19" s="624">
        <v>185117</v>
      </c>
      <c r="AA19" s="624">
        <v>87217</v>
      </c>
      <c r="AB19" s="624">
        <v>97900</v>
      </c>
      <c r="AC19" s="624">
        <v>206461</v>
      </c>
      <c r="AD19" s="624">
        <v>96744</v>
      </c>
      <c r="AE19" s="624">
        <v>109717</v>
      </c>
      <c r="AF19" s="624">
        <v>202137</v>
      </c>
      <c r="AG19" s="624">
        <v>96199</v>
      </c>
      <c r="AH19" s="624">
        <v>105938</v>
      </c>
      <c r="AI19" s="624">
        <v>185737</v>
      </c>
      <c r="AJ19" s="624">
        <v>83353</v>
      </c>
      <c r="AK19" s="624">
        <v>102384</v>
      </c>
      <c r="AL19" s="624">
        <v>189119</v>
      </c>
      <c r="AM19" s="624">
        <v>91259</v>
      </c>
      <c r="AN19" s="624">
        <v>97860</v>
      </c>
      <c r="AO19" s="624">
        <v>205802</v>
      </c>
      <c r="AP19" s="624">
        <v>91454</v>
      </c>
      <c r="AQ19" s="624">
        <v>114348</v>
      </c>
      <c r="AR19" s="624">
        <v>185197</v>
      </c>
      <c r="AS19" s="624">
        <v>87538</v>
      </c>
      <c r="AT19" s="624">
        <v>97659</v>
      </c>
      <c r="AU19" s="624">
        <v>209279</v>
      </c>
      <c r="AV19" s="624">
        <v>106264</v>
      </c>
      <c r="AW19" s="624">
        <v>103015</v>
      </c>
      <c r="AX19" s="624">
        <v>180310</v>
      </c>
      <c r="AY19" s="624">
        <v>83793</v>
      </c>
      <c r="AZ19" s="624">
        <v>96517</v>
      </c>
      <c r="BA19" s="624">
        <v>218432</v>
      </c>
      <c r="BB19" s="624">
        <v>97417</v>
      </c>
      <c r="BC19" s="624">
        <v>121015</v>
      </c>
      <c r="BD19" s="623"/>
      <c r="BE19" s="623"/>
      <c r="BF19" s="623"/>
      <c r="BG19" s="622" t="s">
        <v>283</v>
      </c>
      <c r="BI19" s="613"/>
      <c r="BJ19" s="613"/>
      <c r="BK19" s="613"/>
    </row>
    <row r="20" spans="1:68" s="612" customFormat="1" ht="21" customHeight="1">
      <c r="B20" s="612" t="s">
        <v>282</v>
      </c>
      <c r="E20" s="624">
        <v>98872</v>
      </c>
      <c r="F20" s="624">
        <v>35599</v>
      </c>
      <c r="G20" s="624">
        <v>63273</v>
      </c>
      <c r="H20" s="624">
        <v>101535</v>
      </c>
      <c r="I20" s="624">
        <v>36382</v>
      </c>
      <c r="J20" s="624">
        <v>65153</v>
      </c>
      <c r="K20" s="624">
        <v>120023</v>
      </c>
      <c r="L20" s="624">
        <v>44472</v>
      </c>
      <c r="M20" s="624">
        <v>75551</v>
      </c>
      <c r="N20" s="624">
        <v>111223</v>
      </c>
      <c r="O20" s="624">
        <v>44537</v>
      </c>
      <c r="P20" s="624">
        <v>66686</v>
      </c>
      <c r="Q20" s="624">
        <v>105060</v>
      </c>
      <c r="R20" s="624">
        <v>35281</v>
      </c>
      <c r="S20" s="624">
        <v>69779</v>
      </c>
      <c r="T20" s="624">
        <v>108589</v>
      </c>
      <c r="U20" s="624">
        <v>38525</v>
      </c>
      <c r="V20" s="624">
        <v>70064</v>
      </c>
      <c r="W20" s="624">
        <v>104029</v>
      </c>
      <c r="X20" s="624">
        <v>38180</v>
      </c>
      <c r="Y20" s="624">
        <v>65849</v>
      </c>
      <c r="Z20" s="624">
        <v>104506</v>
      </c>
      <c r="AA20" s="624">
        <v>44080</v>
      </c>
      <c r="AB20" s="624">
        <v>60426</v>
      </c>
      <c r="AC20" s="624">
        <v>94955</v>
      </c>
      <c r="AD20" s="624">
        <v>35256</v>
      </c>
      <c r="AE20" s="624">
        <v>59699</v>
      </c>
      <c r="AF20" s="624">
        <v>100830</v>
      </c>
      <c r="AG20" s="624">
        <v>41584</v>
      </c>
      <c r="AH20" s="624">
        <v>59246</v>
      </c>
      <c r="AI20" s="624">
        <v>92332</v>
      </c>
      <c r="AJ20" s="624">
        <v>36272</v>
      </c>
      <c r="AK20" s="624">
        <v>56060</v>
      </c>
      <c r="AL20" s="624">
        <v>89055</v>
      </c>
      <c r="AM20" s="624">
        <v>40337</v>
      </c>
      <c r="AN20" s="624">
        <v>48718</v>
      </c>
      <c r="AO20" s="624">
        <v>110997</v>
      </c>
      <c r="AP20" s="624">
        <v>45110</v>
      </c>
      <c r="AQ20" s="624">
        <v>65887</v>
      </c>
      <c r="AR20" s="624">
        <v>112803</v>
      </c>
      <c r="AS20" s="624">
        <v>49221</v>
      </c>
      <c r="AT20" s="624">
        <v>63582</v>
      </c>
      <c r="AU20" s="624">
        <v>131654</v>
      </c>
      <c r="AV20" s="624">
        <v>57412</v>
      </c>
      <c r="AW20" s="624">
        <v>74242</v>
      </c>
      <c r="AX20" s="624">
        <v>103394</v>
      </c>
      <c r="AY20" s="624">
        <v>42657</v>
      </c>
      <c r="AZ20" s="624">
        <v>60737</v>
      </c>
      <c r="BA20" s="624">
        <v>148528</v>
      </c>
      <c r="BB20" s="624">
        <v>60397</v>
      </c>
      <c r="BC20" s="624">
        <v>88131</v>
      </c>
      <c r="BD20" s="623"/>
      <c r="BE20" s="623"/>
      <c r="BF20" s="623"/>
      <c r="BG20" s="622"/>
      <c r="BH20" s="612" t="s">
        <v>281</v>
      </c>
      <c r="BI20" s="613"/>
      <c r="BJ20" s="613"/>
      <c r="BK20" s="613"/>
    </row>
    <row r="21" spans="1:68" s="612" customFormat="1" ht="21" customHeight="1">
      <c r="B21" s="612" t="s">
        <v>280</v>
      </c>
      <c r="E21" s="624">
        <v>59629</v>
      </c>
      <c r="F21" s="624">
        <v>37578</v>
      </c>
      <c r="G21" s="624">
        <v>22051</v>
      </c>
      <c r="H21" s="624">
        <v>62108</v>
      </c>
      <c r="I21" s="624">
        <v>36463</v>
      </c>
      <c r="J21" s="624">
        <v>25645</v>
      </c>
      <c r="K21" s="624">
        <v>58740</v>
      </c>
      <c r="L21" s="624">
        <v>39703</v>
      </c>
      <c r="M21" s="624">
        <v>19037</v>
      </c>
      <c r="N21" s="624">
        <v>59010</v>
      </c>
      <c r="O21" s="624">
        <v>40749</v>
      </c>
      <c r="P21" s="624">
        <v>18261</v>
      </c>
      <c r="Q21" s="624">
        <v>68918</v>
      </c>
      <c r="R21" s="624">
        <v>39847</v>
      </c>
      <c r="S21" s="624">
        <v>29071</v>
      </c>
      <c r="T21" s="624">
        <v>60495</v>
      </c>
      <c r="U21" s="624">
        <v>38226</v>
      </c>
      <c r="V21" s="624">
        <v>22269</v>
      </c>
      <c r="W21" s="624">
        <v>71732</v>
      </c>
      <c r="X21" s="624">
        <v>41402</v>
      </c>
      <c r="Y21" s="624">
        <v>30330</v>
      </c>
      <c r="Z21" s="624">
        <v>55974</v>
      </c>
      <c r="AA21" s="624">
        <v>37802</v>
      </c>
      <c r="AB21" s="624">
        <v>18172</v>
      </c>
      <c r="AC21" s="624">
        <v>80533</v>
      </c>
      <c r="AD21" s="624">
        <v>49547</v>
      </c>
      <c r="AE21" s="624">
        <v>30986</v>
      </c>
      <c r="AF21" s="624">
        <v>68717</v>
      </c>
      <c r="AG21" s="624">
        <v>43912</v>
      </c>
      <c r="AH21" s="624">
        <v>24805</v>
      </c>
      <c r="AI21" s="624">
        <v>61523</v>
      </c>
      <c r="AJ21" s="624">
        <v>39533</v>
      </c>
      <c r="AK21" s="624">
        <v>21990</v>
      </c>
      <c r="AL21" s="624">
        <v>66352</v>
      </c>
      <c r="AM21" s="624">
        <v>43589</v>
      </c>
      <c r="AN21" s="624">
        <v>22763</v>
      </c>
      <c r="AO21" s="624">
        <v>63981</v>
      </c>
      <c r="AP21" s="624">
        <v>41228</v>
      </c>
      <c r="AQ21" s="624">
        <v>22753</v>
      </c>
      <c r="AR21" s="624">
        <v>54539</v>
      </c>
      <c r="AS21" s="624">
        <v>35503</v>
      </c>
      <c r="AT21" s="624">
        <v>19036</v>
      </c>
      <c r="AU21" s="624">
        <v>59252</v>
      </c>
      <c r="AV21" s="624">
        <v>41150</v>
      </c>
      <c r="AW21" s="624">
        <v>18102</v>
      </c>
      <c r="AX21" s="624">
        <v>60920</v>
      </c>
      <c r="AY21" s="624">
        <v>35393</v>
      </c>
      <c r="AZ21" s="624">
        <v>25527</v>
      </c>
      <c r="BA21" s="624">
        <v>50931</v>
      </c>
      <c r="BB21" s="624">
        <v>30685</v>
      </c>
      <c r="BC21" s="624">
        <v>20246</v>
      </c>
      <c r="BD21" s="623"/>
      <c r="BE21" s="623"/>
      <c r="BF21" s="623"/>
      <c r="BG21" s="622"/>
      <c r="BH21" s="612" t="s">
        <v>279</v>
      </c>
      <c r="BI21" s="613"/>
      <c r="BJ21" s="613"/>
      <c r="BK21" s="613"/>
    </row>
    <row r="22" spans="1:68" s="612" customFormat="1" ht="21" customHeight="1">
      <c r="B22" s="612" t="s">
        <v>278</v>
      </c>
      <c r="E22" s="624">
        <v>20532</v>
      </c>
      <c r="F22" s="624">
        <v>6341</v>
      </c>
      <c r="G22" s="624">
        <v>14191</v>
      </c>
      <c r="H22" s="624">
        <v>17155</v>
      </c>
      <c r="I22" s="624">
        <v>5542</v>
      </c>
      <c r="J22" s="624">
        <v>11613</v>
      </c>
      <c r="K22" s="624">
        <v>16993</v>
      </c>
      <c r="L22" s="624">
        <v>3380</v>
      </c>
      <c r="M22" s="624">
        <v>13613</v>
      </c>
      <c r="N22" s="624">
        <v>18609</v>
      </c>
      <c r="O22" s="624">
        <v>6854</v>
      </c>
      <c r="P22" s="624">
        <v>11755</v>
      </c>
      <c r="Q22" s="624">
        <v>36239</v>
      </c>
      <c r="R22" s="624">
        <v>14062</v>
      </c>
      <c r="S22" s="624">
        <v>22177</v>
      </c>
      <c r="T22" s="624">
        <v>19666</v>
      </c>
      <c r="U22" s="624">
        <v>4847</v>
      </c>
      <c r="V22" s="624">
        <v>14819</v>
      </c>
      <c r="W22" s="624">
        <v>24858</v>
      </c>
      <c r="X22" s="624">
        <v>5548</v>
      </c>
      <c r="Y22" s="624">
        <v>19310</v>
      </c>
      <c r="Z22" s="624">
        <v>24637</v>
      </c>
      <c r="AA22" s="624">
        <v>5335</v>
      </c>
      <c r="AB22" s="624">
        <v>19302</v>
      </c>
      <c r="AC22" s="624">
        <v>30973</v>
      </c>
      <c r="AD22" s="624">
        <v>11941</v>
      </c>
      <c r="AE22" s="624">
        <v>19032</v>
      </c>
      <c r="AF22" s="624">
        <v>32590</v>
      </c>
      <c r="AG22" s="624">
        <v>10703</v>
      </c>
      <c r="AH22" s="624">
        <v>21887</v>
      </c>
      <c r="AI22" s="624">
        <v>31882</v>
      </c>
      <c r="AJ22" s="624">
        <v>7548</v>
      </c>
      <c r="AK22" s="624">
        <v>24334</v>
      </c>
      <c r="AL22" s="624">
        <v>33712</v>
      </c>
      <c r="AM22" s="624">
        <v>7333</v>
      </c>
      <c r="AN22" s="624">
        <v>26379</v>
      </c>
      <c r="AO22" s="624">
        <v>30824</v>
      </c>
      <c r="AP22" s="624">
        <v>5116</v>
      </c>
      <c r="AQ22" s="624">
        <v>25708</v>
      </c>
      <c r="AR22" s="624">
        <v>17855</v>
      </c>
      <c r="AS22" s="624">
        <v>2814</v>
      </c>
      <c r="AT22" s="624">
        <v>15041</v>
      </c>
      <c r="AU22" s="624">
        <v>18373</v>
      </c>
      <c r="AV22" s="624">
        <v>7702</v>
      </c>
      <c r="AW22" s="624">
        <v>10671</v>
      </c>
      <c r="AX22" s="624">
        <v>15996</v>
      </c>
      <c r="AY22" s="624">
        <v>5743</v>
      </c>
      <c r="AZ22" s="624">
        <v>10253</v>
      </c>
      <c r="BA22" s="624">
        <v>18973</v>
      </c>
      <c r="BB22" s="624">
        <v>6335</v>
      </c>
      <c r="BC22" s="624">
        <v>12638</v>
      </c>
      <c r="BD22" s="623"/>
      <c r="BE22" s="623"/>
      <c r="BF22" s="623"/>
      <c r="BG22" s="622"/>
      <c r="BH22" s="612" t="s">
        <v>277</v>
      </c>
      <c r="BI22" s="613"/>
      <c r="BJ22" s="613"/>
      <c r="BK22" s="613"/>
    </row>
    <row r="23" spans="1:68" s="612" customFormat="1" ht="22.5" customHeight="1">
      <c r="A23" s="612" t="s">
        <v>276</v>
      </c>
      <c r="E23" s="624" t="s">
        <v>78</v>
      </c>
      <c r="F23" s="624" t="s">
        <v>78</v>
      </c>
      <c r="G23" s="624" t="s">
        <v>78</v>
      </c>
      <c r="H23" s="624" t="s">
        <v>78</v>
      </c>
      <c r="I23" s="624" t="s">
        <v>78</v>
      </c>
      <c r="J23" s="624" t="s">
        <v>78</v>
      </c>
      <c r="K23" s="624" t="s">
        <v>78</v>
      </c>
      <c r="L23" s="624" t="s">
        <v>78</v>
      </c>
      <c r="M23" s="624" t="s">
        <v>78</v>
      </c>
      <c r="N23" s="624" t="s">
        <v>30</v>
      </c>
      <c r="O23" s="624" t="s">
        <v>30</v>
      </c>
      <c r="P23" s="624" t="s">
        <v>30</v>
      </c>
      <c r="Q23" s="624">
        <v>0</v>
      </c>
      <c r="R23" s="624">
        <v>0</v>
      </c>
      <c r="S23" s="624">
        <v>0</v>
      </c>
      <c r="T23" s="624">
        <v>0</v>
      </c>
      <c r="U23" s="624">
        <v>0</v>
      </c>
      <c r="V23" s="624">
        <v>0</v>
      </c>
      <c r="W23" s="624">
        <v>0</v>
      </c>
      <c r="X23" s="624">
        <v>0</v>
      </c>
      <c r="Y23" s="624">
        <v>0</v>
      </c>
      <c r="Z23" s="624">
        <v>0</v>
      </c>
      <c r="AA23" s="624">
        <v>0</v>
      </c>
      <c r="AB23" s="624">
        <v>0</v>
      </c>
      <c r="AC23" s="624">
        <v>0</v>
      </c>
      <c r="AD23" s="624">
        <v>0</v>
      </c>
      <c r="AE23" s="624">
        <v>0</v>
      </c>
      <c r="AF23" s="624">
        <v>0</v>
      </c>
      <c r="AG23" s="624">
        <v>0</v>
      </c>
      <c r="AH23" s="624">
        <v>0</v>
      </c>
      <c r="AI23" s="624">
        <v>0</v>
      </c>
      <c r="AJ23" s="624">
        <v>0</v>
      </c>
      <c r="AK23" s="624">
        <v>0</v>
      </c>
      <c r="AL23" s="624" t="s">
        <v>78</v>
      </c>
      <c r="AM23" s="624" t="s">
        <v>78</v>
      </c>
      <c r="AN23" s="624" t="s">
        <v>78</v>
      </c>
      <c r="AO23" s="624" t="s">
        <v>78</v>
      </c>
      <c r="AP23" s="624" t="s">
        <v>78</v>
      </c>
      <c r="AQ23" s="624" t="s">
        <v>78</v>
      </c>
      <c r="AR23" s="624">
        <v>0</v>
      </c>
      <c r="AS23" s="624">
        <v>0</v>
      </c>
      <c r="AT23" s="624">
        <v>0</v>
      </c>
      <c r="AU23" s="624" t="s">
        <v>78</v>
      </c>
      <c r="AV23" s="624" t="s">
        <v>78</v>
      </c>
      <c r="AW23" s="624" t="s">
        <v>78</v>
      </c>
      <c r="AX23" s="624" t="s">
        <v>30</v>
      </c>
      <c r="AY23" s="624" t="s">
        <v>30</v>
      </c>
      <c r="AZ23" s="624" t="s">
        <v>30</v>
      </c>
      <c r="BA23" s="624" t="s">
        <v>78</v>
      </c>
      <c r="BB23" s="624" t="s">
        <v>78</v>
      </c>
      <c r="BC23" s="624" t="s">
        <v>78</v>
      </c>
      <c r="BD23" s="623"/>
      <c r="BE23" s="623"/>
      <c r="BF23" s="623"/>
      <c r="BG23" s="622" t="s">
        <v>36</v>
      </c>
      <c r="BI23" s="613"/>
      <c r="BJ23" s="613"/>
      <c r="BK23" s="613"/>
    </row>
    <row r="24" spans="1:68" s="612" customFormat="1" ht="22.5" customHeight="1">
      <c r="A24" s="612" t="s">
        <v>156</v>
      </c>
      <c r="E24" s="624" t="s">
        <v>78</v>
      </c>
      <c r="F24" s="624" t="s">
        <v>78</v>
      </c>
      <c r="G24" s="624" t="s">
        <v>78</v>
      </c>
      <c r="H24" s="624" t="s">
        <v>78</v>
      </c>
      <c r="I24" s="624" t="s">
        <v>78</v>
      </c>
      <c r="J24" s="624" t="s">
        <v>78</v>
      </c>
      <c r="K24" s="624">
        <v>1491</v>
      </c>
      <c r="L24" s="624">
        <v>194</v>
      </c>
      <c r="M24" s="624">
        <v>1297</v>
      </c>
      <c r="N24" s="624">
        <v>834</v>
      </c>
      <c r="O24" s="624">
        <v>834</v>
      </c>
      <c r="P24" s="624" t="s">
        <v>30</v>
      </c>
      <c r="Q24" s="624">
        <v>1187</v>
      </c>
      <c r="R24" s="624">
        <v>1187</v>
      </c>
      <c r="S24" s="624">
        <v>0</v>
      </c>
      <c r="T24" s="624">
        <v>2739</v>
      </c>
      <c r="U24" s="624">
        <v>960</v>
      </c>
      <c r="V24" s="624">
        <v>1779</v>
      </c>
      <c r="W24" s="624">
        <v>501</v>
      </c>
      <c r="X24" s="624">
        <v>258</v>
      </c>
      <c r="Y24" s="624">
        <v>243</v>
      </c>
      <c r="Z24" s="624">
        <v>1366</v>
      </c>
      <c r="AA24" s="624">
        <v>1366</v>
      </c>
      <c r="AB24" s="624">
        <v>0</v>
      </c>
      <c r="AC24" s="624">
        <v>2110</v>
      </c>
      <c r="AD24" s="624">
        <v>874</v>
      </c>
      <c r="AE24" s="624">
        <v>1236</v>
      </c>
      <c r="AF24" s="624">
        <v>0</v>
      </c>
      <c r="AG24" s="624">
        <v>0</v>
      </c>
      <c r="AH24" s="624">
        <v>0</v>
      </c>
      <c r="AI24" s="624">
        <v>0</v>
      </c>
      <c r="AJ24" s="624">
        <v>0</v>
      </c>
      <c r="AK24" s="624">
        <v>0</v>
      </c>
      <c r="AL24" s="624">
        <v>1239</v>
      </c>
      <c r="AM24" s="624">
        <v>469</v>
      </c>
      <c r="AN24" s="624">
        <v>770</v>
      </c>
      <c r="AO24" s="624">
        <v>1566</v>
      </c>
      <c r="AP24" s="624">
        <v>833</v>
      </c>
      <c r="AQ24" s="624">
        <v>733</v>
      </c>
      <c r="AR24" s="624">
        <v>0</v>
      </c>
      <c r="AS24" s="624">
        <v>0</v>
      </c>
      <c r="AT24" s="624">
        <v>0</v>
      </c>
      <c r="AU24" s="624">
        <v>837</v>
      </c>
      <c r="AV24" s="624">
        <v>0</v>
      </c>
      <c r="AW24" s="624">
        <v>837</v>
      </c>
      <c r="AX24" s="624" t="s">
        <v>30</v>
      </c>
      <c r="AY24" s="624" t="s">
        <v>30</v>
      </c>
      <c r="AZ24" s="624" t="s">
        <v>30</v>
      </c>
      <c r="BA24" s="624">
        <v>1021</v>
      </c>
      <c r="BB24" s="624">
        <v>1021</v>
      </c>
      <c r="BC24" s="624" t="s">
        <v>78</v>
      </c>
      <c r="BD24" s="623"/>
      <c r="BE24" s="623"/>
      <c r="BF24" s="623"/>
      <c r="BG24" s="622" t="s">
        <v>155</v>
      </c>
      <c r="BI24" s="613"/>
      <c r="BJ24" s="613"/>
      <c r="BK24" s="613"/>
    </row>
    <row r="25" spans="1:68" s="612" customFormat="1" ht="3" customHeight="1">
      <c r="A25" s="619"/>
      <c r="B25" s="619"/>
      <c r="C25" s="619"/>
      <c r="D25" s="619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0"/>
      <c r="BH25" s="619"/>
      <c r="BI25" s="613"/>
      <c r="BJ25" s="613"/>
      <c r="BK25" s="613"/>
    </row>
    <row r="26" spans="1:68" s="612" customFormat="1" ht="3" customHeight="1">
      <c r="BG26" s="613"/>
      <c r="BI26" s="613"/>
      <c r="BJ26" s="613"/>
      <c r="BK26" s="613"/>
    </row>
    <row r="27" spans="1:68" s="614" customFormat="1" ht="21.75" customHeight="1">
      <c r="A27" s="615"/>
      <c r="B27" s="615"/>
      <c r="C27" s="617" t="s">
        <v>244</v>
      </c>
      <c r="D27" s="618" t="s">
        <v>333</v>
      </c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5"/>
      <c r="X27" s="615"/>
      <c r="Y27" s="615"/>
      <c r="Z27" s="615"/>
      <c r="AA27" s="615"/>
      <c r="AB27" s="615"/>
      <c r="AC27" s="615"/>
      <c r="AD27" s="615"/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5"/>
      <c r="AQ27" s="615"/>
      <c r="AR27" s="615"/>
      <c r="AS27" s="615"/>
      <c r="AT27" s="615"/>
      <c r="AU27" s="615"/>
      <c r="AV27" s="615"/>
      <c r="AW27" s="615"/>
      <c r="AX27" s="615"/>
      <c r="AY27" s="615"/>
      <c r="AZ27" s="615"/>
      <c r="BA27" s="615"/>
      <c r="BB27" s="615"/>
      <c r="BC27" s="615"/>
      <c r="BD27" s="615"/>
      <c r="BE27" s="615"/>
      <c r="BF27" s="615"/>
      <c r="BI27" s="613"/>
      <c r="BJ27" s="613"/>
      <c r="BK27" s="613"/>
      <c r="BL27" s="612"/>
      <c r="BM27" s="612"/>
      <c r="BN27" s="612"/>
      <c r="BO27" s="612"/>
      <c r="BP27" s="612"/>
    </row>
    <row r="28" spans="1:68" s="614" customFormat="1" ht="21.75" customHeight="1">
      <c r="A28" s="615"/>
      <c r="B28" s="615"/>
      <c r="C28" s="617" t="s">
        <v>243</v>
      </c>
      <c r="D28" s="616" t="s">
        <v>334</v>
      </c>
      <c r="H28" s="615"/>
      <c r="I28" s="615"/>
      <c r="J28" s="615"/>
      <c r="K28" s="615"/>
      <c r="L28" s="615"/>
      <c r="M28" s="615"/>
      <c r="BI28" s="613"/>
      <c r="BJ28" s="613"/>
      <c r="BK28" s="612"/>
      <c r="BL28" s="612"/>
      <c r="BM28" s="612"/>
      <c r="BN28" s="612"/>
      <c r="BO28" s="612"/>
      <c r="BP28" s="612"/>
    </row>
    <row r="29" spans="1:68" s="612" customFormat="1">
      <c r="E29" s="496"/>
      <c r="N29" s="496"/>
      <c r="O29" s="496"/>
      <c r="P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496"/>
      <c r="AM29" s="496"/>
      <c r="AN29" s="496"/>
      <c r="BI29" s="613"/>
      <c r="BJ29" s="613"/>
    </row>
    <row r="30" spans="1:68" s="612" customFormat="1">
      <c r="A30" s="496"/>
      <c r="B30" s="496"/>
      <c r="C30" s="496"/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AC30" s="496"/>
      <c r="AD30" s="496"/>
      <c r="AE30" s="496"/>
      <c r="AF30" s="496"/>
      <c r="AG30" s="496"/>
      <c r="AH30" s="496"/>
      <c r="AI30" s="496"/>
      <c r="AJ30" s="496"/>
      <c r="AK30" s="496"/>
      <c r="AL30" s="496"/>
      <c r="AM30" s="496"/>
      <c r="AN30" s="496"/>
      <c r="BI30" s="613"/>
      <c r="BJ30" s="497"/>
      <c r="BK30" s="496"/>
      <c r="BL30" s="496"/>
    </row>
    <row r="31" spans="1:68" s="612" customFormat="1">
      <c r="A31" s="496"/>
      <c r="B31" s="496"/>
      <c r="C31" s="496"/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AC31" s="496"/>
      <c r="AD31" s="496"/>
      <c r="AE31" s="496"/>
      <c r="AF31" s="496"/>
      <c r="AG31" s="496"/>
      <c r="AH31" s="496"/>
      <c r="AI31" s="496"/>
      <c r="AJ31" s="496"/>
      <c r="AK31" s="496"/>
      <c r="AL31" s="496"/>
      <c r="AM31" s="496"/>
      <c r="AN31" s="496"/>
      <c r="BI31" s="497"/>
      <c r="BJ31" s="497"/>
      <c r="BK31" s="496"/>
      <c r="BL31" s="496"/>
      <c r="BM31" s="496"/>
      <c r="BN31" s="496"/>
      <c r="BO31" s="496"/>
      <c r="BP31" s="496"/>
    </row>
  </sheetData>
  <mergeCells count="45">
    <mergeCell ref="A4:D9"/>
    <mergeCell ref="E4:P4"/>
    <mergeCell ref="Q4:AB4"/>
    <mergeCell ref="AC4:AN4"/>
    <mergeCell ref="E6:G6"/>
    <mergeCell ref="H6:J6"/>
    <mergeCell ref="K6:M6"/>
    <mergeCell ref="N6:P6"/>
    <mergeCell ref="Q6:S6"/>
    <mergeCell ref="BD6:BF6"/>
    <mergeCell ref="T6:V6"/>
    <mergeCell ref="W6:Y6"/>
    <mergeCell ref="Z6:AB6"/>
    <mergeCell ref="AC6:AE6"/>
    <mergeCell ref="AF6:AH6"/>
    <mergeCell ref="AI6:AK6"/>
    <mergeCell ref="N7:P7"/>
    <mergeCell ref="Q7:S7"/>
    <mergeCell ref="T7:V7"/>
    <mergeCell ref="AL6:AN6"/>
    <mergeCell ref="AO6:AQ6"/>
    <mergeCell ref="AO4:AZ4"/>
    <mergeCell ref="AO7:AQ7"/>
    <mergeCell ref="AR7:AT7"/>
    <mergeCell ref="AU7:AW7"/>
    <mergeCell ref="BA7:BC7"/>
    <mergeCell ref="AR6:AT6"/>
    <mergeCell ref="AU6:AW6"/>
    <mergeCell ref="BA6:BC6"/>
    <mergeCell ref="BG8:BH8"/>
    <mergeCell ref="A10:D10"/>
    <mergeCell ref="BG10:BH10"/>
    <mergeCell ref="AX6:AZ6"/>
    <mergeCell ref="AX7:AZ7"/>
    <mergeCell ref="BD7:BF7"/>
    <mergeCell ref="BG7:BH7"/>
    <mergeCell ref="W7:Y7"/>
    <mergeCell ref="Z7:AB7"/>
    <mergeCell ref="AC7:AE7"/>
    <mergeCell ref="AF7:AH7"/>
    <mergeCell ref="AI7:AK7"/>
    <mergeCell ref="AL7:AN7"/>
    <mergeCell ref="E7:G7"/>
    <mergeCell ref="H7:J7"/>
    <mergeCell ref="K7:M7"/>
  </mergeCells>
  <pageMargins left="0.31496062992125984" right="0.19685039370078741" top="0.55118110236220474" bottom="0.59055118110236227" header="0.51181102362204722" footer="0.51181102362204722"/>
  <pageSetup paperSize="9" scale="85" orientation="landscape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8"/>
  <sheetViews>
    <sheetView zoomScale="70" zoomScaleNormal="70" workbookViewId="0">
      <selection activeCell="AX4" sqref="AX4:AZ4"/>
    </sheetView>
  </sheetViews>
  <sheetFormatPr defaultRowHeight="18.75"/>
  <cols>
    <col min="1" max="1" width="16.140625" style="709" customWidth="1"/>
    <col min="2" max="2" width="9.7109375" style="709" customWidth="1"/>
    <col min="3" max="7" width="8.42578125" style="709" customWidth="1"/>
    <col min="8" max="41" width="9.28515625" style="709" customWidth="1"/>
    <col min="42" max="52" width="8.42578125" style="709" customWidth="1"/>
    <col min="53" max="53" width="27" style="709" bestFit="1" customWidth="1"/>
    <col min="54" max="16384" width="9.140625" style="709"/>
  </cols>
  <sheetData>
    <row r="1" spans="1:53">
      <c r="A1" s="709" t="s">
        <v>325</v>
      </c>
    </row>
    <row r="2" spans="1:53">
      <c r="A2" s="709" t="s">
        <v>326</v>
      </c>
    </row>
    <row r="3" spans="1:53" ht="19.5" thickBot="1"/>
    <row r="4" spans="1:53" ht="21.75" thickBot="1">
      <c r="A4" s="936" t="s">
        <v>219</v>
      </c>
      <c r="B4" s="937" t="s">
        <v>153</v>
      </c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 t="s">
        <v>152</v>
      </c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8" t="s">
        <v>151</v>
      </c>
      <c r="AA4" s="937"/>
      <c r="AB4" s="937"/>
      <c r="AC4" s="937"/>
      <c r="AD4" s="937"/>
      <c r="AE4" s="937"/>
      <c r="AF4" s="937"/>
      <c r="AG4" s="937"/>
      <c r="AH4" s="937"/>
      <c r="AI4" s="937"/>
      <c r="AJ4" s="937"/>
      <c r="AK4" s="937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77" t="s">
        <v>218</v>
      </c>
    </row>
    <row r="5" spans="1:53" ht="21.75" customHeight="1">
      <c r="A5" s="939"/>
      <c r="B5" s="940" t="s">
        <v>0</v>
      </c>
      <c r="C5" s="940"/>
      <c r="D5" s="940"/>
      <c r="E5" s="940" t="s">
        <v>1</v>
      </c>
      <c r="F5" s="940"/>
      <c r="G5" s="940"/>
      <c r="H5" s="940" t="s">
        <v>2</v>
      </c>
      <c r="I5" s="940"/>
      <c r="J5" s="940"/>
      <c r="K5" s="940" t="s">
        <v>3</v>
      </c>
      <c r="L5" s="940"/>
      <c r="M5" s="940"/>
      <c r="N5" s="940" t="s">
        <v>0</v>
      </c>
      <c r="O5" s="940"/>
      <c r="P5" s="940"/>
      <c r="Q5" s="940" t="s">
        <v>1</v>
      </c>
      <c r="R5" s="940"/>
      <c r="S5" s="940"/>
      <c r="T5" s="940" t="s">
        <v>2</v>
      </c>
      <c r="U5" s="940"/>
      <c r="V5" s="940"/>
      <c r="W5" s="940" t="s">
        <v>3</v>
      </c>
      <c r="X5" s="940"/>
      <c r="Y5" s="940"/>
      <c r="Z5" s="941" t="s">
        <v>0</v>
      </c>
      <c r="AA5" s="940"/>
      <c r="AB5" s="940"/>
      <c r="AC5" s="940" t="s">
        <v>1</v>
      </c>
      <c r="AD5" s="940"/>
      <c r="AE5" s="940"/>
      <c r="AF5" s="940" t="s">
        <v>2</v>
      </c>
      <c r="AG5" s="940"/>
      <c r="AH5" s="940"/>
      <c r="AI5" s="940" t="s">
        <v>3</v>
      </c>
      <c r="AJ5" s="940"/>
      <c r="AK5" s="940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78"/>
    </row>
    <row r="6" spans="1:53" ht="21.75" thickBot="1">
      <c r="A6" s="939"/>
      <c r="B6" s="942" t="s">
        <v>27</v>
      </c>
      <c r="C6" s="942"/>
      <c r="D6" s="942"/>
      <c r="E6" s="942" t="s">
        <v>31</v>
      </c>
      <c r="F6" s="942"/>
      <c r="G6" s="942"/>
      <c r="H6" s="942" t="s">
        <v>29</v>
      </c>
      <c r="I6" s="942"/>
      <c r="J6" s="942"/>
      <c r="K6" s="942" t="s">
        <v>28</v>
      </c>
      <c r="L6" s="942"/>
      <c r="M6" s="942"/>
      <c r="N6" s="942" t="s">
        <v>27</v>
      </c>
      <c r="O6" s="942"/>
      <c r="P6" s="942"/>
      <c r="Q6" s="942" t="s">
        <v>31</v>
      </c>
      <c r="R6" s="942"/>
      <c r="S6" s="942"/>
      <c r="T6" s="942" t="s">
        <v>29</v>
      </c>
      <c r="U6" s="942"/>
      <c r="V6" s="942"/>
      <c r="W6" s="942" t="s">
        <v>28</v>
      </c>
      <c r="X6" s="942"/>
      <c r="Y6" s="942"/>
      <c r="Z6" s="943" t="s">
        <v>27</v>
      </c>
      <c r="AA6" s="942"/>
      <c r="AB6" s="942"/>
      <c r="AC6" s="942" t="s">
        <v>31</v>
      </c>
      <c r="AD6" s="942"/>
      <c r="AE6" s="942"/>
      <c r="AF6" s="942" t="s">
        <v>29</v>
      </c>
      <c r="AG6" s="942"/>
      <c r="AH6" s="942"/>
      <c r="AI6" s="942" t="s">
        <v>28</v>
      </c>
      <c r="AJ6" s="942"/>
      <c r="AK6" s="942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78"/>
    </row>
    <row r="7" spans="1:53" ht="21">
      <c r="A7" s="939"/>
      <c r="B7" s="944" t="s">
        <v>9</v>
      </c>
      <c r="C7" s="944" t="s">
        <v>10</v>
      </c>
      <c r="D7" s="944" t="s">
        <v>11</v>
      </c>
      <c r="E7" s="944" t="s">
        <v>9</v>
      </c>
      <c r="F7" s="944" t="s">
        <v>10</v>
      </c>
      <c r="G7" s="944" t="s">
        <v>11</v>
      </c>
      <c r="H7" s="944" t="s">
        <v>9</v>
      </c>
      <c r="I7" s="944" t="s">
        <v>10</v>
      </c>
      <c r="J7" s="944" t="s">
        <v>11</v>
      </c>
      <c r="K7" s="944" t="s">
        <v>9</v>
      </c>
      <c r="L7" s="944" t="s">
        <v>10</v>
      </c>
      <c r="M7" s="944" t="s">
        <v>11</v>
      </c>
      <c r="N7" s="944" t="s">
        <v>9</v>
      </c>
      <c r="O7" s="944" t="s">
        <v>10</v>
      </c>
      <c r="P7" s="944" t="s">
        <v>11</v>
      </c>
      <c r="Q7" s="944" t="s">
        <v>9</v>
      </c>
      <c r="R7" s="944" t="s">
        <v>10</v>
      </c>
      <c r="S7" s="944" t="s">
        <v>11</v>
      </c>
      <c r="T7" s="944" t="s">
        <v>9</v>
      </c>
      <c r="U7" s="944" t="s">
        <v>10</v>
      </c>
      <c r="V7" s="944" t="s">
        <v>11</v>
      </c>
      <c r="W7" s="944" t="s">
        <v>9</v>
      </c>
      <c r="X7" s="944" t="s">
        <v>10</v>
      </c>
      <c r="Y7" s="944" t="s">
        <v>11</v>
      </c>
      <c r="Z7" s="945" t="s">
        <v>9</v>
      </c>
      <c r="AA7" s="944" t="s">
        <v>10</v>
      </c>
      <c r="AB7" s="944" t="s">
        <v>11</v>
      </c>
      <c r="AC7" s="944" t="s">
        <v>9</v>
      </c>
      <c r="AD7" s="944" t="s">
        <v>10</v>
      </c>
      <c r="AE7" s="944" t="s">
        <v>11</v>
      </c>
      <c r="AF7" s="944" t="s">
        <v>9</v>
      </c>
      <c r="AG7" s="944" t="s">
        <v>10</v>
      </c>
      <c r="AH7" s="944" t="s">
        <v>11</v>
      </c>
      <c r="AI7" s="944" t="s">
        <v>9</v>
      </c>
      <c r="AJ7" s="944" t="s">
        <v>10</v>
      </c>
      <c r="AK7" s="944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78"/>
    </row>
    <row r="8" spans="1:53" ht="21.75" thickBot="1">
      <c r="A8" s="946"/>
      <c r="B8" s="947" t="s">
        <v>39</v>
      </c>
      <c r="C8" s="947" t="s">
        <v>55</v>
      </c>
      <c r="D8" s="947" t="s">
        <v>54</v>
      </c>
      <c r="E8" s="947" t="s">
        <v>39</v>
      </c>
      <c r="F8" s="947" t="s">
        <v>55</v>
      </c>
      <c r="G8" s="947" t="s">
        <v>54</v>
      </c>
      <c r="H8" s="947" t="s">
        <v>39</v>
      </c>
      <c r="I8" s="947" t="s">
        <v>55</v>
      </c>
      <c r="J8" s="947" t="s">
        <v>54</v>
      </c>
      <c r="K8" s="947" t="s">
        <v>39</v>
      </c>
      <c r="L8" s="947" t="s">
        <v>55</v>
      </c>
      <c r="M8" s="947" t="s">
        <v>54</v>
      </c>
      <c r="N8" s="947" t="s">
        <v>39</v>
      </c>
      <c r="O8" s="947" t="s">
        <v>55</v>
      </c>
      <c r="P8" s="947" t="s">
        <v>54</v>
      </c>
      <c r="Q8" s="947" t="s">
        <v>39</v>
      </c>
      <c r="R8" s="947" t="s">
        <v>55</v>
      </c>
      <c r="S8" s="947" t="s">
        <v>54</v>
      </c>
      <c r="T8" s="947" t="s">
        <v>39</v>
      </c>
      <c r="U8" s="947" t="s">
        <v>55</v>
      </c>
      <c r="V8" s="947" t="s">
        <v>54</v>
      </c>
      <c r="W8" s="947" t="s">
        <v>39</v>
      </c>
      <c r="X8" s="947" t="s">
        <v>55</v>
      </c>
      <c r="Y8" s="947" t="s">
        <v>54</v>
      </c>
      <c r="Z8" s="948" t="s">
        <v>39</v>
      </c>
      <c r="AA8" s="947" t="s">
        <v>55</v>
      </c>
      <c r="AB8" s="947" t="s">
        <v>54</v>
      </c>
      <c r="AC8" s="947" t="s">
        <v>39</v>
      </c>
      <c r="AD8" s="947" t="s">
        <v>55</v>
      </c>
      <c r="AE8" s="947" t="s">
        <v>54</v>
      </c>
      <c r="AF8" s="947" t="s">
        <v>39</v>
      </c>
      <c r="AG8" s="947" t="s">
        <v>55</v>
      </c>
      <c r="AH8" s="947" t="s">
        <v>54</v>
      </c>
      <c r="AI8" s="947" t="s">
        <v>39</v>
      </c>
      <c r="AJ8" s="947" t="s">
        <v>55</v>
      </c>
      <c r="AK8" s="947" t="s">
        <v>54</v>
      </c>
      <c r="AL8" s="708" t="s">
        <v>39</v>
      </c>
      <c r="AM8" s="708" t="s">
        <v>55</v>
      </c>
      <c r="AN8" s="708" t="s">
        <v>54</v>
      </c>
      <c r="AO8" s="708" t="s">
        <v>39</v>
      </c>
      <c r="AP8" s="708" t="s">
        <v>55</v>
      </c>
      <c r="AQ8" s="708" t="s">
        <v>54</v>
      </c>
      <c r="AR8" s="708" t="s">
        <v>39</v>
      </c>
      <c r="AS8" s="708" t="s">
        <v>55</v>
      </c>
      <c r="AT8" s="708" t="s">
        <v>54</v>
      </c>
      <c r="AU8" s="708" t="s">
        <v>39</v>
      </c>
      <c r="AV8" s="708" t="s">
        <v>55</v>
      </c>
      <c r="AW8" s="708" t="s">
        <v>54</v>
      </c>
      <c r="AX8" s="708" t="s">
        <v>39</v>
      </c>
      <c r="AY8" s="708" t="s">
        <v>55</v>
      </c>
      <c r="AZ8" s="708" t="s">
        <v>54</v>
      </c>
      <c r="BA8" s="779"/>
    </row>
    <row r="9" spans="1:53" s="723" customFormat="1">
      <c r="A9" s="733" t="s">
        <v>148</v>
      </c>
      <c r="B9" s="734">
        <v>1236358</v>
      </c>
      <c r="C9" s="734">
        <v>680638</v>
      </c>
      <c r="D9" s="734">
        <v>555720</v>
      </c>
      <c r="E9" s="734">
        <v>1252549</v>
      </c>
      <c r="F9" s="734">
        <v>695555</v>
      </c>
      <c r="G9" s="734">
        <v>556994</v>
      </c>
      <c r="H9" s="734">
        <v>1299811</v>
      </c>
      <c r="I9" s="734">
        <v>717188</v>
      </c>
      <c r="J9" s="734">
        <v>582623</v>
      </c>
      <c r="K9" s="734">
        <v>1263081</v>
      </c>
      <c r="L9" s="734">
        <v>697938</v>
      </c>
      <c r="M9" s="734">
        <v>565143</v>
      </c>
      <c r="N9" s="734">
        <v>1184151</v>
      </c>
      <c r="O9" s="734">
        <v>650780</v>
      </c>
      <c r="P9" s="734">
        <v>533371</v>
      </c>
      <c r="Q9" s="734">
        <v>1171095</v>
      </c>
      <c r="R9" s="734">
        <v>644778</v>
      </c>
      <c r="S9" s="734">
        <v>526317</v>
      </c>
      <c r="T9" s="734">
        <v>1164344</v>
      </c>
      <c r="U9" s="734">
        <v>655575</v>
      </c>
      <c r="V9" s="734">
        <v>508769</v>
      </c>
      <c r="W9" s="734">
        <v>1198717</v>
      </c>
      <c r="X9" s="734">
        <v>654869</v>
      </c>
      <c r="Y9" s="734">
        <v>543848</v>
      </c>
      <c r="Z9" s="731">
        <v>1123034</v>
      </c>
      <c r="AA9" s="731">
        <v>615785</v>
      </c>
      <c r="AB9" s="731">
        <v>507249</v>
      </c>
      <c r="AC9" s="731">
        <v>1235110</v>
      </c>
      <c r="AD9" s="731">
        <v>689798</v>
      </c>
      <c r="AE9" s="731">
        <v>545312</v>
      </c>
      <c r="AF9" s="731">
        <v>1289307</v>
      </c>
      <c r="AG9" s="731">
        <v>725790</v>
      </c>
      <c r="AH9" s="731">
        <v>563517</v>
      </c>
      <c r="AI9" s="731">
        <v>1347607</v>
      </c>
      <c r="AJ9" s="731">
        <v>741216</v>
      </c>
      <c r="AK9" s="731">
        <v>606391</v>
      </c>
      <c r="AL9" s="731">
        <v>1098034</v>
      </c>
      <c r="AM9" s="731">
        <v>607261</v>
      </c>
      <c r="AN9" s="731">
        <v>490773</v>
      </c>
      <c r="AO9" s="731">
        <v>1173778</v>
      </c>
      <c r="AP9" s="731">
        <v>656499</v>
      </c>
      <c r="AQ9" s="731">
        <v>517279</v>
      </c>
      <c r="AR9" s="731">
        <v>1259323</v>
      </c>
      <c r="AS9" s="731">
        <v>700621</v>
      </c>
      <c r="AT9" s="731">
        <v>558702</v>
      </c>
      <c r="AU9" s="731">
        <v>1153205</v>
      </c>
      <c r="AV9" s="731">
        <v>659932</v>
      </c>
      <c r="AW9" s="731">
        <v>493273</v>
      </c>
      <c r="AX9" s="731">
        <v>1226447</v>
      </c>
      <c r="AY9" s="731">
        <v>682194</v>
      </c>
      <c r="AZ9" s="731">
        <v>544253</v>
      </c>
      <c r="BA9" s="735" t="s">
        <v>39</v>
      </c>
    </row>
    <row r="10" spans="1:53">
      <c r="A10" s="446" t="s">
        <v>217</v>
      </c>
      <c r="B10" s="451">
        <v>23779</v>
      </c>
      <c r="C10" s="451">
        <v>17731</v>
      </c>
      <c r="D10" s="451">
        <v>6048</v>
      </c>
      <c r="E10" s="451">
        <v>31443</v>
      </c>
      <c r="F10" s="451">
        <v>27323</v>
      </c>
      <c r="G10" s="451">
        <v>4120</v>
      </c>
      <c r="H10" s="451">
        <v>25072</v>
      </c>
      <c r="I10" s="451">
        <v>21159</v>
      </c>
      <c r="J10" s="451">
        <v>3913</v>
      </c>
      <c r="K10" s="451">
        <v>25064</v>
      </c>
      <c r="L10" s="451">
        <v>22781</v>
      </c>
      <c r="M10" s="451">
        <v>2283</v>
      </c>
      <c r="N10" s="451">
        <v>20864</v>
      </c>
      <c r="O10" s="451">
        <v>18653</v>
      </c>
      <c r="P10" s="451">
        <v>2211</v>
      </c>
      <c r="Q10" s="451">
        <v>11358</v>
      </c>
      <c r="R10" s="451">
        <v>8107</v>
      </c>
      <c r="S10" s="451">
        <v>3251</v>
      </c>
      <c r="T10" s="451">
        <v>16620</v>
      </c>
      <c r="U10" s="451">
        <v>11143</v>
      </c>
      <c r="V10" s="451">
        <v>5477</v>
      </c>
      <c r="W10" s="451">
        <v>13405</v>
      </c>
      <c r="X10" s="451">
        <v>9696</v>
      </c>
      <c r="Y10" s="451">
        <v>3709</v>
      </c>
      <c r="Z10" s="450">
        <v>19984</v>
      </c>
      <c r="AA10" s="450">
        <v>14217</v>
      </c>
      <c r="AB10" s="450">
        <v>5767</v>
      </c>
      <c r="AC10" s="450">
        <v>18232</v>
      </c>
      <c r="AD10" s="450">
        <v>14882</v>
      </c>
      <c r="AE10" s="450">
        <v>3350</v>
      </c>
      <c r="AF10" s="450">
        <v>23091</v>
      </c>
      <c r="AG10" s="450">
        <v>14836</v>
      </c>
      <c r="AH10" s="450">
        <v>8255</v>
      </c>
      <c r="AI10" s="450">
        <v>15642</v>
      </c>
      <c r="AJ10" s="450">
        <v>11848</v>
      </c>
      <c r="AK10" s="450">
        <v>3794</v>
      </c>
      <c r="AL10" s="450">
        <v>18465</v>
      </c>
      <c r="AM10" s="450">
        <v>16117</v>
      </c>
      <c r="AN10" s="450">
        <v>2348</v>
      </c>
      <c r="AO10" s="450">
        <v>15365</v>
      </c>
      <c r="AP10" s="450">
        <v>12318</v>
      </c>
      <c r="AQ10" s="450">
        <v>3047</v>
      </c>
      <c r="AR10" s="450">
        <v>14138</v>
      </c>
      <c r="AS10" s="450">
        <v>12274</v>
      </c>
      <c r="AT10" s="450">
        <v>1864</v>
      </c>
      <c r="AU10" s="450">
        <v>17461</v>
      </c>
      <c r="AV10" s="450">
        <v>16021</v>
      </c>
      <c r="AW10" s="450">
        <v>1440</v>
      </c>
      <c r="AX10" s="450">
        <v>34759</v>
      </c>
      <c r="AY10" s="450">
        <v>26384</v>
      </c>
      <c r="AZ10" s="450">
        <v>8375</v>
      </c>
      <c r="BA10" s="449" t="s">
        <v>216</v>
      </c>
    </row>
    <row r="11" spans="1:53">
      <c r="A11" s="446" t="s">
        <v>215</v>
      </c>
      <c r="B11" s="451">
        <v>99110</v>
      </c>
      <c r="C11" s="451">
        <v>44987</v>
      </c>
      <c r="D11" s="451">
        <v>54123</v>
      </c>
      <c r="E11" s="451">
        <v>107195</v>
      </c>
      <c r="F11" s="451">
        <v>45747</v>
      </c>
      <c r="G11" s="451">
        <v>61448</v>
      </c>
      <c r="H11" s="451">
        <v>108346</v>
      </c>
      <c r="I11" s="451">
        <v>47639</v>
      </c>
      <c r="J11" s="451">
        <v>60707</v>
      </c>
      <c r="K11" s="451">
        <v>100315</v>
      </c>
      <c r="L11" s="451">
        <v>50041</v>
      </c>
      <c r="M11" s="451">
        <v>50274</v>
      </c>
      <c r="N11" s="451">
        <v>103336</v>
      </c>
      <c r="O11" s="451">
        <v>47326</v>
      </c>
      <c r="P11" s="451">
        <v>56010</v>
      </c>
      <c r="Q11" s="451">
        <v>113629</v>
      </c>
      <c r="R11" s="451">
        <v>53985</v>
      </c>
      <c r="S11" s="451">
        <v>59644</v>
      </c>
      <c r="T11" s="451">
        <v>122330</v>
      </c>
      <c r="U11" s="451">
        <v>56270</v>
      </c>
      <c r="V11" s="451">
        <v>66060</v>
      </c>
      <c r="W11" s="451">
        <v>99806</v>
      </c>
      <c r="X11" s="451">
        <v>46787</v>
      </c>
      <c r="Y11" s="451">
        <v>53019</v>
      </c>
      <c r="Z11" s="450">
        <v>98978</v>
      </c>
      <c r="AA11" s="450">
        <v>44494</v>
      </c>
      <c r="AB11" s="450">
        <v>54484</v>
      </c>
      <c r="AC11" s="450">
        <v>96313</v>
      </c>
      <c r="AD11" s="450">
        <v>55240</v>
      </c>
      <c r="AE11" s="450">
        <v>41073</v>
      </c>
      <c r="AF11" s="450">
        <v>112185</v>
      </c>
      <c r="AG11" s="450">
        <v>55744</v>
      </c>
      <c r="AH11" s="450">
        <v>56441</v>
      </c>
      <c r="AI11" s="450">
        <v>108429</v>
      </c>
      <c r="AJ11" s="450">
        <v>46241</v>
      </c>
      <c r="AK11" s="450">
        <v>62188</v>
      </c>
      <c r="AL11" s="450">
        <v>113034</v>
      </c>
      <c r="AM11" s="450">
        <v>54920</v>
      </c>
      <c r="AN11" s="450">
        <v>58114</v>
      </c>
      <c r="AO11" s="450">
        <v>123544</v>
      </c>
      <c r="AP11" s="450">
        <v>70109</v>
      </c>
      <c r="AQ11" s="450">
        <v>53435</v>
      </c>
      <c r="AR11" s="450">
        <v>125356</v>
      </c>
      <c r="AS11" s="450">
        <v>66272</v>
      </c>
      <c r="AT11" s="450">
        <v>59084</v>
      </c>
      <c r="AU11" s="450">
        <v>82540</v>
      </c>
      <c r="AV11" s="450">
        <v>36244</v>
      </c>
      <c r="AW11" s="450">
        <v>46296</v>
      </c>
      <c r="AX11" s="450">
        <v>130835</v>
      </c>
      <c r="AY11" s="450">
        <v>65321</v>
      </c>
      <c r="AZ11" s="450">
        <v>65514</v>
      </c>
      <c r="BA11" s="449" t="s">
        <v>214</v>
      </c>
    </row>
    <row r="12" spans="1:53">
      <c r="A12" s="446" t="s">
        <v>213</v>
      </c>
      <c r="B12" s="451">
        <v>502748</v>
      </c>
      <c r="C12" s="451">
        <v>273143</v>
      </c>
      <c r="D12" s="451">
        <v>229605</v>
      </c>
      <c r="E12" s="451">
        <v>500329</v>
      </c>
      <c r="F12" s="451">
        <v>266410</v>
      </c>
      <c r="G12" s="451">
        <v>233919</v>
      </c>
      <c r="H12" s="451">
        <v>476056</v>
      </c>
      <c r="I12" s="451">
        <v>253813</v>
      </c>
      <c r="J12" s="451">
        <v>222243</v>
      </c>
      <c r="K12" s="451">
        <v>494557</v>
      </c>
      <c r="L12" s="451">
        <v>276999</v>
      </c>
      <c r="M12" s="451">
        <v>218558</v>
      </c>
      <c r="N12" s="451">
        <v>515650</v>
      </c>
      <c r="O12" s="451">
        <v>285273</v>
      </c>
      <c r="P12" s="451">
        <v>230377</v>
      </c>
      <c r="Q12" s="451">
        <v>478691</v>
      </c>
      <c r="R12" s="451">
        <v>272358</v>
      </c>
      <c r="S12" s="451">
        <v>206333</v>
      </c>
      <c r="T12" s="451">
        <v>423293</v>
      </c>
      <c r="U12" s="451">
        <v>240678</v>
      </c>
      <c r="V12" s="451">
        <v>182615</v>
      </c>
      <c r="W12" s="451">
        <v>461352</v>
      </c>
      <c r="X12" s="451">
        <v>258767</v>
      </c>
      <c r="Y12" s="451">
        <v>202585</v>
      </c>
      <c r="Z12" s="450">
        <v>487112</v>
      </c>
      <c r="AA12" s="450">
        <v>293627</v>
      </c>
      <c r="AB12" s="450">
        <v>193485</v>
      </c>
      <c r="AC12" s="450">
        <v>441750</v>
      </c>
      <c r="AD12" s="450">
        <v>257775</v>
      </c>
      <c r="AE12" s="450">
        <v>183975</v>
      </c>
      <c r="AF12" s="450">
        <v>449281</v>
      </c>
      <c r="AG12" s="450">
        <v>272421</v>
      </c>
      <c r="AH12" s="450">
        <v>176860</v>
      </c>
      <c r="AI12" s="450">
        <v>456418</v>
      </c>
      <c r="AJ12" s="450">
        <v>258861</v>
      </c>
      <c r="AK12" s="450">
        <v>197557</v>
      </c>
      <c r="AL12" s="450">
        <v>478347</v>
      </c>
      <c r="AM12" s="450">
        <v>283867</v>
      </c>
      <c r="AN12" s="450">
        <v>194480</v>
      </c>
      <c r="AO12" s="450">
        <v>474908</v>
      </c>
      <c r="AP12" s="450">
        <v>272887</v>
      </c>
      <c r="AQ12" s="450">
        <v>202021</v>
      </c>
      <c r="AR12" s="450">
        <v>434410</v>
      </c>
      <c r="AS12" s="450">
        <v>237191</v>
      </c>
      <c r="AT12" s="450">
        <v>197219</v>
      </c>
      <c r="AU12" s="450">
        <v>434553</v>
      </c>
      <c r="AV12" s="450">
        <v>253171</v>
      </c>
      <c r="AW12" s="450">
        <v>181382</v>
      </c>
      <c r="AX12" s="450">
        <v>509128</v>
      </c>
      <c r="AY12" s="450">
        <v>296000</v>
      </c>
      <c r="AZ12" s="450">
        <v>213128</v>
      </c>
      <c r="BA12" s="449" t="s">
        <v>212</v>
      </c>
    </row>
    <row r="13" spans="1:53">
      <c r="A13" s="446" t="s">
        <v>211</v>
      </c>
      <c r="B13" s="451">
        <v>427385</v>
      </c>
      <c r="C13" s="451">
        <v>268559</v>
      </c>
      <c r="D13" s="451">
        <v>158826</v>
      </c>
      <c r="E13" s="451">
        <v>416890</v>
      </c>
      <c r="F13" s="451">
        <v>267867</v>
      </c>
      <c r="G13" s="451">
        <v>149023</v>
      </c>
      <c r="H13" s="451">
        <v>461630</v>
      </c>
      <c r="I13" s="451">
        <v>294640</v>
      </c>
      <c r="J13" s="451">
        <v>166990</v>
      </c>
      <c r="K13" s="451">
        <v>431592</v>
      </c>
      <c r="L13" s="451">
        <v>259939</v>
      </c>
      <c r="M13" s="451">
        <v>171653</v>
      </c>
      <c r="N13" s="451">
        <v>383114</v>
      </c>
      <c r="O13" s="451">
        <v>221987</v>
      </c>
      <c r="P13" s="451">
        <v>161127</v>
      </c>
      <c r="Q13" s="451">
        <v>379025</v>
      </c>
      <c r="R13" s="451">
        <v>217190</v>
      </c>
      <c r="S13" s="451">
        <v>161835</v>
      </c>
      <c r="T13" s="451">
        <v>416002</v>
      </c>
      <c r="U13" s="451">
        <v>261796</v>
      </c>
      <c r="V13" s="451">
        <v>154206</v>
      </c>
      <c r="W13" s="451">
        <v>408909</v>
      </c>
      <c r="X13" s="451">
        <v>241248</v>
      </c>
      <c r="Y13" s="451">
        <v>167662</v>
      </c>
      <c r="Z13" s="450">
        <v>344728</v>
      </c>
      <c r="AA13" s="450">
        <v>205382</v>
      </c>
      <c r="AB13" s="450">
        <v>139346</v>
      </c>
      <c r="AC13" s="450">
        <v>447025</v>
      </c>
      <c r="AD13" s="450">
        <v>251340</v>
      </c>
      <c r="AE13" s="450">
        <v>195685</v>
      </c>
      <c r="AF13" s="450">
        <v>468455</v>
      </c>
      <c r="AG13" s="450">
        <v>284612</v>
      </c>
      <c r="AH13" s="450">
        <v>183843</v>
      </c>
      <c r="AI13" s="450">
        <v>498045</v>
      </c>
      <c r="AJ13" s="450">
        <v>293736</v>
      </c>
      <c r="AK13" s="450">
        <v>204309</v>
      </c>
      <c r="AL13" s="450">
        <v>333638</v>
      </c>
      <c r="AM13" s="450">
        <v>186436</v>
      </c>
      <c r="AN13" s="450">
        <v>147202</v>
      </c>
      <c r="AO13" s="450">
        <v>378320</v>
      </c>
      <c r="AP13" s="450">
        <v>235173</v>
      </c>
      <c r="AQ13" s="450">
        <v>143147</v>
      </c>
      <c r="AR13" s="450">
        <v>441288</v>
      </c>
      <c r="AS13" s="450">
        <v>272078</v>
      </c>
      <c r="AT13" s="450">
        <v>169210</v>
      </c>
      <c r="AU13" s="450">
        <v>420441</v>
      </c>
      <c r="AV13" s="450">
        <v>271482</v>
      </c>
      <c r="AW13" s="450">
        <v>148959</v>
      </c>
      <c r="AX13" s="450">
        <v>386462</v>
      </c>
      <c r="AY13" s="450">
        <v>215216</v>
      </c>
      <c r="AZ13" s="450">
        <v>171246</v>
      </c>
      <c r="BA13" s="449" t="s">
        <v>210</v>
      </c>
    </row>
    <row r="14" spans="1:53">
      <c r="A14" s="446" t="s">
        <v>209</v>
      </c>
      <c r="B14" s="451">
        <v>183336</v>
      </c>
      <c r="C14" s="451">
        <v>76218</v>
      </c>
      <c r="D14" s="451">
        <v>107118</v>
      </c>
      <c r="E14" s="451">
        <v>195636</v>
      </c>
      <c r="F14" s="451">
        <v>88208</v>
      </c>
      <c r="G14" s="451">
        <v>107428</v>
      </c>
      <c r="H14" s="451">
        <v>227955</v>
      </c>
      <c r="I14" s="451">
        <v>99485</v>
      </c>
      <c r="J14" s="451">
        <v>128470</v>
      </c>
      <c r="K14" s="451">
        <v>211363</v>
      </c>
      <c r="L14" s="451">
        <v>88988</v>
      </c>
      <c r="M14" s="451">
        <v>122375</v>
      </c>
      <c r="N14" s="451">
        <v>161187</v>
      </c>
      <c r="O14" s="451">
        <v>77541</v>
      </c>
      <c r="P14" s="451">
        <v>83646</v>
      </c>
      <c r="Q14" s="451">
        <v>186565</v>
      </c>
      <c r="R14" s="451">
        <v>92211</v>
      </c>
      <c r="S14" s="451">
        <v>94354</v>
      </c>
      <c r="T14" s="451">
        <v>181568</v>
      </c>
      <c r="U14" s="451">
        <v>85688</v>
      </c>
      <c r="V14" s="451">
        <v>95880</v>
      </c>
      <c r="W14" s="451">
        <v>212344</v>
      </c>
      <c r="X14" s="451">
        <v>95470</v>
      </c>
      <c r="Y14" s="451">
        <v>116873</v>
      </c>
      <c r="Z14" s="450">
        <v>172232</v>
      </c>
      <c r="AA14" s="450">
        <v>58065</v>
      </c>
      <c r="AB14" s="450">
        <v>114167</v>
      </c>
      <c r="AC14" s="450">
        <v>223503</v>
      </c>
      <c r="AD14" s="450">
        <v>106051</v>
      </c>
      <c r="AE14" s="450">
        <v>117452</v>
      </c>
      <c r="AF14" s="450">
        <v>235971</v>
      </c>
      <c r="AG14" s="450">
        <v>97853</v>
      </c>
      <c r="AH14" s="450">
        <v>138118</v>
      </c>
      <c r="AI14" s="450">
        <v>268698</v>
      </c>
      <c r="AJ14" s="450">
        <v>130530</v>
      </c>
      <c r="AK14" s="450">
        <v>138168</v>
      </c>
      <c r="AL14" s="450">
        <v>153092</v>
      </c>
      <c r="AM14" s="450">
        <v>64463</v>
      </c>
      <c r="AN14" s="450">
        <v>88629</v>
      </c>
      <c r="AO14" s="450">
        <v>180587</v>
      </c>
      <c r="AP14" s="450">
        <v>66012</v>
      </c>
      <c r="AQ14" s="450">
        <v>114575</v>
      </c>
      <c r="AR14" s="450">
        <v>244131</v>
      </c>
      <c r="AS14" s="450">
        <v>112806</v>
      </c>
      <c r="AT14" s="450">
        <v>131325</v>
      </c>
      <c r="AU14" s="450">
        <v>198210</v>
      </c>
      <c r="AV14" s="450">
        <v>83014</v>
      </c>
      <c r="AW14" s="450">
        <v>115196</v>
      </c>
      <c r="AX14" s="450">
        <v>165263</v>
      </c>
      <c r="AY14" s="450">
        <v>79273</v>
      </c>
      <c r="AZ14" s="450">
        <v>85990</v>
      </c>
      <c r="BA14" s="449" t="s">
        <v>208</v>
      </c>
    </row>
    <row r="15" spans="1:53" ht="17.25" customHeight="1" thickBot="1">
      <c r="A15" s="436" t="s">
        <v>207</v>
      </c>
      <c r="B15" s="448" t="s">
        <v>78</v>
      </c>
      <c r="C15" s="448" t="s">
        <v>78</v>
      </c>
      <c r="D15" s="448" t="s">
        <v>78</v>
      </c>
      <c r="E15" s="448">
        <v>1056</v>
      </c>
      <c r="F15" s="448" t="s">
        <v>78</v>
      </c>
      <c r="G15" s="448">
        <v>1056</v>
      </c>
      <c r="H15" s="448">
        <v>752</v>
      </c>
      <c r="I15" s="448">
        <v>452</v>
      </c>
      <c r="J15" s="448">
        <v>300</v>
      </c>
      <c r="K15" s="448">
        <v>190</v>
      </c>
      <c r="L15" s="448">
        <v>190</v>
      </c>
      <c r="M15" s="448" t="s">
        <v>30</v>
      </c>
      <c r="N15" s="448" t="s">
        <v>78</v>
      </c>
      <c r="O15" s="448" t="s">
        <v>78</v>
      </c>
      <c r="P15" s="448" t="s">
        <v>78</v>
      </c>
      <c r="Q15" s="448">
        <v>1827</v>
      </c>
      <c r="R15" s="448">
        <v>927</v>
      </c>
      <c r="S15" s="448">
        <v>900</v>
      </c>
      <c r="T15" s="448">
        <v>4531</v>
      </c>
      <c r="U15" s="448">
        <v>0</v>
      </c>
      <c r="V15" s="448">
        <v>4531</v>
      </c>
      <c r="W15" s="448">
        <v>2901</v>
      </c>
      <c r="X15" s="448">
        <v>2901</v>
      </c>
      <c r="Y15" s="448">
        <v>0</v>
      </c>
      <c r="Z15" s="447" t="s">
        <v>78</v>
      </c>
      <c r="AA15" s="447" t="s">
        <v>78</v>
      </c>
      <c r="AB15" s="447" t="s">
        <v>78</v>
      </c>
      <c r="AC15" s="447">
        <v>8287</v>
      </c>
      <c r="AD15" s="447">
        <v>4510</v>
      </c>
      <c r="AE15" s="447">
        <v>3777</v>
      </c>
      <c r="AF15" s="447">
        <v>324</v>
      </c>
      <c r="AG15" s="447">
        <v>324</v>
      </c>
      <c r="AH15" s="447" t="s">
        <v>78</v>
      </c>
      <c r="AI15" s="447">
        <v>375</v>
      </c>
      <c r="AJ15" s="447" t="s">
        <v>78</v>
      </c>
      <c r="AK15" s="447">
        <v>375</v>
      </c>
      <c r="AL15" s="447">
        <v>1458</v>
      </c>
      <c r="AM15" s="447">
        <v>1458</v>
      </c>
      <c r="AN15" s="447" t="s">
        <v>78</v>
      </c>
      <c r="AO15" s="447">
        <v>1054</v>
      </c>
      <c r="AP15" s="447" t="s">
        <v>78</v>
      </c>
      <c r="AQ15" s="447">
        <v>1054</v>
      </c>
      <c r="AR15" s="447" t="s">
        <v>78</v>
      </c>
      <c r="AS15" s="447" t="s">
        <v>78</v>
      </c>
      <c r="AT15" s="447" t="s">
        <v>78</v>
      </c>
      <c r="AU15" s="447" t="s">
        <v>78</v>
      </c>
      <c r="AV15" s="447" t="s">
        <v>78</v>
      </c>
      <c r="AW15" s="447" t="s">
        <v>78</v>
      </c>
      <c r="AX15" s="447" t="s">
        <v>78</v>
      </c>
      <c r="AY15" s="447" t="s">
        <v>78</v>
      </c>
      <c r="AZ15" s="447" t="s">
        <v>78</v>
      </c>
      <c r="BA15" s="434" t="s">
        <v>206</v>
      </c>
    </row>
    <row r="17" spans="1:2">
      <c r="A17" s="932" t="s">
        <v>60</v>
      </c>
      <c r="B17" s="709" t="s">
        <v>335</v>
      </c>
    </row>
    <row r="18" spans="1:2">
      <c r="A18" s="932" t="s">
        <v>58</v>
      </c>
      <c r="B18" s="709" t="s">
        <v>321</v>
      </c>
    </row>
  </sheetData>
  <mergeCells count="41">
    <mergeCell ref="BA4:BA8"/>
    <mergeCell ref="B5:D5"/>
    <mergeCell ref="E5:G5"/>
    <mergeCell ref="H5:J5"/>
    <mergeCell ref="K5:M5"/>
    <mergeCell ref="AC5:AE5"/>
    <mergeCell ref="A4:A8"/>
    <mergeCell ref="B4:M4"/>
    <mergeCell ref="N4:Y4"/>
    <mergeCell ref="Z4:AK4"/>
    <mergeCell ref="N5:P5"/>
    <mergeCell ref="Q5:S5"/>
    <mergeCell ref="T5:V5"/>
    <mergeCell ref="W5:Y5"/>
    <mergeCell ref="Z5:AB5"/>
    <mergeCell ref="AF5:AH5"/>
    <mergeCell ref="AI5:AK5"/>
    <mergeCell ref="AL5:AN5"/>
    <mergeCell ref="AO5:AQ5"/>
    <mergeCell ref="AR5:AT5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L4:AW4"/>
    <mergeCell ref="AX4:AZ4"/>
    <mergeCell ref="AL6:AN6"/>
    <mergeCell ref="AO6:AQ6"/>
    <mergeCell ref="AR6:AT6"/>
    <mergeCell ref="AX6:AZ6"/>
    <mergeCell ref="AU5:AW5"/>
    <mergeCell ref="AU6:AW6"/>
    <mergeCell ref="AX5:A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topLeftCell="O1" zoomScale="60" zoomScaleNormal="60" workbookViewId="0">
      <selection activeCell="AX4" sqref="AX4:AZ4"/>
    </sheetView>
  </sheetViews>
  <sheetFormatPr defaultColWidth="24.42578125" defaultRowHeight="27.75" customHeight="1"/>
  <cols>
    <col min="1" max="1" width="34.28515625" style="440" customWidth="1"/>
    <col min="2" max="25" width="10.28515625" style="440" customWidth="1"/>
    <col min="26" max="26" width="10.5703125" style="440" customWidth="1"/>
    <col min="27" max="28" width="9.5703125" style="440" customWidth="1"/>
    <col min="29" max="29" width="10" style="440" customWidth="1"/>
    <col min="30" max="31" width="9.5703125" style="440" customWidth="1"/>
    <col min="32" max="32" width="10.5703125" style="440" customWidth="1"/>
    <col min="33" max="34" width="9.5703125" style="440" customWidth="1"/>
    <col min="35" max="35" width="10.42578125" style="440" customWidth="1"/>
    <col min="36" max="37" width="9.5703125" style="440" customWidth="1"/>
    <col min="38" max="38" width="10.5703125" style="440" customWidth="1"/>
    <col min="39" max="40" width="9.5703125" style="440" customWidth="1"/>
    <col min="41" max="41" width="10.28515625" style="440" customWidth="1"/>
    <col min="42" max="43" width="9.5703125" style="440" customWidth="1"/>
    <col min="44" max="44" width="10.28515625" style="440" customWidth="1"/>
    <col min="45" max="46" width="9.5703125" style="440" customWidth="1"/>
    <col min="47" max="47" width="10.7109375" style="709" customWidth="1"/>
    <col min="48" max="49" width="9.5703125" style="709" customWidth="1"/>
    <col min="50" max="50" width="10.5703125" style="440" customWidth="1"/>
    <col min="51" max="52" width="9.5703125" style="440" customWidth="1"/>
    <col min="53" max="53" width="61.140625" style="440" customWidth="1"/>
    <col min="54" max="16384" width="24.42578125" style="440"/>
  </cols>
  <sheetData>
    <row r="1" spans="1:53" ht="27.75" customHeight="1">
      <c r="A1" s="440" t="s">
        <v>327</v>
      </c>
    </row>
    <row r="2" spans="1:53" ht="27.75" customHeight="1">
      <c r="A2" s="440" t="s">
        <v>328</v>
      </c>
    </row>
    <row r="3" spans="1:53" ht="27.75" customHeight="1" thickBot="1"/>
    <row r="4" spans="1:53" ht="27.75" customHeight="1" thickBot="1">
      <c r="A4" s="783" t="s">
        <v>205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204</v>
      </c>
    </row>
    <row r="5" spans="1:53" ht="27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ht="27.7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ht="27.75" customHeight="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ht="27.75" customHeight="1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708" t="s">
        <v>39</v>
      </c>
      <c r="AV8" s="708" t="s">
        <v>55</v>
      </c>
      <c r="AW8" s="708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27.75" customHeight="1">
      <c r="A9" s="736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4">
        <v>1226447</v>
      </c>
      <c r="AY9" s="724">
        <v>682194</v>
      </c>
      <c r="AZ9" s="724">
        <v>544253</v>
      </c>
      <c r="BA9" s="735" t="s">
        <v>39</v>
      </c>
    </row>
    <row r="10" spans="1:53" ht="27.75" customHeight="1">
      <c r="A10" s="446" t="s">
        <v>203</v>
      </c>
      <c r="B10" s="439">
        <v>453461</v>
      </c>
      <c r="C10" s="439">
        <v>293914</v>
      </c>
      <c r="D10" s="439">
        <v>159547</v>
      </c>
      <c r="E10" s="439">
        <v>465619</v>
      </c>
      <c r="F10" s="439">
        <v>292597</v>
      </c>
      <c r="G10" s="439">
        <v>173022</v>
      </c>
      <c r="H10" s="439">
        <v>521593</v>
      </c>
      <c r="I10" s="439">
        <v>315360</v>
      </c>
      <c r="J10" s="439">
        <v>206233</v>
      </c>
      <c r="K10" s="439">
        <v>474834</v>
      </c>
      <c r="L10" s="439">
        <v>288687</v>
      </c>
      <c r="M10" s="439">
        <v>186147</v>
      </c>
      <c r="N10" s="439">
        <v>363667</v>
      </c>
      <c r="O10" s="439">
        <v>227154</v>
      </c>
      <c r="P10" s="439">
        <v>136513</v>
      </c>
      <c r="Q10" s="439">
        <v>334071</v>
      </c>
      <c r="R10" s="439">
        <v>202681</v>
      </c>
      <c r="S10" s="439">
        <v>131390</v>
      </c>
      <c r="T10" s="439">
        <v>386337</v>
      </c>
      <c r="U10" s="439">
        <v>247940</v>
      </c>
      <c r="V10" s="439">
        <v>138397</v>
      </c>
      <c r="W10" s="439">
        <v>439634</v>
      </c>
      <c r="X10" s="439">
        <v>271677</v>
      </c>
      <c r="Y10" s="439">
        <v>167957</v>
      </c>
      <c r="Z10" s="439">
        <v>333938</v>
      </c>
      <c r="AA10" s="439">
        <v>206443</v>
      </c>
      <c r="AB10" s="439">
        <v>127495</v>
      </c>
      <c r="AC10" s="439">
        <v>498779</v>
      </c>
      <c r="AD10" s="439">
        <v>293560</v>
      </c>
      <c r="AE10" s="439">
        <v>205219</v>
      </c>
      <c r="AF10" s="439">
        <v>539118</v>
      </c>
      <c r="AG10" s="439">
        <v>325620</v>
      </c>
      <c r="AH10" s="439">
        <v>213498</v>
      </c>
      <c r="AI10" s="439">
        <v>616547</v>
      </c>
      <c r="AJ10" s="439">
        <v>378539</v>
      </c>
      <c r="AK10" s="439">
        <v>238008</v>
      </c>
      <c r="AL10" s="439">
        <v>373255</v>
      </c>
      <c r="AM10" s="439">
        <v>231712</v>
      </c>
      <c r="AN10" s="439">
        <v>141543</v>
      </c>
      <c r="AO10" s="439">
        <v>407506</v>
      </c>
      <c r="AP10" s="439">
        <v>259922</v>
      </c>
      <c r="AQ10" s="439">
        <v>147584</v>
      </c>
      <c r="AR10" s="439">
        <v>512298</v>
      </c>
      <c r="AS10" s="439">
        <v>316325</v>
      </c>
      <c r="AT10" s="439">
        <v>195973</v>
      </c>
      <c r="AU10" s="439">
        <v>520740</v>
      </c>
      <c r="AV10" s="439">
        <v>328707</v>
      </c>
      <c r="AW10" s="439">
        <v>192033</v>
      </c>
      <c r="AX10" s="439">
        <v>428046</v>
      </c>
      <c r="AY10" s="439">
        <v>257069</v>
      </c>
      <c r="AZ10" s="439">
        <v>170977</v>
      </c>
      <c r="BA10" s="449" t="s">
        <v>202</v>
      </c>
    </row>
    <row r="11" spans="1:53" ht="27.75" customHeight="1">
      <c r="A11" s="446" t="s">
        <v>201</v>
      </c>
      <c r="B11" s="439">
        <v>453461</v>
      </c>
      <c r="C11" s="439">
        <v>293914</v>
      </c>
      <c r="D11" s="439">
        <v>159547</v>
      </c>
      <c r="E11" s="439">
        <v>465619</v>
      </c>
      <c r="F11" s="439">
        <v>292597</v>
      </c>
      <c r="G11" s="439">
        <v>173022</v>
      </c>
      <c r="H11" s="439">
        <v>521593</v>
      </c>
      <c r="I11" s="439">
        <v>315360</v>
      </c>
      <c r="J11" s="439">
        <v>206233</v>
      </c>
      <c r="K11" s="439">
        <v>474834</v>
      </c>
      <c r="L11" s="439">
        <v>288687</v>
      </c>
      <c r="M11" s="439">
        <v>186147</v>
      </c>
      <c r="N11" s="439">
        <v>363667</v>
      </c>
      <c r="O11" s="439">
        <v>227154</v>
      </c>
      <c r="P11" s="439">
        <v>136513</v>
      </c>
      <c r="Q11" s="439">
        <v>334071</v>
      </c>
      <c r="R11" s="439">
        <v>202681</v>
      </c>
      <c r="S11" s="439">
        <v>131390</v>
      </c>
      <c r="T11" s="439">
        <v>386337</v>
      </c>
      <c r="U11" s="439">
        <v>247940</v>
      </c>
      <c r="V11" s="439">
        <v>138397</v>
      </c>
      <c r="W11" s="439">
        <v>439634</v>
      </c>
      <c r="X11" s="439">
        <v>271677</v>
      </c>
      <c r="Y11" s="439">
        <v>167957</v>
      </c>
      <c r="Z11" s="439">
        <v>333938</v>
      </c>
      <c r="AA11" s="439">
        <v>206443</v>
      </c>
      <c r="AB11" s="439">
        <v>127495</v>
      </c>
      <c r="AC11" s="439">
        <v>498779</v>
      </c>
      <c r="AD11" s="439">
        <v>293560</v>
      </c>
      <c r="AE11" s="439">
        <v>205219</v>
      </c>
      <c r="AF11" s="439">
        <v>539118</v>
      </c>
      <c r="AG11" s="439">
        <v>325620</v>
      </c>
      <c r="AH11" s="439">
        <v>213498</v>
      </c>
      <c r="AI11" s="439">
        <v>616547</v>
      </c>
      <c r="AJ11" s="439">
        <v>378539</v>
      </c>
      <c r="AK11" s="439">
        <v>238008</v>
      </c>
      <c r="AL11" s="439">
        <v>373255</v>
      </c>
      <c r="AM11" s="439">
        <v>231712</v>
      </c>
      <c r="AN11" s="439">
        <v>141543</v>
      </c>
      <c r="AO11" s="439">
        <v>407506</v>
      </c>
      <c r="AP11" s="439">
        <v>259922</v>
      </c>
      <c r="AQ11" s="439">
        <v>147584</v>
      </c>
      <c r="AR11" s="439">
        <v>512298</v>
      </c>
      <c r="AS11" s="439">
        <v>316325</v>
      </c>
      <c r="AT11" s="439">
        <v>195973</v>
      </c>
      <c r="AU11" s="439">
        <v>520740</v>
      </c>
      <c r="AV11" s="439">
        <v>328707</v>
      </c>
      <c r="AW11" s="439">
        <v>192033</v>
      </c>
      <c r="AX11" s="439">
        <v>428046</v>
      </c>
      <c r="AY11" s="439">
        <v>257069</v>
      </c>
      <c r="AZ11" s="439">
        <v>170977</v>
      </c>
      <c r="BA11" s="449" t="s">
        <v>200</v>
      </c>
    </row>
    <row r="12" spans="1:53" ht="27.75" customHeight="1">
      <c r="A12" s="446" t="s">
        <v>199</v>
      </c>
      <c r="B12" s="439">
        <v>782897</v>
      </c>
      <c r="C12" s="439">
        <v>386724</v>
      </c>
      <c r="D12" s="439">
        <v>396173</v>
      </c>
      <c r="E12" s="439">
        <v>786930</v>
      </c>
      <c r="F12" s="439">
        <v>402958</v>
      </c>
      <c r="G12" s="439">
        <v>383972</v>
      </c>
      <c r="H12" s="439">
        <v>778218</v>
      </c>
      <c r="I12" s="439">
        <v>401828</v>
      </c>
      <c r="J12" s="439">
        <v>376390</v>
      </c>
      <c r="K12" s="439">
        <v>788247</v>
      </c>
      <c r="L12" s="439">
        <v>409251</v>
      </c>
      <c r="M12" s="439">
        <v>378996</v>
      </c>
      <c r="N12" s="439">
        <v>820484</v>
      </c>
      <c r="O12" s="439">
        <v>423626</v>
      </c>
      <c r="P12" s="439">
        <v>396858</v>
      </c>
      <c r="Q12" s="439">
        <v>837024</v>
      </c>
      <c r="R12" s="439">
        <v>442097</v>
      </c>
      <c r="S12" s="439">
        <v>394927</v>
      </c>
      <c r="T12" s="439">
        <v>778007</v>
      </c>
      <c r="U12" s="439">
        <v>407635</v>
      </c>
      <c r="V12" s="439">
        <v>370372</v>
      </c>
      <c r="W12" s="439">
        <v>759083</v>
      </c>
      <c r="X12" s="439">
        <v>383192</v>
      </c>
      <c r="Y12" s="439">
        <v>375891</v>
      </c>
      <c r="Z12" s="439">
        <v>789096</v>
      </c>
      <c r="AA12" s="439">
        <v>409342</v>
      </c>
      <c r="AB12" s="439">
        <v>379754</v>
      </c>
      <c r="AC12" s="439">
        <v>736331</v>
      </c>
      <c r="AD12" s="439">
        <v>396238</v>
      </c>
      <c r="AE12" s="439">
        <v>340093</v>
      </c>
      <c r="AF12" s="439">
        <v>750189</v>
      </c>
      <c r="AG12" s="439">
        <v>400170</v>
      </c>
      <c r="AH12" s="439">
        <v>350019</v>
      </c>
      <c r="AI12" s="439">
        <v>731060</v>
      </c>
      <c r="AJ12" s="439">
        <v>362677</v>
      </c>
      <c r="AK12" s="439">
        <v>368383</v>
      </c>
      <c r="AL12" s="439">
        <v>724779</v>
      </c>
      <c r="AM12" s="439">
        <v>375549</v>
      </c>
      <c r="AN12" s="439">
        <v>349230</v>
      </c>
      <c r="AO12" s="439">
        <v>766272</v>
      </c>
      <c r="AP12" s="439">
        <v>396577</v>
      </c>
      <c r="AQ12" s="439">
        <v>369695</v>
      </c>
      <c r="AR12" s="439">
        <f>SUM(AR13:AR32)</f>
        <v>747025</v>
      </c>
      <c r="AS12" s="439">
        <f t="shared" ref="AS12:AT12" si="0">SUM(AS13:AS32)</f>
        <v>384296</v>
      </c>
      <c r="AT12" s="439">
        <f t="shared" si="0"/>
        <v>362729</v>
      </c>
      <c r="AU12" s="439">
        <f t="shared" ref="AU12:AW12" si="1">SUM(AU13:AU32)</f>
        <v>632465</v>
      </c>
      <c r="AV12" s="439">
        <f t="shared" si="1"/>
        <v>331225</v>
      </c>
      <c r="AW12" s="439">
        <f t="shared" si="1"/>
        <v>301240</v>
      </c>
      <c r="AX12" s="439">
        <v>798401</v>
      </c>
      <c r="AY12" s="439">
        <v>425125</v>
      </c>
      <c r="AZ12" s="439">
        <v>373276</v>
      </c>
      <c r="BA12" s="449" t="s">
        <v>198</v>
      </c>
    </row>
    <row r="13" spans="1:53" ht="27.75" customHeight="1">
      <c r="A13" s="446" t="s">
        <v>197</v>
      </c>
      <c r="B13" s="439">
        <v>2371</v>
      </c>
      <c r="C13" s="439">
        <v>2371</v>
      </c>
      <c r="D13" s="439" t="s">
        <v>78</v>
      </c>
      <c r="E13" s="439">
        <v>8881</v>
      </c>
      <c r="F13" s="439">
        <v>8236</v>
      </c>
      <c r="G13" s="439">
        <v>645</v>
      </c>
      <c r="H13" s="439" t="s">
        <v>78</v>
      </c>
      <c r="I13" s="439" t="s">
        <v>78</v>
      </c>
      <c r="J13" s="439" t="s">
        <v>78</v>
      </c>
      <c r="K13" s="439" t="s">
        <v>78</v>
      </c>
      <c r="L13" s="439" t="s">
        <v>78</v>
      </c>
      <c r="M13" s="439" t="s">
        <v>78</v>
      </c>
      <c r="N13" s="439" t="s">
        <v>78</v>
      </c>
      <c r="O13" s="439" t="s">
        <v>78</v>
      </c>
      <c r="P13" s="439" t="s">
        <v>78</v>
      </c>
      <c r="Q13" s="439" t="s">
        <v>78</v>
      </c>
      <c r="R13" s="439" t="s">
        <v>78</v>
      </c>
      <c r="S13" s="439" t="s">
        <v>78</v>
      </c>
      <c r="T13" s="439" t="s">
        <v>78</v>
      </c>
      <c r="U13" s="439" t="s">
        <v>78</v>
      </c>
      <c r="V13" s="439" t="s">
        <v>78</v>
      </c>
      <c r="W13" s="439" t="s">
        <v>78</v>
      </c>
      <c r="X13" s="439" t="s">
        <v>78</v>
      </c>
      <c r="Y13" s="439" t="s">
        <v>78</v>
      </c>
      <c r="Z13" s="439" t="s">
        <v>78</v>
      </c>
      <c r="AA13" s="439" t="s">
        <v>78</v>
      </c>
      <c r="AB13" s="439" t="s">
        <v>78</v>
      </c>
      <c r="AC13" s="439" t="s">
        <v>78</v>
      </c>
      <c r="AD13" s="439" t="s">
        <v>78</v>
      </c>
      <c r="AE13" s="439" t="s">
        <v>78</v>
      </c>
      <c r="AF13" s="439">
        <v>1093</v>
      </c>
      <c r="AG13" s="439">
        <v>1093</v>
      </c>
      <c r="AH13" s="439" t="s">
        <v>78</v>
      </c>
      <c r="AI13" s="439">
        <v>491</v>
      </c>
      <c r="AJ13" s="439">
        <v>491</v>
      </c>
      <c r="AK13" s="439" t="s">
        <v>78</v>
      </c>
      <c r="AL13" s="439" t="s">
        <v>78</v>
      </c>
      <c r="AM13" s="439" t="s">
        <v>78</v>
      </c>
      <c r="AN13" s="439" t="s">
        <v>78</v>
      </c>
      <c r="AO13" s="439">
        <v>253</v>
      </c>
      <c r="AP13" s="439">
        <v>253</v>
      </c>
      <c r="AQ13" s="439" t="s">
        <v>164</v>
      </c>
      <c r="AR13" s="439">
        <v>214</v>
      </c>
      <c r="AS13" s="439">
        <v>214</v>
      </c>
      <c r="AT13" s="439" t="s">
        <v>30</v>
      </c>
      <c r="AU13" s="439" t="s">
        <v>30</v>
      </c>
      <c r="AV13" s="439" t="s">
        <v>30</v>
      </c>
      <c r="AW13" s="439" t="s">
        <v>30</v>
      </c>
      <c r="AX13" s="439">
        <v>1433</v>
      </c>
      <c r="AY13" s="439">
        <v>1433</v>
      </c>
      <c r="AZ13" s="439">
        <v>0</v>
      </c>
      <c r="BA13" s="449" t="s">
        <v>196</v>
      </c>
    </row>
    <row r="14" spans="1:53" ht="27.75" customHeight="1">
      <c r="A14" s="446" t="s">
        <v>195</v>
      </c>
      <c r="B14" s="439">
        <v>222233</v>
      </c>
      <c r="C14" s="439">
        <v>91423</v>
      </c>
      <c r="D14" s="439">
        <v>130810</v>
      </c>
      <c r="E14" s="439">
        <v>229079</v>
      </c>
      <c r="F14" s="439">
        <v>98640</v>
      </c>
      <c r="G14" s="439">
        <v>130439</v>
      </c>
      <c r="H14" s="439">
        <v>237044</v>
      </c>
      <c r="I14" s="439">
        <v>109827</v>
      </c>
      <c r="J14" s="439">
        <v>127217</v>
      </c>
      <c r="K14" s="439">
        <v>224118</v>
      </c>
      <c r="L14" s="439">
        <v>109275</v>
      </c>
      <c r="M14" s="439">
        <v>114843</v>
      </c>
      <c r="N14" s="439">
        <v>231531</v>
      </c>
      <c r="O14" s="439">
        <v>101821</v>
      </c>
      <c r="P14" s="439">
        <v>129710</v>
      </c>
      <c r="Q14" s="439">
        <v>260967</v>
      </c>
      <c r="R14" s="439">
        <v>136572</v>
      </c>
      <c r="S14" s="439">
        <v>124395</v>
      </c>
      <c r="T14" s="439">
        <v>263063</v>
      </c>
      <c r="U14" s="439">
        <v>131383</v>
      </c>
      <c r="V14" s="439">
        <v>131680</v>
      </c>
      <c r="W14" s="439">
        <v>248453</v>
      </c>
      <c r="X14" s="439">
        <v>115547</v>
      </c>
      <c r="Y14" s="439">
        <v>132906</v>
      </c>
      <c r="Z14" s="439">
        <v>241990</v>
      </c>
      <c r="AA14" s="439">
        <v>125707</v>
      </c>
      <c r="AB14" s="439">
        <v>116283</v>
      </c>
      <c r="AC14" s="439">
        <v>226117</v>
      </c>
      <c r="AD14" s="439">
        <v>116132</v>
      </c>
      <c r="AE14" s="439">
        <v>109985</v>
      </c>
      <c r="AF14" s="439">
        <v>199054</v>
      </c>
      <c r="AG14" s="439">
        <v>98434</v>
      </c>
      <c r="AH14" s="439">
        <v>100620</v>
      </c>
      <c r="AI14" s="439">
        <v>173347</v>
      </c>
      <c r="AJ14" s="439">
        <v>83677</v>
      </c>
      <c r="AK14" s="439">
        <v>89670</v>
      </c>
      <c r="AL14" s="439">
        <v>173180</v>
      </c>
      <c r="AM14" s="439">
        <v>88857</v>
      </c>
      <c r="AN14" s="439">
        <v>84323</v>
      </c>
      <c r="AO14" s="439">
        <v>181921</v>
      </c>
      <c r="AP14" s="439">
        <v>81050</v>
      </c>
      <c r="AQ14" s="439">
        <v>100871</v>
      </c>
      <c r="AR14" s="439">
        <v>175032</v>
      </c>
      <c r="AS14" s="439">
        <v>74424</v>
      </c>
      <c r="AT14" s="439">
        <v>100608</v>
      </c>
      <c r="AU14" s="439">
        <v>156805</v>
      </c>
      <c r="AV14" s="439">
        <v>77911</v>
      </c>
      <c r="AW14" s="439">
        <v>78894</v>
      </c>
      <c r="AX14" s="439">
        <v>194797</v>
      </c>
      <c r="AY14" s="439">
        <v>94901</v>
      </c>
      <c r="AZ14" s="439">
        <v>99896</v>
      </c>
      <c r="BA14" s="449" t="s">
        <v>194</v>
      </c>
    </row>
    <row r="15" spans="1:53" ht="37.5" customHeight="1">
      <c r="A15" s="446" t="s">
        <v>193</v>
      </c>
      <c r="B15" s="439">
        <v>6246</v>
      </c>
      <c r="C15" s="439">
        <v>5028</v>
      </c>
      <c r="D15" s="439">
        <v>1218</v>
      </c>
      <c r="E15" s="439">
        <v>2977</v>
      </c>
      <c r="F15" s="439">
        <v>2977</v>
      </c>
      <c r="G15" s="439" t="s">
        <v>78</v>
      </c>
      <c r="H15" s="439">
        <v>1818</v>
      </c>
      <c r="I15" s="439">
        <v>1637</v>
      </c>
      <c r="J15" s="439">
        <v>181</v>
      </c>
      <c r="K15" s="439">
        <v>4344</v>
      </c>
      <c r="L15" s="439">
        <v>3568</v>
      </c>
      <c r="M15" s="439">
        <v>776</v>
      </c>
      <c r="N15" s="439">
        <v>5526</v>
      </c>
      <c r="O15" s="439">
        <v>1511</v>
      </c>
      <c r="P15" s="439">
        <v>4015.25</v>
      </c>
      <c r="Q15" s="439">
        <v>7518</v>
      </c>
      <c r="R15" s="439">
        <v>7518</v>
      </c>
      <c r="S15" s="439" t="s">
        <v>78</v>
      </c>
      <c r="T15" s="439">
        <v>2053</v>
      </c>
      <c r="U15" s="439">
        <v>2053</v>
      </c>
      <c r="V15" s="439" t="s">
        <v>78</v>
      </c>
      <c r="W15" s="439">
        <v>2914</v>
      </c>
      <c r="X15" s="439">
        <v>2036</v>
      </c>
      <c r="Y15" s="439">
        <v>878</v>
      </c>
      <c r="Z15" s="439">
        <v>1469</v>
      </c>
      <c r="AA15" s="439">
        <v>1061</v>
      </c>
      <c r="AB15" s="439">
        <v>408</v>
      </c>
      <c r="AC15" s="439">
        <v>3178</v>
      </c>
      <c r="AD15" s="439">
        <v>3178</v>
      </c>
      <c r="AE15" s="439" t="s">
        <v>78</v>
      </c>
      <c r="AF15" s="439">
        <v>3068</v>
      </c>
      <c r="AG15" s="439">
        <v>3068</v>
      </c>
      <c r="AH15" s="439" t="s">
        <v>78</v>
      </c>
      <c r="AI15" s="439">
        <v>4946</v>
      </c>
      <c r="AJ15" s="439">
        <v>1669</v>
      </c>
      <c r="AK15" s="439">
        <v>3277</v>
      </c>
      <c r="AL15" s="439">
        <v>2545</v>
      </c>
      <c r="AM15" s="439">
        <v>2306</v>
      </c>
      <c r="AN15" s="439">
        <v>239</v>
      </c>
      <c r="AO15" s="439">
        <v>2829</v>
      </c>
      <c r="AP15" s="439">
        <v>2829</v>
      </c>
      <c r="AQ15" s="439" t="s">
        <v>164</v>
      </c>
      <c r="AR15" s="439">
        <v>2613</v>
      </c>
      <c r="AS15" s="439">
        <v>2613</v>
      </c>
      <c r="AT15" s="439" t="s">
        <v>30</v>
      </c>
      <c r="AU15" s="439">
        <v>7294</v>
      </c>
      <c r="AV15" s="439">
        <v>6034</v>
      </c>
      <c r="AW15" s="439">
        <v>1260</v>
      </c>
      <c r="AX15" s="439">
        <v>4754</v>
      </c>
      <c r="AY15" s="439">
        <v>4277</v>
      </c>
      <c r="AZ15" s="439">
        <v>477</v>
      </c>
      <c r="BA15" s="449" t="s">
        <v>192</v>
      </c>
    </row>
    <row r="16" spans="1:53" ht="42.75" customHeight="1">
      <c r="A16" s="446" t="s">
        <v>191</v>
      </c>
      <c r="B16" s="439">
        <v>2291</v>
      </c>
      <c r="C16" s="439">
        <v>300</v>
      </c>
      <c r="D16" s="439">
        <v>1991</v>
      </c>
      <c r="E16" s="439">
        <v>1231</v>
      </c>
      <c r="F16" s="439">
        <v>711</v>
      </c>
      <c r="G16" s="439">
        <v>520</v>
      </c>
      <c r="H16" s="439">
        <v>4565</v>
      </c>
      <c r="I16" s="439">
        <v>2173</v>
      </c>
      <c r="J16" s="439">
        <v>2392</v>
      </c>
      <c r="K16" s="439">
        <v>6284</v>
      </c>
      <c r="L16" s="439">
        <v>2287</v>
      </c>
      <c r="M16" s="439">
        <v>3997</v>
      </c>
      <c r="N16" s="439">
        <v>263</v>
      </c>
      <c r="O16" s="439">
        <v>263</v>
      </c>
      <c r="P16" s="439" t="s">
        <v>78</v>
      </c>
      <c r="Q16" s="439">
        <v>659</v>
      </c>
      <c r="R16" s="439">
        <v>450</v>
      </c>
      <c r="S16" s="439">
        <v>209</v>
      </c>
      <c r="T16" s="439">
        <v>3356</v>
      </c>
      <c r="U16" s="439">
        <v>1847</v>
      </c>
      <c r="V16" s="439">
        <v>1509</v>
      </c>
      <c r="W16" s="439">
        <v>10444</v>
      </c>
      <c r="X16" s="439">
        <v>7534</v>
      </c>
      <c r="Y16" s="439">
        <v>2910</v>
      </c>
      <c r="Z16" s="439">
        <v>2184</v>
      </c>
      <c r="AA16" s="439">
        <v>1281</v>
      </c>
      <c r="AB16" s="439">
        <v>903</v>
      </c>
      <c r="AC16" s="439">
        <v>3419</v>
      </c>
      <c r="AD16" s="439">
        <v>1722</v>
      </c>
      <c r="AE16" s="439">
        <v>1697</v>
      </c>
      <c r="AF16" s="439">
        <v>740</v>
      </c>
      <c r="AG16" s="439">
        <v>383</v>
      </c>
      <c r="AH16" s="439">
        <v>357</v>
      </c>
      <c r="AI16" s="439">
        <v>1335</v>
      </c>
      <c r="AJ16" s="439">
        <v>820</v>
      </c>
      <c r="AK16" s="439">
        <v>515</v>
      </c>
      <c r="AL16" s="439">
        <v>5711</v>
      </c>
      <c r="AM16" s="439">
        <v>3862</v>
      </c>
      <c r="AN16" s="439">
        <v>1849</v>
      </c>
      <c r="AO16" s="439">
        <v>3962</v>
      </c>
      <c r="AP16" s="439">
        <v>3014</v>
      </c>
      <c r="AQ16" s="439">
        <v>948</v>
      </c>
      <c r="AR16" s="439">
        <v>4489</v>
      </c>
      <c r="AS16" s="439">
        <v>3923</v>
      </c>
      <c r="AT16" s="439">
        <v>566</v>
      </c>
      <c r="AU16" s="439">
        <v>1633</v>
      </c>
      <c r="AV16" s="439">
        <v>750</v>
      </c>
      <c r="AW16" s="439">
        <v>883</v>
      </c>
      <c r="AX16" s="439">
        <v>3821</v>
      </c>
      <c r="AY16" s="439">
        <v>1891</v>
      </c>
      <c r="AZ16" s="439">
        <v>1930</v>
      </c>
      <c r="BA16" s="449" t="s">
        <v>190</v>
      </c>
    </row>
    <row r="17" spans="1:53" ht="27.75" customHeight="1">
      <c r="A17" s="446" t="s">
        <v>189</v>
      </c>
      <c r="B17" s="439">
        <v>102299</v>
      </c>
      <c r="C17" s="439">
        <v>85818</v>
      </c>
      <c r="D17" s="439">
        <v>16481</v>
      </c>
      <c r="E17" s="439">
        <v>87212</v>
      </c>
      <c r="F17" s="439">
        <v>73897</v>
      </c>
      <c r="G17" s="439">
        <v>13315</v>
      </c>
      <c r="H17" s="439">
        <v>75980</v>
      </c>
      <c r="I17" s="439">
        <v>64174</v>
      </c>
      <c r="J17" s="439">
        <v>11806</v>
      </c>
      <c r="K17" s="439">
        <v>76806</v>
      </c>
      <c r="L17" s="439">
        <v>68113</v>
      </c>
      <c r="M17" s="439">
        <v>8693</v>
      </c>
      <c r="N17" s="439">
        <v>84627</v>
      </c>
      <c r="O17" s="439">
        <v>76762</v>
      </c>
      <c r="P17" s="439">
        <v>7865</v>
      </c>
      <c r="Q17" s="439">
        <v>87215</v>
      </c>
      <c r="R17" s="439">
        <v>77562</v>
      </c>
      <c r="S17" s="439">
        <v>9653</v>
      </c>
      <c r="T17" s="439">
        <v>53312</v>
      </c>
      <c r="U17" s="439">
        <v>52009</v>
      </c>
      <c r="V17" s="439">
        <v>1303</v>
      </c>
      <c r="W17" s="439">
        <v>63205</v>
      </c>
      <c r="X17" s="439">
        <v>55778</v>
      </c>
      <c r="Y17" s="439">
        <v>7427</v>
      </c>
      <c r="Z17" s="439">
        <v>94711</v>
      </c>
      <c r="AA17" s="439">
        <v>84001</v>
      </c>
      <c r="AB17" s="439">
        <v>10710</v>
      </c>
      <c r="AC17" s="439">
        <v>99663</v>
      </c>
      <c r="AD17" s="439">
        <v>85116</v>
      </c>
      <c r="AE17" s="439">
        <v>14547</v>
      </c>
      <c r="AF17" s="439">
        <v>95856</v>
      </c>
      <c r="AG17" s="439">
        <v>86536</v>
      </c>
      <c r="AH17" s="439">
        <v>9320</v>
      </c>
      <c r="AI17" s="439">
        <v>64318</v>
      </c>
      <c r="AJ17" s="439">
        <v>60501</v>
      </c>
      <c r="AK17" s="439">
        <v>3817</v>
      </c>
      <c r="AL17" s="439">
        <v>83004</v>
      </c>
      <c r="AM17" s="439">
        <v>73854</v>
      </c>
      <c r="AN17" s="439">
        <v>9150</v>
      </c>
      <c r="AO17" s="439">
        <v>83130</v>
      </c>
      <c r="AP17" s="439">
        <v>72628</v>
      </c>
      <c r="AQ17" s="439">
        <v>10502</v>
      </c>
      <c r="AR17" s="439">
        <v>72915</v>
      </c>
      <c r="AS17" s="439">
        <v>60414</v>
      </c>
      <c r="AT17" s="439">
        <v>12501</v>
      </c>
      <c r="AU17" s="439">
        <v>62412</v>
      </c>
      <c r="AV17" s="439">
        <v>57523</v>
      </c>
      <c r="AW17" s="439">
        <v>4889</v>
      </c>
      <c r="AX17" s="439">
        <v>88847</v>
      </c>
      <c r="AY17" s="439">
        <v>79502</v>
      </c>
      <c r="AZ17" s="439">
        <v>9345</v>
      </c>
      <c r="BA17" s="449" t="s">
        <v>188</v>
      </c>
    </row>
    <row r="18" spans="1:53" ht="27.75" customHeight="1">
      <c r="A18" s="446" t="s">
        <v>187</v>
      </c>
      <c r="B18" s="439">
        <v>198617</v>
      </c>
      <c r="C18" s="439">
        <v>97004</v>
      </c>
      <c r="D18" s="439">
        <v>101613</v>
      </c>
      <c r="E18" s="439">
        <v>195788</v>
      </c>
      <c r="F18" s="439">
        <v>101066</v>
      </c>
      <c r="G18" s="439">
        <v>94722</v>
      </c>
      <c r="H18" s="439">
        <v>199458</v>
      </c>
      <c r="I18" s="439">
        <v>106503</v>
      </c>
      <c r="J18" s="439">
        <v>92955</v>
      </c>
      <c r="K18" s="439">
        <v>193017</v>
      </c>
      <c r="L18" s="439">
        <v>98548</v>
      </c>
      <c r="M18" s="439">
        <v>94469</v>
      </c>
      <c r="N18" s="439">
        <v>193625</v>
      </c>
      <c r="O18" s="439">
        <v>106965</v>
      </c>
      <c r="P18" s="439">
        <v>86660</v>
      </c>
      <c r="Q18" s="439">
        <v>165590</v>
      </c>
      <c r="R18" s="439">
        <v>76246</v>
      </c>
      <c r="S18" s="439">
        <v>89344</v>
      </c>
      <c r="T18" s="439">
        <v>188017</v>
      </c>
      <c r="U18" s="439">
        <v>102129</v>
      </c>
      <c r="V18" s="439">
        <v>85888</v>
      </c>
      <c r="W18" s="439">
        <v>195265</v>
      </c>
      <c r="X18" s="439">
        <v>97533</v>
      </c>
      <c r="Y18" s="439">
        <v>97732</v>
      </c>
      <c r="Z18" s="439">
        <v>184921</v>
      </c>
      <c r="AA18" s="439">
        <v>87256</v>
      </c>
      <c r="AB18" s="439">
        <v>97665</v>
      </c>
      <c r="AC18" s="439">
        <v>166892</v>
      </c>
      <c r="AD18" s="439">
        <v>81305</v>
      </c>
      <c r="AE18" s="439">
        <v>85587</v>
      </c>
      <c r="AF18" s="439">
        <v>176530</v>
      </c>
      <c r="AG18" s="439">
        <v>82815</v>
      </c>
      <c r="AH18" s="439">
        <v>93715</v>
      </c>
      <c r="AI18" s="439">
        <v>186871</v>
      </c>
      <c r="AJ18" s="439">
        <v>86212</v>
      </c>
      <c r="AK18" s="439">
        <v>100659</v>
      </c>
      <c r="AL18" s="439">
        <v>181349</v>
      </c>
      <c r="AM18" s="439">
        <v>86497</v>
      </c>
      <c r="AN18" s="439">
        <v>94852</v>
      </c>
      <c r="AO18" s="439">
        <v>209409</v>
      </c>
      <c r="AP18" s="439">
        <v>99257</v>
      </c>
      <c r="AQ18" s="439">
        <v>110152</v>
      </c>
      <c r="AR18" s="439">
        <v>227568</v>
      </c>
      <c r="AS18" s="439">
        <v>119372</v>
      </c>
      <c r="AT18" s="439">
        <v>108196</v>
      </c>
      <c r="AU18" s="439">
        <v>179328</v>
      </c>
      <c r="AV18" s="439">
        <v>83296</v>
      </c>
      <c r="AW18" s="439">
        <v>96032</v>
      </c>
      <c r="AX18" s="439">
        <v>192858</v>
      </c>
      <c r="AY18" s="439">
        <v>92924</v>
      </c>
      <c r="AZ18" s="439">
        <v>99934</v>
      </c>
      <c r="BA18" s="449" t="s">
        <v>186</v>
      </c>
    </row>
    <row r="19" spans="1:53" ht="27.75" customHeight="1">
      <c r="A19" s="446" t="s">
        <v>185</v>
      </c>
      <c r="B19" s="439">
        <v>21933</v>
      </c>
      <c r="C19" s="439">
        <v>18712</v>
      </c>
      <c r="D19" s="439">
        <v>3221</v>
      </c>
      <c r="E19" s="439">
        <v>30119</v>
      </c>
      <c r="F19" s="439">
        <v>26103</v>
      </c>
      <c r="G19" s="439">
        <v>4016</v>
      </c>
      <c r="H19" s="439">
        <v>18902</v>
      </c>
      <c r="I19" s="439">
        <v>18154</v>
      </c>
      <c r="J19" s="439">
        <v>748</v>
      </c>
      <c r="K19" s="439">
        <v>16369</v>
      </c>
      <c r="L19" s="439">
        <v>16208</v>
      </c>
      <c r="M19" s="439">
        <v>161</v>
      </c>
      <c r="N19" s="439">
        <v>23908</v>
      </c>
      <c r="O19" s="439">
        <v>22916</v>
      </c>
      <c r="P19" s="439">
        <v>992</v>
      </c>
      <c r="Q19" s="439">
        <v>14889</v>
      </c>
      <c r="R19" s="439">
        <v>13187</v>
      </c>
      <c r="S19" s="439">
        <v>1702</v>
      </c>
      <c r="T19" s="439">
        <v>14563</v>
      </c>
      <c r="U19" s="439">
        <v>14078</v>
      </c>
      <c r="V19" s="439">
        <v>485</v>
      </c>
      <c r="W19" s="439">
        <v>14197</v>
      </c>
      <c r="X19" s="439">
        <v>13922</v>
      </c>
      <c r="Y19" s="439">
        <v>275</v>
      </c>
      <c r="Z19" s="439">
        <v>28660</v>
      </c>
      <c r="AA19" s="439">
        <v>26522</v>
      </c>
      <c r="AB19" s="439">
        <v>2138</v>
      </c>
      <c r="AC19" s="439">
        <v>15359</v>
      </c>
      <c r="AD19" s="439">
        <v>13166</v>
      </c>
      <c r="AE19" s="439">
        <v>2193</v>
      </c>
      <c r="AF19" s="439">
        <v>12653</v>
      </c>
      <c r="AG19" s="439">
        <v>11898</v>
      </c>
      <c r="AH19" s="439">
        <v>755</v>
      </c>
      <c r="AI19" s="439">
        <v>24635</v>
      </c>
      <c r="AJ19" s="439">
        <v>20350</v>
      </c>
      <c r="AK19" s="439">
        <v>4285</v>
      </c>
      <c r="AL19" s="439">
        <v>26989</v>
      </c>
      <c r="AM19" s="439">
        <v>23020</v>
      </c>
      <c r="AN19" s="439">
        <v>3969</v>
      </c>
      <c r="AO19" s="439">
        <v>21644</v>
      </c>
      <c r="AP19" s="439">
        <v>20147</v>
      </c>
      <c r="AQ19" s="439">
        <v>1497</v>
      </c>
      <c r="AR19" s="439">
        <v>21649</v>
      </c>
      <c r="AS19" s="439">
        <v>18535</v>
      </c>
      <c r="AT19" s="439">
        <v>3114</v>
      </c>
      <c r="AU19" s="439">
        <v>21053</v>
      </c>
      <c r="AV19" s="439">
        <v>18636</v>
      </c>
      <c r="AW19" s="439">
        <v>2417</v>
      </c>
      <c r="AX19" s="439">
        <v>33800</v>
      </c>
      <c r="AY19" s="439">
        <v>30541</v>
      </c>
      <c r="AZ19" s="439">
        <v>3259</v>
      </c>
      <c r="BA19" s="449" t="s">
        <v>184</v>
      </c>
    </row>
    <row r="20" spans="1:53" ht="27.75" customHeight="1">
      <c r="A20" s="446" t="s">
        <v>183</v>
      </c>
      <c r="B20" s="439">
        <v>76177</v>
      </c>
      <c r="C20" s="439">
        <v>21642</v>
      </c>
      <c r="D20" s="439">
        <v>54535</v>
      </c>
      <c r="E20" s="439">
        <v>68559</v>
      </c>
      <c r="F20" s="439">
        <v>21760</v>
      </c>
      <c r="G20" s="439">
        <v>46799</v>
      </c>
      <c r="H20" s="439">
        <v>74960</v>
      </c>
      <c r="I20" s="439">
        <v>27084</v>
      </c>
      <c r="J20" s="439">
        <v>47876</v>
      </c>
      <c r="K20" s="439">
        <v>77296</v>
      </c>
      <c r="L20" s="439">
        <v>28756</v>
      </c>
      <c r="M20" s="439">
        <v>48540</v>
      </c>
      <c r="N20" s="439">
        <v>94207</v>
      </c>
      <c r="O20" s="439">
        <v>32162</v>
      </c>
      <c r="P20" s="439">
        <v>62045</v>
      </c>
      <c r="Q20" s="439">
        <v>115453</v>
      </c>
      <c r="R20" s="439">
        <v>38987</v>
      </c>
      <c r="S20" s="439">
        <v>76466</v>
      </c>
      <c r="T20" s="439">
        <v>79797</v>
      </c>
      <c r="U20" s="439">
        <v>29591</v>
      </c>
      <c r="V20" s="439">
        <v>50206</v>
      </c>
      <c r="W20" s="439">
        <v>76193</v>
      </c>
      <c r="X20" s="439">
        <v>22919</v>
      </c>
      <c r="Y20" s="439">
        <v>53274</v>
      </c>
      <c r="Z20" s="439">
        <v>73734</v>
      </c>
      <c r="AA20" s="439">
        <v>19669</v>
      </c>
      <c r="AB20" s="439">
        <v>54065</v>
      </c>
      <c r="AC20" s="439">
        <v>69884</v>
      </c>
      <c r="AD20" s="439">
        <v>21208</v>
      </c>
      <c r="AE20" s="439">
        <v>48676</v>
      </c>
      <c r="AF20" s="439">
        <v>74928</v>
      </c>
      <c r="AG20" s="439">
        <v>28486</v>
      </c>
      <c r="AH20" s="439">
        <v>46442</v>
      </c>
      <c r="AI20" s="439">
        <v>97535</v>
      </c>
      <c r="AJ20" s="439">
        <v>34709</v>
      </c>
      <c r="AK20" s="439">
        <v>62826</v>
      </c>
      <c r="AL20" s="439">
        <v>81622</v>
      </c>
      <c r="AM20" s="439">
        <v>23210</v>
      </c>
      <c r="AN20" s="439">
        <v>58412</v>
      </c>
      <c r="AO20" s="439">
        <v>69187</v>
      </c>
      <c r="AP20" s="439">
        <v>22667</v>
      </c>
      <c r="AQ20" s="439">
        <v>46520</v>
      </c>
      <c r="AR20" s="439">
        <v>55728</v>
      </c>
      <c r="AS20" s="439">
        <v>17299</v>
      </c>
      <c r="AT20" s="439">
        <v>38429</v>
      </c>
      <c r="AU20" s="439">
        <v>68429</v>
      </c>
      <c r="AV20" s="439">
        <v>23434</v>
      </c>
      <c r="AW20" s="439">
        <v>44995</v>
      </c>
      <c r="AX20" s="439">
        <v>63827</v>
      </c>
      <c r="AY20" s="439">
        <v>21458</v>
      </c>
      <c r="AZ20" s="439">
        <v>42369</v>
      </c>
      <c r="BA20" s="449" t="s">
        <v>182</v>
      </c>
    </row>
    <row r="21" spans="1:53" ht="27.75" customHeight="1">
      <c r="A21" s="446" t="s">
        <v>181</v>
      </c>
      <c r="B21" s="439">
        <v>3820</v>
      </c>
      <c r="C21" s="439">
        <v>546</v>
      </c>
      <c r="D21" s="439">
        <v>3274</v>
      </c>
      <c r="E21" s="439">
        <v>3580</v>
      </c>
      <c r="F21" s="439">
        <v>1484</v>
      </c>
      <c r="G21" s="439">
        <v>2096</v>
      </c>
      <c r="H21" s="439">
        <v>5041</v>
      </c>
      <c r="I21" s="439">
        <v>2947</v>
      </c>
      <c r="J21" s="439">
        <v>2094</v>
      </c>
      <c r="K21" s="439">
        <v>4698</v>
      </c>
      <c r="L21" s="439">
        <v>1450</v>
      </c>
      <c r="M21" s="439">
        <v>3248</v>
      </c>
      <c r="N21" s="439">
        <v>3793</v>
      </c>
      <c r="O21" s="439" t="s">
        <v>78</v>
      </c>
      <c r="P21" s="439">
        <v>3793.13</v>
      </c>
      <c r="Q21" s="439">
        <v>211</v>
      </c>
      <c r="R21" s="439">
        <v>211</v>
      </c>
      <c r="S21" s="439" t="s">
        <v>78</v>
      </c>
      <c r="T21" s="439">
        <v>3876</v>
      </c>
      <c r="U21" s="439">
        <v>1647</v>
      </c>
      <c r="V21" s="439">
        <v>2229</v>
      </c>
      <c r="W21" s="439">
        <v>3473</v>
      </c>
      <c r="X21" s="439">
        <v>2731</v>
      </c>
      <c r="Y21" s="439">
        <v>742</v>
      </c>
      <c r="Z21" s="439">
        <v>1058</v>
      </c>
      <c r="AA21" s="439">
        <v>276</v>
      </c>
      <c r="AB21" s="439">
        <v>782</v>
      </c>
      <c r="AC21" s="439">
        <v>1379</v>
      </c>
      <c r="AD21" s="439">
        <v>1379</v>
      </c>
      <c r="AE21" s="439" t="s">
        <v>78</v>
      </c>
      <c r="AF21" s="439">
        <v>1106</v>
      </c>
      <c r="AG21" s="439">
        <v>811</v>
      </c>
      <c r="AH21" s="439">
        <v>295</v>
      </c>
      <c r="AI21" s="439" t="s">
        <v>78</v>
      </c>
      <c r="AJ21" s="439" t="s">
        <v>78</v>
      </c>
      <c r="AK21" s="439" t="s">
        <v>78</v>
      </c>
      <c r="AL21" s="439">
        <v>1121</v>
      </c>
      <c r="AM21" s="439">
        <v>425</v>
      </c>
      <c r="AN21" s="439">
        <v>696</v>
      </c>
      <c r="AO21" s="439">
        <v>727</v>
      </c>
      <c r="AP21" s="439">
        <v>339</v>
      </c>
      <c r="AQ21" s="439">
        <v>388</v>
      </c>
      <c r="AR21" s="439">
        <v>2646</v>
      </c>
      <c r="AS21" s="439">
        <v>1401</v>
      </c>
      <c r="AT21" s="439">
        <v>1245</v>
      </c>
      <c r="AU21" s="439">
        <v>3689</v>
      </c>
      <c r="AV21" s="439">
        <v>3186</v>
      </c>
      <c r="AW21" s="439">
        <v>503</v>
      </c>
      <c r="AX21" s="439">
        <v>571</v>
      </c>
      <c r="AY21" s="439">
        <v>231</v>
      </c>
      <c r="AZ21" s="439">
        <v>340</v>
      </c>
      <c r="BA21" s="449" t="s">
        <v>180</v>
      </c>
    </row>
    <row r="22" spans="1:53" ht="27.75" customHeight="1">
      <c r="A22" s="446" t="s">
        <v>179</v>
      </c>
      <c r="B22" s="439">
        <v>9416</v>
      </c>
      <c r="C22" s="439">
        <v>1226</v>
      </c>
      <c r="D22" s="439">
        <v>8190</v>
      </c>
      <c r="E22" s="439">
        <v>9538</v>
      </c>
      <c r="F22" s="439">
        <v>1786</v>
      </c>
      <c r="G22" s="439">
        <v>7752</v>
      </c>
      <c r="H22" s="439">
        <v>8828</v>
      </c>
      <c r="I22" s="439">
        <v>3093</v>
      </c>
      <c r="J22" s="439">
        <v>5735</v>
      </c>
      <c r="K22" s="439">
        <v>8598</v>
      </c>
      <c r="L22" s="439">
        <v>2103</v>
      </c>
      <c r="M22" s="439">
        <v>6495</v>
      </c>
      <c r="N22" s="439">
        <v>11787</v>
      </c>
      <c r="O22" s="439">
        <v>3405</v>
      </c>
      <c r="P22" s="439">
        <v>8382</v>
      </c>
      <c r="Q22" s="439">
        <v>13337</v>
      </c>
      <c r="R22" s="439">
        <v>6240</v>
      </c>
      <c r="S22" s="439">
        <v>7097</v>
      </c>
      <c r="T22" s="439">
        <v>11466</v>
      </c>
      <c r="U22" s="439">
        <v>5405</v>
      </c>
      <c r="V22" s="439">
        <v>6061</v>
      </c>
      <c r="W22" s="439">
        <v>8360</v>
      </c>
      <c r="X22" s="439">
        <v>3325</v>
      </c>
      <c r="Y22" s="439">
        <v>5035</v>
      </c>
      <c r="Z22" s="439">
        <v>8956</v>
      </c>
      <c r="AA22" s="439">
        <v>2245</v>
      </c>
      <c r="AB22" s="439">
        <v>6711</v>
      </c>
      <c r="AC22" s="439">
        <v>6011</v>
      </c>
      <c r="AD22" s="439">
        <v>1758</v>
      </c>
      <c r="AE22" s="439">
        <v>4253</v>
      </c>
      <c r="AF22" s="439">
        <v>10628</v>
      </c>
      <c r="AG22" s="439">
        <v>4034</v>
      </c>
      <c r="AH22" s="439">
        <v>6594</v>
      </c>
      <c r="AI22" s="439">
        <v>6587</v>
      </c>
      <c r="AJ22" s="439">
        <v>2577</v>
      </c>
      <c r="AK22" s="439">
        <v>4010</v>
      </c>
      <c r="AL22" s="439">
        <v>18280</v>
      </c>
      <c r="AM22" s="439">
        <v>8149</v>
      </c>
      <c r="AN22" s="439">
        <v>10131</v>
      </c>
      <c r="AO22" s="439">
        <v>11613</v>
      </c>
      <c r="AP22" s="439">
        <v>4221</v>
      </c>
      <c r="AQ22" s="439">
        <v>7392</v>
      </c>
      <c r="AR22" s="439">
        <v>5301</v>
      </c>
      <c r="AS22" s="439">
        <v>1422</v>
      </c>
      <c r="AT22" s="439">
        <v>3879</v>
      </c>
      <c r="AU22" s="439">
        <v>11187</v>
      </c>
      <c r="AV22" s="439">
        <v>6893</v>
      </c>
      <c r="AW22" s="439">
        <v>4294</v>
      </c>
      <c r="AX22" s="439">
        <v>10268</v>
      </c>
      <c r="AY22" s="439">
        <v>4473</v>
      </c>
      <c r="AZ22" s="439">
        <v>5795</v>
      </c>
      <c r="BA22" s="449" t="s">
        <v>178</v>
      </c>
    </row>
    <row r="23" spans="1:53" ht="27.75" customHeight="1">
      <c r="A23" s="446" t="s">
        <v>177</v>
      </c>
      <c r="B23" s="439">
        <v>1651</v>
      </c>
      <c r="C23" s="439">
        <v>1651</v>
      </c>
      <c r="D23" s="439" t="s">
        <v>78</v>
      </c>
      <c r="E23" s="439">
        <v>3164</v>
      </c>
      <c r="F23" s="439">
        <v>1716</v>
      </c>
      <c r="G23" s="439">
        <v>1448</v>
      </c>
      <c r="H23" s="439">
        <v>590</v>
      </c>
      <c r="I23" s="439">
        <v>590</v>
      </c>
      <c r="J23" s="439" t="s">
        <v>78</v>
      </c>
      <c r="K23" s="439">
        <v>1110</v>
      </c>
      <c r="L23" s="439" t="s">
        <v>78</v>
      </c>
      <c r="M23" s="439">
        <v>1110</v>
      </c>
      <c r="N23" s="439">
        <v>1477</v>
      </c>
      <c r="O23" s="439" t="s">
        <v>78</v>
      </c>
      <c r="P23" s="439">
        <v>1477.29</v>
      </c>
      <c r="Q23" s="439">
        <v>3891</v>
      </c>
      <c r="R23" s="439">
        <v>2154</v>
      </c>
      <c r="S23" s="439">
        <v>1737</v>
      </c>
      <c r="T23" s="439">
        <v>2495</v>
      </c>
      <c r="U23" s="439">
        <v>1146</v>
      </c>
      <c r="V23" s="439">
        <v>1349</v>
      </c>
      <c r="W23" s="439">
        <v>3324</v>
      </c>
      <c r="X23" s="439">
        <v>1674</v>
      </c>
      <c r="Y23" s="439">
        <v>1650</v>
      </c>
      <c r="Z23" s="439">
        <v>6473</v>
      </c>
      <c r="AA23" s="439">
        <v>2102</v>
      </c>
      <c r="AB23" s="439">
        <v>4371</v>
      </c>
      <c r="AC23" s="439">
        <v>6824</v>
      </c>
      <c r="AD23" s="439">
        <v>1839</v>
      </c>
      <c r="AE23" s="439">
        <v>4985</v>
      </c>
      <c r="AF23" s="439">
        <v>9078</v>
      </c>
      <c r="AG23" s="439">
        <v>3158</v>
      </c>
      <c r="AH23" s="439">
        <v>5920</v>
      </c>
      <c r="AI23" s="439">
        <v>10251</v>
      </c>
      <c r="AJ23" s="439">
        <v>4908</v>
      </c>
      <c r="AK23" s="439">
        <v>5343</v>
      </c>
      <c r="AL23" s="439">
        <v>5515</v>
      </c>
      <c r="AM23" s="439" t="s">
        <v>78</v>
      </c>
      <c r="AN23" s="439">
        <v>5515</v>
      </c>
      <c r="AO23" s="439">
        <v>6351</v>
      </c>
      <c r="AP23" s="439">
        <v>2185</v>
      </c>
      <c r="AQ23" s="439">
        <v>4166</v>
      </c>
      <c r="AR23" s="439">
        <v>2802</v>
      </c>
      <c r="AS23" s="439">
        <v>855</v>
      </c>
      <c r="AT23" s="439">
        <v>1947</v>
      </c>
      <c r="AU23" s="439">
        <v>5568</v>
      </c>
      <c r="AV23" s="439">
        <v>2585</v>
      </c>
      <c r="AW23" s="439">
        <v>2983</v>
      </c>
      <c r="AX23" s="439">
        <v>1483</v>
      </c>
      <c r="AY23" s="439">
        <v>489</v>
      </c>
      <c r="AZ23" s="439">
        <v>994</v>
      </c>
      <c r="BA23" s="449" t="s">
        <v>176</v>
      </c>
    </row>
    <row r="24" spans="1:53" ht="27.75" customHeight="1">
      <c r="A24" s="446" t="s">
        <v>175</v>
      </c>
      <c r="B24" s="439">
        <v>1933</v>
      </c>
      <c r="C24" s="439">
        <v>960</v>
      </c>
      <c r="D24" s="439">
        <v>973</v>
      </c>
      <c r="E24" s="439">
        <v>2584</v>
      </c>
      <c r="F24" s="439">
        <v>1843</v>
      </c>
      <c r="G24" s="439">
        <v>741</v>
      </c>
      <c r="H24" s="439">
        <v>5909</v>
      </c>
      <c r="I24" s="439">
        <v>3453</v>
      </c>
      <c r="J24" s="439">
        <v>2456</v>
      </c>
      <c r="K24" s="439">
        <v>8026</v>
      </c>
      <c r="L24" s="439">
        <v>3974</v>
      </c>
      <c r="M24" s="439">
        <v>4052</v>
      </c>
      <c r="N24" s="439">
        <v>9091</v>
      </c>
      <c r="O24" s="439">
        <v>970</v>
      </c>
      <c r="P24" s="439">
        <v>8121.24</v>
      </c>
      <c r="Q24" s="439">
        <v>3485</v>
      </c>
      <c r="R24" s="439">
        <v>3160</v>
      </c>
      <c r="S24" s="439">
        <v>325</v>
      </c>
      <c r="T24" s="439">
        <v>2056</v>
      </c>
      <c r="U24" s="439">
        <v>671</v>
      </c>
      <c r="V24" s="439">
        <v>1385</v>
      </c>
      <c r="W24" s="439">
        <v>3514</v>
      </c>
      <c r="X24" s="439">
        <v>947</v>
      </c>
      <c r="Y24" s="439">
        <v>2567</v>
      </c>
      <c r="Z24" s="439">
        <v>7748</v>
      </c>
      <c r="AA24" s="439">
        <v>1506</v>
      </c>
      <c r="AB24" s="439">
        <v>6242</v>
      </c>
      <c r="AC24" s="439">
        <v>2704</v>
      </c>
      <c r="AD24" s="439" t="s">
        <v>78</v>
      </c>
      <c r="AE24" s="439">
        <v>2704</v>
      </c>
      <c r="AF24" s="439">
        <v>5664</v>
      </c>
      <c r="AG24" s="439">
        <v>2389</v>
      </c>
      <c r="AH24" s="439">
        <v>3275</v>
      </c>
      <c r="AI24" s="439">
        <v>8856</v>
      </c>
      <c r="AJ24" s="439">
        <v>4046</v>
      </c>
      <c r="AK24" s="439">
        <v>4810</v>
      </c>
      <c r="AL24" s="439">
        <v>4467</v>
      </c>
      <c r="AM24" s="439">
        <v>2850</v>
      </c>
      <c r="AN24" s="439">
        <v>1617</v>
      </c>
      <c r="AO24" s="439">
        <v>2462</v>
      </c>
      <c r="AP24" s="439">
        <v>2153</v>
      </c>
      <c r="AQ24" s="439">
        <v>309</v>
      </c>
      <c r="AR24" s="439">
        <v>6690</v>
      </c>
      <c r="AS24" s="439">
        <v>3231</v>
      </c>
      <c r="AT24" s="439">
        <v>3459</v>
      </c>
      <c r="AU24" s="439">
        <v>6245</v>
      </c>
      <c r="AV24" s="439">
        <v>3521</v>
      </c>
      <c r="AW24" s="439">
        <v>2724</v>
      </c>
      <c r="AX24" s="439">
        <v>6870</v>
      </c>
      <c r="AY24" s="439">
        <v>2673</v>
      </c>
      <c r="AZ24" s="439">
        <v>4197</v>
      </c>
      <c r="BA24" s="449" t="s">
        <v>174</v>
      </c>
    </row>
    <row r="25" spans="1:53" ht="27.75" customHeight="1">
      <c r="A25" s="446" t="s">
        <v>173</v>
      </c>
      <c r="B25" s="439">
        <v>7070</v>
      </c>
      <c r="C25" s="439">
        <v>5157</v>
      </c>
      <c r="D25" s="439">
        <v>1913</v>
      </c>
      <c r="E25" s="439">
        <v>9769</v>
      </c>
      <c r="F25" s="439">
        <v>5715</v>
      </c>
      <c r="G25" s="439">
        <v>4054</v>
      </c>
      <c r="H25" s="439">
        <v>3962</v>
      </c>
      <c r="I25" s="439">
        <v>2223</v>
      </c>
      <c r="J25" s="439">
        <v>1739</v>
      </c>
      <c r="K25" s="439">
        <v>11005</v>
      </c>
      <c r="L25" s="439">
        <v>7564</v>
      </c>
      <c r="M25" s="439">
        <v>3441</v>
      </c>
      <c r="N25" s="439">
        <v>3971</v>
      </c>
      <c r="O25" s="439">
        <v>1324</v>
      </c>
      <c r="P25" s="439">
        <v>2647</v>
      </c>
      <c r="Q25" s="439">
        <v>6831</v>
      </c>
      <c r="R25" s="439">
        <v>4197</v>
      </c>
      <c r="S25" s="439">
        <v>2634</v>
      </c>
      <c r="T25" s="439">
        <v>2067</v>
      </c>
      <c r="U25" s="439">
        <v>1799</v>
      </c>
      <c r="V25" s="439">
        <v>268</v>
      </c>
      <c r="W25" s="439">
        <v>4014</v>
      </c>
      <c r="X25" s="439">
        <v>2714</v>
      </c>
      <c r="Y25" s="439">
        <v>1300</v>
      </c>
      <c r="Z25" s="439">
        <v>7363</v>
      </c>
      <c r="AA25" s="439">
        <v>5945</v>
      </c>
      <c r="AB25" s="439">
        <v>1418</v>
      </c>
      <c r="AC25" s="439">
        <v>5249</v>
      </c>
      <c r="AD25" s="439">
        <v>3303</v>
      </c>
      <c r="AE25" s="439">
        <v>1946</v>
      </c>
      <c r="AF25" s="439">
        <v>9409</v>
      </c>
      <c r="AG25" s="439">
        <v>4287</v>
      </c>
      <c r="AH25" s="439">
        <v>5122</v>
      </c>
      <c r="AI25" s="439">
        <v>11439</v>
      </c>
      <c r="AJ25" s="439">
        <v>8110</v>
      </c>
      <c r="AK25" s="439">
        <v>3329</v>
      </c>
      <c r="AL25" s="439">
        <v>8085</v>
      </c>
      <c r="AM25" s="439">
        <v>4211</v>
      </c>
      <c r="AN25" s="439">
        <v>3874</v>
      </c>
      <c r="AO25" s="439">
        <v>4856</v>
      </c>
      <c r="AP25" s="439">
        <v>2595</v>
      </c>
      <c r="AQ25" s="439">
        <v>2261</v>
      </c>
      <c r="AR25" s="439">
        <v>5442</v>
      </c>
      <c r="AS25" s="439">
        <v>2217</v>
      </c>
      <c r="AT25" s="439">
        <v>3225</v>
      </c>
      <c r="AU25" s="439">
        <v>7446</v>
      </c>
      <c r="AV25" s="439">
        <v>5169</v>
      </c>
      <c r="AW25" s="439">
        <v>2277</v>
      </c>
      <c r="AX25" s="439">
        <v>11049</v>
      </c>
      <c r="AY25" s="439">
        <v>6125</v>
      </c>
      <c r="AZ25" s="439">
        <v>4924</v>
      </c>
      <c r="BA25" s="449" t="s">
        <v>172</v>
      </c>
    </row>
    <row r="26" spans="1:53" ht="27.75" customHeight="1">
      <c r="A26" s="446" t="s">
        <v>171</v>
      </c>
      <c r="B26" s="439">
        <v>39154</v>
      </c>
      <c r="C26" s="439">
        <v>22659</v>
      </c>
      <c r="D26" s="439">
        <v>16495</v>
      </c>
      <c r="E26" s="439">
        <v>43774</v>
      </c>
      <c r="F26" s="439">
        <v>24190</v>
      </c>
      <c r="G26" s="439">
        <v>19584</v>
      </c>
      <c r="H26" s="439">
        <v>41723</v>
      </c>
      <c r="I26" s="439">
        <v>24966</v>
      </c>
      <c r="J26" s="439">
        <v>16757</v>
      </c>
      <c r="K26" s="439">
        <v>43125</v>
      </c>
      <c r="L26" s="439">
        <v>26970</v>
      </c>
      <c r="M26" s="439">
        <v>16155</v>
      </c>
      <c r="N26" s="439">
        <v>35526</v>
      </c>
      <c r="O26" s="439">
        <v>21171</v>
      </c>
      <c r="P26" s="439">
        <v>14355</v>
      </c>
      <c r="Q26" s="439">
        <v>50135</v>
      </c>
      <c r="R26" s="439">
        <v>31433</v>
      </c>
      <c r="S26" s="439">
        <v>18702</v>
      </c>
      <c r="T26" s="439">
        <v>60283</v>
      </c>
      <c r="U26" s="439">
        <v>36567</v>
      </c>
      <c r="V26" s="439">
        <v>23716</v>
      </c>
      <c r="W26" s="439">
        <v>44097</v>
      </c>
      <c r="X26" s="439">
        <v>26031</v>
      </c>
      <c r="Y26" s="439">
        <v>18066</v>
      </c>
      <c r="Z26" s="439">
        <v>41341</v>
      </c>
      <c r="AA26" s="439">
        <v>26212</v>
      </c>
      <c r="AB26" s="439">
        <v>15129</v>
      </c>
      <c r="AC26" s="439">
        <v>50853</v>
      </c>
      <c r="AD26" s="439">
        <v>35276</v>
      </c>
      <c r="AE26" s="439">
        <v>15577</v>
      </c>
      <c r="AF26" s="439">
        <v>54279</v>
      </c>
      <c r="AG26" s="439">
        <v>36427</v>
      </c>
      <c r="AH26" s="439">
        <v>17852</v>
      </c>
      <c r="AI26" s="439">
        <v>45679</v>
      </c>
      <c r="AJ26" s="439">
        <v>24869</v>
      </c>
      <c r="AK26" s="439">
        <v>20810</v>
      </c>
      <c r="AL26" s="439">
        <v>55014</v>
      </c>
      <c r="AM26" s="439">
        <v>29735</v>
      </c>
      <c r="AN26" s="439">
        <v>25279</v>
      </c>
      <c r="AO26" s="439">
        <v>68686</v>
      </c>
      <c r="AP26" s="439">
        <v>40261</v>
      </c>
      <c r="AQ26" s="439">
        <v>28425</v>
      </c>
      <c r="AR26" s="439">
        <v>64051</v>
      </c>
      <c r="AS26" s="439">
        <v>36963</v>
      </c>
      <c r="AT26" s="439">
        <v>27088</v>
      </c>
      <c r="AU26" s="439">
        <v>31923</v>
      </c>
      <c r="AV26" s="439">
        <v>13479</v>
      </c>
      <c r="AW26" s="439">
        <v>18444</v>
      </c>
      <c r="AX26" s="439">
        <v>55443</v>
      </c>
      <c r="AY26" s="439">
        <v>36856</v>
      </c>
      <c r="AZ26" s="439">
        <v>18587</v>
      </c>
      <c r="BA26" s="449" t="s">
        <v>170</v>
      </c>
    </row>
    <row r="27" spans="1:53" ht="27.75" customHeight="1">
      <c r="A27" s="446" t="s">
        <v>169</v>
      </c>
      <c r="B27" s="439">
        <v>39800</v>
      </c>
      <c r="C27" s="439">
        <v>15224</v>
      </c>
      <c r="D27" s="439">
        <v>24576</v>
      </c>
      <c r="E27" s="439">
        <v>41427</v>
      </c>
      <c r="F27" s="439">
        <v>19177</v>
      </c>
      <c r="G27" s="439">
        <v>22250</v>
      </c>
      <c r="H27" s="439">
        <v>36903</v>
      </c>
      <c r="I27" s="439">
        <v>14896</v>
      </c>
      <c r="J27" s="439">
        <v>22007</v>
      </c>
      <c r="K27" s="439">
        <v>32084</v>
      </c>
      <c r="L27" s="439">
        <v>13141</v>
      </c>
      <c r="M27" s="439">
        <v>18943</v>
      </c>
      <c r="N27" s="439">
        <v>43355</v>
      </c>
      <c r="O27" s="439">
        <v>15920</v>
      </c>
      <c r="P27" s="439">
        <v>27435.4</v>
      </c>
      <c r="Q27" s="439">
        <v>39741</v>
      </c>
      <c r="R27" s="439">
        <v>13799</v>
      </c>
      <c r="S27" s="439">
        <v>25942</v>
      </c>
      <c r="T27" s="439">
        <v>51483</v>
      </c>
      <c r="U27" s="439">
        <v>15148</v>
      </c>
      <c r="V27" s="439">
        <v>36335</v>
      </c>
      <c r="W27" s="439">
        <v>38459</v>
      </c>
      <c r="X27" s="439">
        <v>15308</v>
      </c>
      <c r="Y27" s="439">
        <v>23151</v>
      </c>
      <c r="Z27" s="439">
        <v>40329</v>
      </c>
      <c r="AA27" s="439">
        <v>10576</v>
      </c>
      <c r="AB27" s="439">
        <v>29753</v>
      </c>
      <c r="AC27" s="439">
        <v>30343</v>
      </c>
      <c r="AD27" s="439">
        <v>9925</v>
      </c>
      <c r="AE27" s="439">
        <v>20418</v>
      </c>
      <c r="AF27" s="439">
        <v>43327</v>
      </c>
      <c r="AG27" s="439">
        <v>9803</v>
      </c>
      <c r="AH27" s="439">
        <v>33524</v>
      </c>
      <c r="AI27" s="439">
        <v>44235</v>
      </c>
      <c r="AJ27" s="439">
        <v>13464</v>
      </c>
      <c r="AK27" s="439">
        <v>30771</v>
      </c>
      <c r="AL27" s="439">
        <v>28471</v>
      </c>
      <c r="AM27" s="439">
        <v>8783</v>
      </c>
      <c r="AN27" s="439">
        <v>19688</v>
      </c>
      <c r="AO27" s="439">
        <v>28544</v>
      </c>
      <c r="AP27" s="439">
        <v>10121</v>
      </c>
      <c r="AQ27" s="439">
        <v>18423</v>
      </c>
      <c r="AR27" s="439">
        <v>32885</v>
      </c>
      <c r="AS27" s="439">
        <v>11561</v>
      </c>
      <c r="AT27" s="439">
        <v>21324</v>
      </c>
      <c r="AU27" s="439">
        <v>20943</v>
      </c>
      <c r="AV27" s="439">
        <v>7950</v>
      </c>
      <c r="AW27" s="439">
        <v>12993</v>
      </c>
      <c r="AX27" s="439">
        <v>36041</v>
      </c>
      <c r="AY27" s="439">
        <v>13837</v>
      </c>
      <c r="AZ27" s="439">
        <v>22204</v>
      </c>
      <c r="BA27" s="449" t="s">
        <v>168</v>
      </c>
    </row>
    <row r="28" spans="1:53" ht="27.75" customHeight="1">
      <c r="A28" s="446" t="s">
        <v>167</v>
      </c>
      <c r="B28" s="439">
        <v>10539</v>
      </c>
      <c r="C28" s="439">
        <v>1079</v>
      </c>
      <c r="D28" s="439">
        <v>9460</v>
      </c>
      <c r="E28" s="439">
        <v>21127</v>
      </c>
      <c r="F28" s="439">
        <v>2049</v>
      </c>
      <c r="G28" s="439">
        <v>19078</v>
      </c>
      <c r="H28" s="439">
        <v>22511</v>
      </c>
      <c r="I28" s="439">
        <v>3280</v>
      </c>
      <c r="J28" s="439">
        <v>19231</v>
      </c>
      <c r="K28" s="439">
        <v>13608</v>
      </c>
      <c r="L28" s="439">
        <v>1624</v>
      </c>
      <c r="M28" s="439">
        <v>11984</v>
      </c>
      <c r="N28" s="439">
        <v>20071</v>
      </c>
      <c r="O28" s="439">
        <v>6151</v>
      </c>
      <c r="P28" s="439">
        <v>13920.3</v>
      </c>
      <c r="Q28" s="439">
        <v>17743</v>
      </c>
      <c r="R28" s="439">
        <v>2641</v>
      </c>
      <c r="S28" s="439">
        <v>15102</v>
      </c>
      <c r="T28" s="439">
        <v>15606</v>
      </c>
      <c r="U28" s="439">
        <v>2178</v>
      </c>
      <c r="V28" s="439">
        <v>13428</v>
      </c>
      <c r="W28" s="439">
        <v>13830</v>
      </c>
      <c r="X28" s="439">
        <v>3768</v>
      </c>
      <c r="Y28" s="439">
        <v>10062</v>
      </c>
      <c r="Z28" s="439">
        <v>14331</v>
      </c>
      <c r="AA28" s="439">
        <v>3787</v>
      </c>
      <c r="AB28" s="439">
        <v>10544</v>
      </c>
      <c r="AC28" s="439">
        <v>12350</v>
      </c>
      <c r="AD28" s="439">
        <v>3061</v>
      </c>
      <c r="AE28" s="439">
        <v>9289</v>
      </c>
      <c r="AF28" s="439">
        <v>14462</v>
      </c>
      <c r="AG28" s="439">
        <v>3921</v>
      </c>
      <c r="AH28" s="439">
        <v>10541</v>
      </c>
      <c r="AI28" s="439">
        <v>13764</v>
      </c>
      <c r="AJ28" s="439">
        <v>2044</v>
      </c>
      <c r="AK28" s="439">
        <v>11720</v>
      </c>
      <c r="AL28" s="439">
        <v>16760</v>
      </c>
      <c r="AM28" s="439">
        <v>5808</v>
      </c>
      <c r="AN28" s="439">
        <v>10952</v>
      </c>
      <c r="AO28" s="439">
        <v>23627</v>
      </c>
      <c r="AP28" s="439">
        <v>8549</v>
      </c>
      <c r="AQ28" s="439">
        <v>15078</v>
      </c>
      <c r="AR28" s="439">
        <v>22301</v>
      </c>
      <c r="AS28" s="439">
        <v>7188</v>
      </c>
      <c r="AT28" s="439">
        <v>15113</v>
      </c>
      <c r="AU28" s="439">
        <v>18936</v>
      </c>
      <c r="AV28" s="439">
        <v>5384</v>
      </c>
      <c r="AW28" s="439">
        <v>13552</v>
      </c>
      <c r="AX28" s="439">
        <v>34312</v>
      </c>
      <c r="AY28" s="439">
        <v>7226</v>
      </c>
      <c r="AZ28" s="439">
        <v>27086</v>
      </c>
      <c r="BA28" s="449" t="s">
        <v>166</v>
      </c>
    </row>
    <row r="29" spans="1:53" ht="27.75" customHeight="1">
      <c r="A29" s="446" t="s">
        <v>165</v>
      </c>
      <c r="B29" s="439">
        <v>7833</v>
      </c>
      <c r="C29" s="439">
        <v>5949</v>
      </c>
      <c r="D29" s="439">
        <v>1884</v>
      </c>
      <c r="E29" s="439">
        <v>6256</v>
      </c>
      <c r="F29" s="439">
        <v>4734</v>
      </c>
      <c r="G29" s="439">
        <v>1522</v>
      </c>
      <c r="H29" s="439">
        <v>11164</v>
      </c>
      <c r="I29" s="439">
        <v>6659</v>
      </c>
      <c r="J29" s="439">
        <v>4505</v>
      </c>
      <c r="K29" s="439">
        <v>16719</v>
      </c>
      <c r="L29" s="439">
        <v>8030</v>
      </c>
      <c r="M29" s="439">
        <v>8689</v>
      </c>
      <c r="N29" s="439">
        <v>6238</v>
      </c>
      <c r="O29" s="439">
        <v>3772</v>
      </c>
      <c r="P29" s="439">
        <v>2466.17</v>
      </c>
      <c r="Q29" s="439">
        <v>12641</v>
      </c>
      <c r="R29" s="439">
        <v>8793</v>
      </c>
      <c r="S29" s="439">
        <v>3848</v>
      </c>
      <c r="T29" s="439">
        <v>9886</v>
      </c>
      <c r="U29" s="439">
        <v>4847</v>
      </c>
      <c r="V29" s="439">
        <v>5039</v>
      </c>
      <c r="W29" s="439">
        <v>7309</v>
      </c>
      <c r="X29" s="439">
        <v>3840</v>
      </c>
      <c r="Y29" s="439">
        <v>3469</v>
      </c>
      <c r="Z29" s="439">
        <v>13813</v>
      </c>
      <c r="AA29" s="439">
        <v>4687</v>
      </c>
      <c r="AB29" s="439">
        <v>9126</v>
      </c>
      <c r="AC29" s="439">
        <v>14012</v>
      </c>
      <c r="AD29" s="439">
        <v>6177</v>
      </c>
      <c r="AE29" s="439">
        <v>7835</v>
      </c>
      <c r="AF29" s="439">
        <v>8445</v>
      </c>
      <c r="AG29" s="439">
        <v>4547</v>
      </c>
      <c r="AH29" s="439">
        <v>3898</v>
      </c>
      <c r="AI29" s="439">
        <v>12524</v>
      </c>
      <c r="AJ29" s="439">
        <v>5958</v>
      </c>
      <c r="AK29" s="439">
        <v>6566</v>
      </c>
      <c r="AL29" s="439">
        <v>12712</v>
      </c>
      <c r="AM29" s="439">
        <v>6322</v>
      </c>
      <c r="AN29" s="439">
        <v>6390</v>
      </c>
      <c r="AO29" s="439">
        <v>1572</v>
      </c>
      <c r="AP29" s="439">
        <v>1572</v>
      </c>
      <c r="AQ29" s="439" t="s">
        <v>164</v>
      </c>
      <c r="AR29" s="439">
        <v>4057</v>
      </c>
      <c r="AS29" s="439">
        <v>2356</v>
      </c>
      <c r="AT29" s="439">
        <v>1701</v>
      </c>
      <c r="AU29" s="439">
        <v>5749</v>
      </c>
      <c r="AV29" s="439">
        <v>4111</v>
      </c>
      <c r="AW29" s="439">
        <v>1638</v>
      </c>
      <c r="AX29" s="439">
        <v>14389</v>
      </c>
      <c r="AY29" s="439">
        <v>3916</v>
      </c>
      <c r="AZ29" s="439">
        <v>10473</v>
      </c>
      <c r="BA29" s="449" t="s">
        <v>163</v>
      </c>
    </row>
    <row r="30" spans="1:53" ht="27.75" customHeight="1">
      <c r="A30" s="446" t="s">
        <v>162</v>
      </c>
      <c r="B30" s="439">
        <v>24252</v>
      </c>
      <c r="C30" s="439">
        <v>7985</v>
      </c>
      <c r="D30" s="439">
        <v>16267</v>
      </c>
      <c r="E30" s="439">
        <v>15672</v>
      </c>
      <c r="F30" s="439">
        <v>5773</v>
      </c>
      <c r="G30" s="439">
        <v>9899</v>
      </c>
      <c r="H30" s="439">
        <v>22355</v>
      </c>
      <c r="I30" s="439">
        <v>7930</v>
      </c>
      <c r="J30" s="439">
        <v>14425</v>
      </c>
      <c r="K30" s="439">
        <v>45839</v>
      </c>
      <c r="L30" s="439">
        <v>16447</v>
      </c>
      <c r="M30" s="439">
        <v>29392</v>
      </c>
      <c r="N30" s="439">
        <v>46328</v>
      </c>
      <c r="O30" s="439">
        <v>28513</v>
      </c>
      <c r="P30" s="439">
        <v>17815</v>
      </c>
      <c r="Q30" s="439">
        <v>26172</v>
      </c>
      <c r="R30" s="439">
        <v>14764</v>
      </c>
      <c r="S30" s="439">
        <v>11408</v>
      </c>
      <c r="T30" s="439">
        <v>10717</v>
      </c>
      <c r="U30" s="439">
        <v>3903</v>
      </c>
      <c r="V30" s="439">
        <v>6814</v>
      </c>
      <c r="W30" s="439">
        <v>13316</v>
      </c>
      <c r="X30" s="439">
        <v>4414</v>
      </c>
      <c r="Y30" s="439">
        <v>8902</v>
      </c>
      <c r="Z30" s="439">
        <v>9751</v>
      </c>
      <c r="AA30" s="439">
        <v>3179</v>
      </c>
      <c r="AB30" s="439">
        <v>6572</v>
      </c>
      <c r="AC30" s="439">
        <v>14666</v>
      </c>
      <c r="AD30" s="439">
        <v>10740</v>
      </c>
      <c r="AE30" s="439">
        <v>3926</v>
      </c>
      <c r="AF30" s="439">
        <v>22727</v>
      </c>
      <c r="AG30" s="439">
        <v>15811</v>
      </c>
      <c r="AH30" s="439">
        <v>6916</v>
      </c>
      <c r="AI30" s="439">
        <v>17183</v>
      </c>
      <c r="AJ30" s="439">
        <v>7503</v>
      </c>
      <c r="AK30" s="439">
        <v>9680</v>
      </c>
      <c r="AL30" s="439">
        <v>14912</v>
      </c>
      <c r="AM30" s="439">
        <v>6962</v>
      </c>
      <c r="AN30" s="439">
        <v>7950</v>
      </c>
      <c r="AO30" s="439">
        <v>40370</v>
      </c>
      <c r="AP30" s="439">
        <v>22336</v>
      </c>
      <c r="AQ30" s="439">
        <v>18034</v>
      </c>
      <c r="AR30" s="439">
        <v>34837</v>
      </c>
      <c r="AS30" s="439">
        <v>20308</v>
      </c>
      <c r="AT30" s="439">
        <v>14529</v>
      </c>
      <c r="AU30" s="439">
        <v>16201</v>
      </c>
      <c r="AV30" s="439">
        <v>9040</v>
      </c>
      <c r="AW30" s="439">
        <v>7161</v>
      </c>
      <c r="AX30" s="439">
        <v>29876</v>
      </c>
      <c r="AY30" s="439">
        <v>18075</v>
      </c>
      <c r="AZ30" s="439">
        <v>11801</v>
      </c>
      <c r="BA30" s="449" t="s">
        <v>161</v>
      </c>
    </row>
    <row r="31" spans="1:53" ht="27.75" customHeight="1">
      <c r="A31" s="446" t="s">
        <v>160</v>
      </c>
      <c r="B31" s="439">
        <v>5262</v>
      </c>
      <c r="C31" s="439">
        <v>1990</v>
      </c>
      <c r="D31" s="439">
        <v>3272</v>
      </c>
      <c r="E31" s="439">
        <v>6193</v>
      </c>
      <c r="F31" s="439">
        <v>1101</v>
      </c>
      <c r="G31" s="439">
        <v>5092</v>
      </c>
      <c r="H31" s="439">
        <v>6505</v>
      </c>
      <c r="I31" s="439">
        <v>2239</v>
      </c>
      <c r="J31" s="439">
        <v>4266</v>
      </c>
      <c r="K31" s="439">
        <v>5201</v>
      </c>
      <c r="L31" s="439">
        <v>1193</v>
      </c>
      <c r="M31" s="439">
        <v>4008</v>
      </c>
      <c r="N31" s="439">
        <v>5160</v>
      </c>
      <c r="O31" s="439" t="s">
        <v>78</v>
      </c>
      <c r="P31" s="439">
        <v>5160</v>
      </c>
      <c r="Q31" s="439">
        <v>10546</v>
      </c>
      <c r="R31" s="439">
        <v>4183</v>
      </c>
      <c r="S31" s="439">
        <v>6363</v>
      </c>
      <c r="T31" s="439">
        <v>3911</v>
      </c>
      <c r="U31" s="439">
        <v>1234</v>
      </c>
      <c r="V31" s="439">
        <v>2677</v>
      </c>
      <c r="W31" s="439">
        <v>8716</v>
      </c>
      <c r="X31" s="439">
        <v>3171</v>
      </c>
      <c r="Y31" s="439">
        <v>5545</v>
      </c>
      <c r="Z31" s="439">
        <v>10264</v>
      </c>
      <c r="AA31" s="439">
        <v>3330</v>
      </c>
      <c r="AB31" s="439">
        <v>6934</v>
      </c>
      <c r="AC31" s="439">
        <v>7428</v>
      </c>
      <c r="AD31" s="439">
        <v>953</v>
      </c>
      <c r="AE31" s="439">
        <v>6475</v>
      </c>
      <c r="AF31" s="439">
        <v>7142</v>
      </c>
      <c r="AG31" s="439">
        <v>2269</v>
      </c>
      <c r="AH31" s="439">
        <v>4873</v>
      </c>
      <c r="AI31" s="439">
        <v>6595</v>
      </c>
      <c r="AJ31" s="439">
        <v>300</v>
      </c>
      <c r="AK31" s="439">
        <v>6295</v>
      </c>
      <c r="AL31" s="439">
        <v>5042</v>
      </c>
      <c r="AM31" s="439">
        <v>698</v>
      </c>
      <c r="AN31" s="439">
        <v>4344</v>
      </c>
      <c r="AO31" s="439">
        <v>5129</v>
      </c>
      <c r="AP31" s="439">
        <v>400</v>
      </c>
      <c r="AQ31" s="439">
        <v>4729</v>
      </c>
      <c r="AR31" s="439">
        <v>5805</v>
      </c>
      <c r="AS31" s="439" t="s">
        <v>30</v>
      </c>
      <c r="AT31" s="439">
        <v>5805</v>
      </c>
      <c r="AU31" s="439">
        <v>7624</v>
      </c>
      <c r="AV31" s="439">
        <v>2323</v>
      </c>
      <c r="AW31" s="439">
        <v>5301</v>
      </c>
      <c r="AX31" s="439">
        <v>13962</v>
      </c>
      <c r="AY31" s="439">
        <v>4297</v>
      </c>
      <c r="AZ31" s="439">
        <v>9665</v>
      </c>
      <c r="BA31" s="449" t="s">
        <v>159</v>
      </c>
    </row>
    <row r="32" spans="1:53" ht="27.75" customHeight="1">
      <c r="A32" s="446" t="s">
        <v>158</v>
      </c>
      <c r="B32" s="445" t="s">
        <v>78</v>
      </c>
      <c r="C32" s="445" t="s">
        <v>78</v>
      </c>
      <c r="D32" s="445" t="s">
        <v>78</v>
      </c>
      <c r="E32" s="445" t="s">
        <v>78</v>
      </c>
      <c r="F32" s="445" t="s">
        <v>78</v>
      </c>
      <c r="G32" s="445" t="s">
        <v>78</v>
      </c>
      <c r="H32" s="445" t="s">
        <v>78</v>
      </c>
      <c r="I32" s="445" t="s">
        <v>78</v>
      </c>
      <c r="J32" s="445" t="s">
        <v>78</v>
      </c>
      <c r="K32" s="445" t="s">
        <v>78</v>
      </c>
      <c r="L32" s="445" t="s">
        <v>78</v>
      </c>
      <c r="M32" s="445" t="s">
        <v>78</v>
      </c>
      <c r="N32" s="445" t="s">
        <v>78</v>
      </c>
      <c r="O32" s="445" t="s">
        <v>78</v>
      </c>
      <c r="P32" s="445" t="s">
        <v>78</v>
      </c>
      <c r="Q32" s="445" t="s">
        <v>78</v>
      </c>
      <c r="R32" s="445" t="s">
        <v>78</v>
      </c>
      <c r="S32" s="445" t="s">
        <v>78</v>
      </c>
      <c r="T32" s="445" t="s">
        <v>78</v>
      </c>
      <c r="U32" s="445" t="s">
        <v>78</v>
      </c>
      <c r="V32" s="445" t="s">
        <v>78</v>
      </c>
      <c r="W32" s="445" t="s">
        <v>78</v>
      </c>
      <c r="X32" s="445" t="s">
        <v>78</v>
      </c>
      <c r="Y32" s="445" t="s">
        <v>78</v>
      </c>
      <c r="Z32" s="445" t="s">
        <v>78</v>
      </c>
      <c r="AA32" s="445" t="s">
        <v>78</v>
      </c>
      <c r="AB32" s="445" t="s">
        <v>78</v>
      </c>
      <c r="AC32" s="445" t="s">
        <v>78</v>
      </c>
      <c r="AD32" s="445" t="s">
        <v>78</v>
      </c>
      <c r="AE32" s="445" t="s">
        <v>78</v>
      </c>
      <c r="AF32" s="445" t="s">
        <v>78</v>
      </c>
      <c r="AG32" s="445" t="s">
        <v>78</v>
      </c>
      <c r="AH32" s="445" t="s">
        <v>78</v>
      </c>
      <c r="AI32" s="445" t="s">
        <v>78</v>
      </c>
      <c r="AJ32" s="445" t="s">
        <v>78</v>
      </c>
      <c r="AK32" s="445" t="s">
        <v>78</v>
      </c>
      <c r="AL32" s="445" t="s">
        <v>78</v>
      </c>
      <c r="AM32" s="445" t="s">
        <v>78</v>
      </c>
      <c r="AN32" s="445" t="s">
        <v>78</v>
      </c>
      <c r="AO32" s="445" t="s">
        <v>78</v>
      </c>
      <c r="AP32" s="445" t="s">
        <v>78</v>
      </c>
      <c r="AQ32" s="445" t="s">
        <v>78</v>
      </c>
      <c r="AR32" s="445" t="s">
        <v>78</v>
      </c>
      <c r="AS32" s="445" t="s">
        <v>30</v>
      </c>
      <c r="AT32" s="445" t="s">
        <v>78</v>
      </c>
      <c r="AU32" s="445" t="s">
        <v>78</v>
      </c>
      <c r="AV32" s="445" t="s">
        <v>78</v>
      </c>
      <c r="AW32" s="445" t="s">
        <v>78</v>
      </c>
      <c r="AX32" s="445" t="s">
        <v>78</v>
      </c>
      <c r="AY32" s="445" t="s">
        <v>78</v>
      </c>
      <c r="AZ32" s="445" t="s">
        <v>78</v>
      </c>
      <c r="BA32" s="449" t="s">
        <v>157</v>
      </c>
    </row>
    <row r="33" spans="1:53" ht="27.75" customHeight="1" thickBot="1">
      <c r="A33" s="436" t="s">
        <v>156</v>
      </c>
      <c r="B33" s="435" t="s">
        <v>78</v>
      </c>
      <c r="C33" s="435" t="s">
        <v>78</v>
      </c>
      <c r="D33" s="435" t="s">
        <v>78</v>
      </c>
      <c r="E33" s="435" t="s">
        <v>78</v>
      </c>
      <c r="F33" s="435" t="s">
        <v>78</v>
      </c>
      <c r="G33" s="435" t="s">
        <v>78</v>
      </c>
      <c r="H33" s="435" t="s">
        <v>78</v>
      </c>
      <c r="I33" s="435" t="s">
        <v>78</v>
      </c>
      <c r="J33" s="435" t="s">
        <v>78</v>
      </c>
      <c r="K33" s="435" t="s">
        <v>78</v>
      </c>
      <c r="L33" s="435" t="s">
        <v>78</v>
      </c>
      <c r="M33" s="435" t="s">
        <v>78</v>
      </c>
      <c r="N33" s="435" t="s">
        <v>78</v>
      </c>
      <c r="O33" s="435" t="s">
        <v>78</v>
      </c>
      <c r="P33" s="435" t="s">
        <v>78</v>
      </c>
      <c r="Q33" s="435" t="s">
        <v>78</v>
      </c>
      <c r="R33" s="435" t="s">
        <v>78</v>
      </c>
      <c r="S33" s="435" t="s">
        <v>78</v>
      </c>
      <c r="T33" s="435" t="s">
        <v>78</v>
      </c>
      <c r="U33" s="435" t="s">
        <v>78</v>
      </c>
      <c r="V33" s="435" t="s">
        <v>78</v>
      </c>
      <c r="W33" s="435" t="s">
        <v>78</v>
      </c>
      <c r="X33" s="435" t="s">
        <v>78</v>
      </c>
      <c r="Y33" s="435" t="s">
        <v>78</v>
      </c>
      <c r="Z33" s="435" t="s">
        <v>78</v>
      </c>
      <c r="AA33" s="435" t="s">
        <v>78</v>
      </c>
      <c r="AB33" s="435" t="s">
        <v>78</v>
      </c>
      <c r="AC33" s="435" t="s">
        <v>78</v>
      </c>
      <c r="AD33" s="435" t="s">
        <v>78</v>
      </c>
      <c r="AE33" s="435" t="s">
        <v>78</v>
      </c>
      <c r="AF33" s="435" t="s">
        <v>78</v>
      </c>
      <c r="AG33" s="435" t="s">
        <v>78</v>
      </c>
      <c r="AH33" s="435" t="s">
        <v>78</v>
      </c>
      <c r="AI33" s="435" t="s">
        <v>78</v>
      </c>
      <c r="AJ33" s="435" t="s">
        <v>78</v>
      </c>
      <c r="AK33" s="435" t="s">
        <v>78</v>
      </c>
      <c r="AL33" s="435" t="s">
        <v>78</v>
      </c>
      <c r="AM33" s="435" t="s">
        <v>78</v>
      </c>
      <c r="AN33" s="435" t="s">
        <v>78</v>
      </c>
      <c r="AO33" s="435" t="s">
        <v>78</v>
      </c>
      <c r="AP33" s="435" t="s">
        <v>78</v>
      </c>
      <c r="AQ33" s="435" t="s">
        <v>78</v>
      </c>
      <c r="AR33" s="435" t="s">
        <v>78</v>
      </c>
      <c r="AS33" s="435" t="s">
        <v>30</v>
      </c>
      <c r="AT33" s="435" t="s">
        <v>78</v>
      </c>
      <c r="AU33" s="435" t="s">
        <v>78</v>
      </c>
      <c r="AV33" s="435" t="s">
        <v>78</v>
      </c>
      <c r="AW33" s="435" t="s">
        <v>78</v>
      </c>
      <c r="AX33" s="435" t="s">
        <v>78</v>
      </c>
      <c r="AY33" s="435" t="s">
        <v>78</v>
      </c>
      <c r="AZ33" s="435" t="s">
        <v>78</v>
      </c>
      <c r="BA33" s="434" t="s">
        <v>155</v>
      </c>
    </row>
    <row r="35" spans="1:53" ht="27.75" customHeight="1">
      <c r="A35" s="932" t="s">
        <v>60</v>
      </c>
      <c r="B35" s="440" t="s">
        <v>335</v>
      </c>
    </row>
    <row r="36" spans="1:53" ht="27.75" customHeight="1">
      <c r="A36" s="932" t="s">
        <v>58</v>
      </c>
      <c r="B36" s="440" t="s">
        <v>321</v>
      </c>
    </row>
  </sheetData>
  <mergeCells count="41">
    <mergeCell ref="AO6:AQ6"/>
    <mergeCell ref="AR6:AT6"/>
    <mergeCell ref="AX6:AZ6"/>
    <mergeCell ref="T6:V6"/>
    <mergeCell ref="W6:Y6"/>
    <mergeCell ref="Z6:AB6"/>
    <mergeCell ref="AC6:AE6"/>
    <mergeCell ref="AF6:AH6"/>
    <mergeCell ref="AI6:AK6"/>
    <mergeCell ref="A4:A8"/>
    <mergeCell ref="B4:M4"/>
    <mergeCell ref="N4:Y4"/>
    <mergeCell ref="Z4:AK4"/>
    <mergeCell ref="AR5:AT5"/>
    <mergeCell ref="N5:P5"/>
    <mergeCell ref="Q5:S5"/>
    <mergeCell ref="T5:V5"/>
    <mergeCell ref="W5:Y5"/>
    <mergeCell ref="Z5:AB5"/>
    <mergeCell ref="AC5:AE5"/>
    <mergeCell ref="Q6:S6"/>
    <mergeCell ref="AF5:AH5"/>
    <mergeCell ref="AI5:AK5"/>
    <mergeCell ref="AL5:AN5"/>
    <mergeCell ref="AO5:AQ5"/>
    <mergeCell ref="BA4:BA8"/>
    <mergeCell ref="B5:D5"/>
    <mergeCell ref="E5:G5"/>
    <mergeCell ref="H5:J5"/>
    <mergeCell ref="K5:M5"/>
    <mergeCell ref="AU5:AW5"/>
    <mergeCell ref="AU6:AW6"/>
    <mergeCell ref="AL4:AW4"/>
    <mergeCell ref="AX4:AZ4"/>
    <mergeCell ref="AX5:AZ5"/>
    <mergeCell ref="B6:D6"/>
    <mergeCell ref="E6:G6"/>
    <mergeCell ref="H6:J6"/>
    <mergeCell ref="K6:M6"/>
    <mergeCell ref="N6:P6"/>
    <mergeCell ref="AL6:AN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5"/>
  <sheetViews>
    <sheetView topLeftCell="X1" zoomScale="80" zoomScaleNormal="80" workbookViewId="0">
      <selection activeCell="AX4" sqref="AX4:AZ4"/>
    </sheetView>
  </sheetViews>
  <sheetFormatPr defaultRowHeight="18.75"/>
  <cols>
    <col min="1" max="1" width="40.42578125" style="440" customWidth="1"/>
    <col min="2" max="2" width="11.140625" style="440" customWidth="1"/>
    <col min="3" max="4" width="9.85546875" style="440" customWidth="1"/>
    <col min="5" max="5" width="11.28515625" style="440" customWidth="1"/>
    <col min="6" max="7" width="9.85546875" style="440" customWidth="1"/>
    <col min="8" max="8" width="10.7109375" style="440" customWidth="1"/>
    <col min="9" max="10" width="9.85546875" style="440" customWidth="1"/>
    <col min="11" max="11" width="10.85546875" style="440" customWidth="1"/>
    <col min="12" max="13" width="9.85546875" style="440" customWidth="1"/>
    <col min="14" max="14" width="10.85546875" style="440" customWidth="1"/>
    <col min="15" max="16" width="9.85546875" style="440" customWidth="1"/>
    <col min="17" max="17" width="10.85546875" style="440" customWidth="1"/>
    <col min="18" max="19" width="9.85546875" style="440" customWidth="1"/>
    <col min="20" max="20" width="10.7109375" style="440" customWidth="1"/>
    <col min="21" max="22" width="9.85546875" style="440" customWidth="1"/>
    <col min="23" max="23" width="10.85546875" style="440" customWidth="1"/>
    <col min="24" max="25" width="9.85546875" style="440" customWidth="1"/>
    <col min="26" max="26" width="10.7109375" style="440" customWidth="1"/>
    <col min="27" max="28" width="9.85546875" style="440" customWidth="1"/>
    <col min="29" max="29" width="11" style="440" customWidth="1"/>
    <col min="30" max="31" width="9.85546875" style="440" customWidth="1"/>
    <col min="32" max="32" width="11" style="440" customWidth="1"/>
    <col min="33" max="33" width="9.140625" style="440" customWidth="1"/>
    <col min="34" max="34" width="9.7109375" style="440" customWidth="1"/>
    <col min="35" max="35" width="10.85546875" style="440" customWidth="1"/>
    <col min="36" max="36" width="9.42578125" style="440" customWidth="1"/>
    <col min="37" max="37" width="9.140625" style="440" customWidth="1"/>
    <col min="38" max="38" width="11" style="440" customWidth="1"/>
    <col min="39" max="40" width="10.42578125" style="440" customWidth="1"/>
    <col min="41" max="41" width="11.140625" style="440" customWidth="1"/>
    <col min="42" max="43" width="10.42578125" style="440" customWidth="1"/>
    <col min="44" max="44" width="11" style="440" customWidth="1"/>
    <col min="45" max="46" width="10.42578125" style="440" customWidth="1"/>
    <col min="47" max="47" width="11.28515625" style="440" customWidth="1"/>
    <col min="48" max="48" width="10" style="440" customWidth="1"/>
    <col min="49" max="52" width="10.7109375" style="440" customWidth="1"/>
    <col min="53" max="53" width="31.140625" style="440" customWidth="1"/>
    <col min="54" max="54" width="3.85546875" style="440" customWidth="1"/>
    <col min="55" max="16384" width="9.140625" style="440"/>
  </cols>
  <sheetData>
    <row r="1" spans="1:53" ht="21">
      <c r="A1" s="444" t="s">
        <v>329</v>
      </c>
    </row>
    <row r="2" spans="1:53" ht="21">
      <c r="A2" s="444" t="s">
        <v>330</v>
      </c>
    </row>
    <row r="3" spans="1:53" ht="18" customHeight="1" thickBot="1"/>
    <row r="4" spans="1:53" s="441" customFormat="1" ht="22.5" customHeight="1" thickBot="1">
      <c r="A4" s="783" t="s">
        <v>154</v>
      </c>
      <c r="B4" s="786" t="s">
        <v>153</v>
      </c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 t="s">
        <v>152</v>
      </c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 t="s">
        <v>151</v>
      </c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37" t="s">
        <v>150</v>
      </c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9"/>
      <c r="AX4" s="740" t="s">
        <v>322</v>
      </c>
      <c r="AY4" s="741"/>
      <c r="AZ4" s="742"/>
      <c r="BA4" s="780" t="s">
        <v>149</v>
      </c>
    </row>
    <row r="5" spans="1:53" s="441" customFormat="1" ht="21.75" customHeight="1">
      <c r="A5" s="784"/>
      <c r="B5" s="744" t="s">
        <v>0</v>
      </c>
      <c r="C5" s="744"/>
      <c r="D5" s="744"/>
      <c r="E5" s="744" t="s">
        <v>1</v>
      </c>
      <c r="F5" s="744"/>
      <c r="G5" s="744"/>
      <c r="H5" s="744" t="s">
        <v>2</v>
      </c>
      <c r="I5" s="744"/>
      <c r="J5" s="744"/>
      <c r="K5" s="744" t="s">
        <v>3</v>
      </c>
      <c r="L5" s="744"/>
      <c r="M5" s="744"/>
      <c r="N5" s="744" t="s">
        <v>0</v>
      </c>
      <c r="O5" s="744"/>
      <c r="P5" s="744"/>
      <c r="Q5" s="744" t="s">
        <v>1</v>
      </c>
      <c r="R5" s="744"/>
      <c r="S5" s="744"/>
      <c r="T5" s="744" t="s">
        <v>2</v>
      </c>
      <c r="U5" s="744"/>
      <c r="V5" s="744"/>
      <c r="W5" s="744" t="s">
        <v>3</v>
      </c>
      <c r="X5" s="744"/>
      <c r="Y5" s="744"/>
      <c r="Z5" s="744" t="s">
        <v>0</v>
      </c>
      <c r="AA5" s="744"/>
      <c r="AB5" s="744"/>
      <c r="AC5" s="744" t="s">
        <v>1</v>
      </c>
      <c r="AD5" s="744"/>
      <c r="AE5" s="744"/>
      <c r="AF5" s="744" t="s">
        <v>2</v>
      </c>
      <c r="AG5" s="744"/>
      <c r="AH5" s="744"/>
      <c r="AI5" s="744" t="s">
        <v>3</v>
      </c>
      <c r="AJ5" s="744"/>
      <c r="AK5" s="744"/>
      <c r="AL5" s="744" t="s">
        <v>0</v>
      </c>
      <c r="AM5" s="744"/>
      <c r="AN5" s="744"/>
      <c r="AO5" s="744" t="s">
        <v>1</v>
      </c>
      <c r="AP5" s="744"/>
      <c r="AQ5" s="744"/>
      <c r="AR5" s="744" t="s">
        <v>2</v>
      </c>
      <c r="AS5" s="744"/>
      <c r="AT5" s="744"/>
      <c r="AU5" s="744" t="s">
        <v>3</v>
      </c>
      <c r="AV5" s="744"/>
      <c r="AW5" s="744"/>
      <c r="AX5" s="744" t="s">
        <v>0</v>
      </c>
      <c r="AY5" s="744"/>
      <c r="AZ5" s="744"/>
      <c r="BA5" s="781"/>
    </row>
    <row r="6" spans="1:53" s="441" customFormat="1" ht="22.5" customHeight="1" thickBot="1">
      <c r="A6" s="784"/>
      <c r="B6" s="743" t="s">
        <v>27</v>
      </c>
      <c r="C6" s="743"/>
      <c r="D6" s="743"/>
      <c r="E6" s="743" t="s">
        <v>31</v>
      </c>
      <c r="F6" s="743"/>
      <c r="G6" s="743"/>
      <c r="H6" s="743" t="s">
        <v>29</v>
      </c>
      <c r="I6" s="743"/>
      <c r="J6" s="743"/>
      <c r="K6" s="743" t="s">
        <v>28</v>
      </c>
      <c r="L6" s="743"/>
      <c r="M6" s="743"/>
      <c r="N6" s="743" t="s">
        <v>27</v>
      </c>
      <c r="O6" s="743"/>
      <c r="P6" s="743"/>
      <c r="Q6" s="743" t="s">
        <v>31</v>
      </c>
      <c r="R6" s="743"/>
      <c r="S6" s="743"/>
      <c r="T6" s="743" t="s">
        <v>29</v>
      </c>
      <c r="U6" s="743"/>
      <c r="V6" s="743"/>
      <c r="W6" s="743" t="s">
        <v>28</v>
      </c>
      <c r="X6" s="743"/>
      <c r="Y6" s="743"/>
      <c r="Z6" s="743" t="s">
        <v>27</v>
      </c>
      <c r="AA6" s="743"/>
      <c r="AB6" s="743"/>
      <c r="AC6" s="743" t="s">
        <v>31</v>
      </c>
      <c r="AD6" s="743"/>
      <c r="AE6" s="743"/>
      <c r="AF6" s="743" t="s">
        <v>29</v>
      </c>
      <c r="AG6" s="743"/>
      <c r="AH6" s="743"/>
      <c r="AI6" s="743" t="s">
        <v>28</v>
      </c>
      <c r="AJ6" s="743"/>
      <c r="AK6" s="743"/>
      <c r="AL6" s="743" t="s">
        <v>27</v>
      </c>
      <c r="AM6" s="743"/>
      <c r="AN6" s="743"/>
      <c r="AO6" s="743" t="s">
        <v>31</v>
      </c>
      <c r="AP6" s="743"/>
      <c r="AQ6" s="743"/>
      <c r="AR6" s="743" t="s">
        <v>29</v>
      </c>
      <c r="AS6" s="743"/>
      <c r="AT6" s="743"/>
      <c r="AU6" s="743" t="s">
        <v>28</v>
      </c>
      <c r="AV6" s="743"/>
      <c r="AW6" s="743"/>
      <c r="AX6" s="743" t="s">
        <v>27</v>
      </c>
      <c r="AY6" s="743"/>
      <c r="AZ6" s="743"/>
      <c r="BA6" s="781"/>
    </row>
    <row r="7" spans="1:53" s="441" customFormat="1" ht="21">
      <c r="A7" s="784"/>
      <c r="B7" s="442" t="s">
        <v>9</v>
      </c>
      <c r="C7" s="442" t="s">
        <v>10</v>
      </c>
      <c r="D7" s="442" t="s">
        <v>11</v>
      </c>
      <c r="E7" s="442" t="s">
        <v>9</v>
      </c>
      <c r="F7" s="442" t="s">
        <v>10</v>
      </c>
      <c r="G7" s="442" t="s">
        <v>11</v>
      </c>
      <c r="H7" s="442" t="s">
        <v>9</v>
      </c>
      <c r="I7" s="442" t="s">
        <v>10</v>
      </c>
      <c r="J7" s="442" t="s">
        <v>11</v>
      </c>
      <c r="K7" s="442" t="s">
        <v>9</v>
      </c>
      <c r="L7" s="442" t="s">
        <v>10</v>
      </c>
      <c r="M7" s="442" t="s">
        <v>11</v>
      </c>
      <c r="N7" s="442" t="s">
        <v>9</v>
      </c>
      <c r="O7" s="442" t="s">
        <v>10</v>
      </c>
      <c r="P7" s="442" t="s">
        <v>11</v>
      </c>
      <c r="Q7" s="442" t="s">
        <v>9</v>
      </c>
      <c r="R7" s="442" t="s">
        <v>10</v>
      </c>
      <c r="S7" s="442" t="s">
        <v>11</v>
      </c>
      <c r="T7" s="442" t="s">
        <v>9</v>
      </c>
      <c r="U7" s="442" t="s">
        <v>10</v>
      </c>
      <c r="V7" s="442" t="s">
        <v>11</v>
      </c>
      <c r="W7" s="442" t="s">
        <v>9</v>
      </c>
      <c r="X7" s="442" t="s">
        <v>10</v>
      </c>
      <c r="Y7" s="442" t="s">
        <v>11</v>
      </c>
      <c r="Z7" s="442" t="s">
        <v>9</v>
      </c>
      <c r="AA7" s="442" t="s">
        <v>10</v>
      </c>
      <c r="AB7" s="442" t="s">
        <v>11</v>
      </c>
      <c r="AC7" s="442" t="s">
        <v>9</v>
      </c>
      <c r="AD7" s="442" t="s">
        <v>10</v>
      </c>
      <c r="AE7" s="442" t="s">
        <v>11</v>
      </c>
      <c r="AF7" s="442" t="s">
        <v>9</v>
      </c>
      <c r="AG7" s="442" t="s">
        <v>10</v>
      </c>
      <c r="AH7" s="442" t="s">
        <v>11</v>
      </c>
      <c r="AI7" s="442" t="s">
        <v>9</v>
      </c>
      <c r="AJ7" s="442" t="s">
        <v>10</v>
      </c>
      <c r="AK7" s="442" t="s">
        <v>11</v>
      </c>
      <c r="AL7" s="442" t="s">
        <v>9</v>
      </c>
      <c r="AM7" s="442" t="s">
        <v>10</v>
      </c>
      <c r="AN7" s="442" t="s">
        <v>11</v>
      </c>
      <c r="AO7" s="442" t="s">
        <v>9</v>
      </c>
      <c r="AP7" s="442" t="s">
        <v>10</v>
      </c>
      <c r="AQ7" s="442" t="s">
        <v>11</v>
      </c>
      <c r="AR7" s="442" t="s">
        <v>9</v>
      </c>
      <c r="AS7" s="442" t="s">
        <v>10</v>
      </c>
      <c r="AT7" s="442" t="s">
        <v>11</v>
      </c>
      <c r="AU7" s="442" t="s">
        <v>9</v>
      </c>
      <c r="AV7" s="442" t="s">
        <v>10</v>
      </c>
      <c r="AW7" s="442" t="s">
        <v>11</v>
      </c>
      <c r="AX7" s="442" t="s">
        <v>9</v>
      </c>
      <c r="AY7" s="442" t="s">
        <v>10</v>
      </c>
      <c r="AZ7" s="442" t="s">
        <v>11</v>
      </c>
      <c r="BA7" s="781"/>
    </row>
    <row r="8" spans="1:53" s="441" customFormat="1" ht="21.75" thickBot="1">
      <c r="A8" s="785"/>
      <c r="B8" s="443" t="s">
        <v>39</v>
      </c>
      <c r="C8" s="443" t="s">
        <v>55</v>
      </c>
      <c r="D8" s="443" t="s">
        <v>54</v>
      </c>
      <c r="E8" s="443" t="s">
        <v>39</v>
      </c>
      <c r="F8" s="443" t="s">
        <v>55</v>
      </c>
      <c r="G8" s="443" t="s">
        <v>54</v>
      </c>
      <c r="H8" s="443" t="s">
        <v>39</v>
      </c>
      <c r="I8" s="443" t="s">
        <v>55</v>
      </c>
      <c r="J8" s="443" t="s">
        <v>54</v>
      </c>
      <c r="K8" s="443" t="s">
        <v>39</v>
      </c>
      <c r="L8" s="443" t="s">
        <v>55</v>
      </c>
      <c r="M8" s="443" t="s">
        <v>54</v>
      </c>
      <c r="N8" s="443" t="s">
        <v>39</v>
      </c>
      <c r="O8" s="443" t="s">
        <v>55</v>
      </c>
      <c r="P8" s="443" t="s">
        <v>54</v>
      </c>
      <c r="Q8" s="443" t="s">
        <v>39</v>
      </c>
      <c r="R8" s="443" t="s">
        <v>55</v>
      </c>
      <c r="S8" s="443" t="s">
        <v>54</v>
      </c>
      <c r="T8" s="443" t="s">
        <v>39</v>
      </c>
      <c r="U8" s="443" t="s">
        <v>55</v>
      </c>
      <c r="V8" s="443" t="s">
        <v>54</v>
      </c>
      <c r="W8" s="443" t="s">
        <v>39</v>
      </c>
      <c r="X8" s="443" t="s">
        <v>55</v>
      </c>
      <c r="Y8" s="443" t="s">
        <v>54</v>
      </c>
      <c r="Z8" s="443" t="s">
        <v>39</v>
      </c>
      <c r="AA8" s="443" t="s">
        <v>55</v>
      </c>
      <c r="AB8" s="443" t="s">
        <v>54</v>
      </c>
      <c r="AC8" s="443" t="s">
        <v>39</v>
      </c>
      <c r="AD8" s="443" t="s">
        <v>55</v>
      </c>
      <c r="AE8" s="443" t="s">
        <v>54</v>
      </c>
      <c r="AF8" s="443" t="s">
        <v>39</v>
      </c>
      <c r="AG8" s="443" t="s">
        <v>55</v>
      </c>
      <c r="AH8" s="443" t="s">
        <v>54</v>
      </c>
      <c r="AI8" s="443" t="s">
        <v>39</v>
      </c>
      <c r="AJ8" s="443" t="s">
        <v>55</v>
      </c>
      <c r="AK8" s="443" t="s">
        <v>54</v>
      </c>
      <c r="AL8" s="443" t="s">
        <v>39</v>
      </c>
      <c r="AM8" s="443" t="s">
        <v>55</v>
      </c>
      <c r="AN8" s="443" t="s">
        <v>54</v>
      </c>
      <c r="AO8" s="443" t="s">
        <v>39</v>
      </c>
      <c r="AP8" s="443" t="s">
        <v>55</v>
      </c>
      <c r="AQ8" s="443" t="s">
        <v>54</v>
      </c>
      <c r="AR8" s="443" t="s">
        <v>39</v>
      </c>
      <c r="AS8" s="443" t="s">
        <v>55</v>
      </c>
      <c r="AT8" s="443" t="s">
        <v>54</v>
      </c>
      <c r="AU8" s="443" t="s">
        <v>39</v>
      </c>
      <c r="AV8" s="443" t="s">
        <v>55</v>
      </c>
      <c r="AW8" s="443" t="s">
        <v>54</v>
      </c>
      <c r="AX8" s="443" t="s">
        <v>39</v>
      </c>
      <c r="AY8" s="443" t="s">
        <v>55</v>
      </c>
      <c r="AZ8" s="443" t="s">
        <v>54</v>
      </c>
      <c r="BA8" s="782"/>
    </row>
    <row r="9" spans="1:53" s="723" customFormat="1" ht="19.5" customHeight="1">
      <c r="A9" s="723" t="s">
        <v>148</v>
      </c>
      <c r="B9" s="724">
        <v>1236358</v>
      </c>
      <c r="C9" s="724">
        <v>680638</v>
      </c>
      <c r="D9" s="724">
        <v>555720</v>
      </c>
      <c r="E9" s="724">
        <v>1252549</v>
      </c>
      <c r="F9" s="724">
        <v>695555</v>
      </c>
      <c r="G9" s="724">
        <v>556994</v>
      </c>
      <c r="H9" s="724">
        <v>1299811</v>
      </c>
      <c r="I9" s="724">
        <v>717188</v>
      </c>
      <c r="J9" s="724">
        <v>582623</v>
      </c>
      <c r="K9" s="724">
        <v>1263081</v>
      </c>
      <c r="L9" s="724">
        <v>697938</v>
      </c>
      <c r="M9" s="724">
        <v>565143</v>
      </c>
      <c r="N9" s="724">
        <v>1184151</v>
      </c>
      <c r="O9" s="724">
        <v>650780</v>
      </c>
      <c r="P9" s="724">
        <v>533371</v>
      </c>
      <c r="Q9" s="724">
        <v>1171095</v>
      </c>
      <c r="R9" s="724">
        <v>644778</v>
      </c>
      <c r="S9" s="724">
        <v>526317</v>
      </c>
      <c r="T9" s="724">
        <v>1164344</v>
      </c>
      <c r="U9" s="724">
        <v>655575</v>
      </c>
      <c r="V9" s="724">
        <v>508769</v>
      </c>
      <c r="W9" s="724">
        <v>1198717</v>
      </c>
      <c r="X9" s="724">
        <v>654869</v>
      </c>
      <c r="Y9" s="724">
        <v>543848</v>
      </c>
      <c r="Z9" s="724">
        <v>1123034</v>
      </c>
      <c r="AA9" s="724">
        <v>615785</v>
      </c>
      <c r="AB9" s="724">
        <v>507249</v>
      </c>
      <c r="AC9" s="724">
        <v>1235110</v>
      </c>
      <c r="AD9" s="724">
        <v>689798</v>
      </c>
      <c r="AE9" s="724">
        <v>545312</v>
      </c>
      <c r="AF9" s="724">
        <v>1289307</v>
      </c>
      <c r="AG9" s="724">
        <v>725790</v>
      </c>
      <c r="AH9" s="724">
        <v>563517</v>
      </c>
      <c r="AI9" s="724">
        <v>1347607</v>
      </c>
      <c r="AJ9" s="724">
        <v>741216</v>
      </c>
      <c r="AK9" s="724">
        <v>606391</v>
      </c>
      <c r="AL9" s="724">
        <v>1098034</v>
      </c>
      <c r="AM9" s="724">
        <v>607261</v>
      </c>
      <c r="AN9" s="724">
        <v>490773</v>
      </c>
      <c r="AO9" s="724">
        <v>1173778</v>
      </c>
      <c r="AP9" s="724">
        <v>656499</v>
      </c>
      <c r="AQ9" s="724">
        <v>517279</v>
      </c>
      <c r="AR9" s="724">
        <v>1259323</v>
      </c>
      <c r="AS9" s="724">
        <v>700621</v>
      </c>
      <c r="AT9" s="724">
        <v>558702</v>
      </c>
      <c r="AU9" s="724">
        <v>1153205</v>
      </c>
      <c r="AV9" s="724">
        <v>659932</v>
      </c>
      <c r="AW9" s="724">
        <v>493273</v>
      </c>
      <c r="AX9" s="725">
        <v>1226447</v>
      </c>
      <c r="AY9" s="725">
        <v>682194</v>
      </c>
      <c r="AZ9" s="725">
        <v>544253</v>
      </c>
      <c r="BA9" s="723" t="s">
        <v>39</v>
      </c>
    </row>
    <row r="10" spans="1:53">
      <c r="A10" s="787" t="s">
        <v>147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39"/>
      <c r="AC10" s="439"/>
      <c r="AD10" s="439"/>
      <c r="AE10" s="439"/>
      <c r="AF10" s="439"/>
      <c r="AG10" s="439"/>
      <c r="AH10" s="439"/>
      <c r="AI10" s="439"/>
      <c r="AJ10" s="439"/>
      <c r="AK10" s="439"/>
      <c r="AL10" s="439"/>
      <c r="AM10" s="439"/>
      <c r="AN10" s="439"/>
      <c r="AO10" s="439"/>
      <c r="AP10" s="439"/>
      <c r="AQ10" s="439"/>
      <c r="AR10" s="439"/>
      <c r="AS10" s="439"/>
      <c r="AT10" s="439"/>
      <c r="AU10" s="439"/>
      <c r="AV10" s="439"/>
      <c r="AW10" s="439"/>
      <c r="AX10" s="439"/>
      <c r="AY10" s="439"/>
      <c r="AZ10" s="439"/>
      <c r="BA10" s="440" t="s">
        <v>146</v>
      </c>
    </row>
    <row r="11" spans="1:53">
      <c r="A11" s="787"/>
      <c r="B11" s="439">
        <v>29215</v>
      </c>
      <c r="C11" s="439">
        <v>21314</v>
      </c>
      <c r="D11" s="439">
        <v>7901</v>
      </c>
      <c r="E11" s="439">
        <v>25549</v>
      </c>
      <c r="F11" s="439">
        <v>16905</v>
      </c>
      <c r="G11" s="439">
        <v>8644</v>
      </c>
      <c r="H11" s="439">
        <v>27363</v>
      </c>
      <c r="I11" s="439">
        <v>20310</v>
      </c>
      <c r="J11" s="439">
        <v>7053</v>
      </c>
      <c r="K11" s="439">
        <v>33548</v>
      </c>
      <c r="L11" s="439">
        <v>23108</v>
      </c>
      <c r="M11" s="439">
        <v>10440</v>
      </c>
      <c r="N11" s="439">
        <v>38862</v>
      </c>
      <c r="O11" s="439">
        <v>27091</v>
      </c>
      <c r="P11" s="439">
        <v>11771</v>
      </c>
      <c r="Q11" s="439">
        <v>35053</v>
      </c>
      <c r="R11" s="439">
        <v>27913</v>
      </c>
      <c r="S11" s="439">
        <v>7140</v>
      </c>
      <c r="T11" s="439">
        <v>30501</v>
      </c>
      <c r="U11" s="439">
        <v>21550</v>
      </c>
      <c r="V11" s="439">
        <v>8951</v>
      </c>
      <c r="W11" s="439">
        <v>41275</v>
      </c>
      <c r="X11" s="439">
        <v>29849</v>
      </c>
      <c r="Y11" s="439">
        <v>11426</v>
      </c>
      <c r="Z11" s="439">
        <v>44615</v>
      </c>
      <c r="AA11" s="439">
        <v>34817</v>
      </c>
      <c r="AB11" s="439">
        <v>9798</v>
      </c>
      <c r="AC11" s="439">
        <v>37775</v>
      </c>
      <c r="AD11" s="439">
        <v>25621</v>
      </c>
      <c r="AE11" s="439">
        <v>12154</v>
      </c>
      <c r="AF11" s="439">
        <v>50923</v>
      </c>
      <c r="AG11" s="439">
        <v>37966</v>
      </c>
      <c r="AH11" s="439">
        <v>12957</v>
      </c>
      <c r="AI11" s="439">
        <v>64672</v>
      </c>
      <c r="AJ11" s="439">
        <v>33430</v>
      </c>
      <c r="AK11" s="439">
        <v>31242</v>
      </c>
      <c r="AL11" s="439">
        <v>41093</v>
      </c>
      <c r="AM11" s="439">
        <v>25252</v>
      </c>
      <c r="AN11" s="439">
        <v>15841</v>
      </c>
      <c r="AO11" s="439">
        <v>38582</v>
      </c>
      <c r="AP11" s="439">
        <v>29020</v>
      </c>
      <c r="AQ11" s="439">
        <v>9562</v>
      </c>
      <c r="AR11" s="439">
        <v>43883</v>
      </c>
      <c r="AS11" s="439">
        <v>31487</v>
      </c>
      <c r="AT11" s="439">
        <v>12396</v>
      </c>
      <c r="AU11" s="439">
        <v>18633</v>
      </c>
      <c r="AV11" s="439">
        <v>12433</v>
      </c>
      <c r="AW11" s="439">
        <v>6200</v>
      </c>
      <c r="AX11" s="439">
        <v>63113</v>
      </c>
      <c r="AY11" s="439">
        <v>44726</v>
      </c>
      <c r="AZ11" s="439">
        <v>18387</v>
      </c>
      <c r="BA11" s="440" t="s">
        <v>145</v>
      </c>
    </row>
    <row r="12" spans="1:53">
      <c r="A12" s="440" t="s">
        <v>144</v>
      </c>
      <c r="B12" s="439">
        <v>45643</v>
      </c>
      <c r="C12" s="439">
        <v>15518</v>
      </c>
      <c r="D12" s="439">
        <v>30125</v>
      </c>
      <c r="E12" s="439">
        <v>54259</v>
      </c>
      <c r="F12" s="439">
        <v>17202</v>
      </c>
      <c r="G12" s="439">
        <v>37057</v>
      </c>
      <c r="H12" s="439">
        <v>60253</v>
      </c>
      <c r="I12" s="439">
        <v>18821</v>
      </c>
      <c r="J12" s="439">
        <v>41432</v>
      </c>
      <c r="K12" s="439">
        <v>36974</v>
      </c>
      <c r="L12" s="439">
        <v>14274</v>
      </c>
      <c r="M12" s="439">
        <v>22700</v>
      </c>
      <c r="N12" s="439">
        <v>52150</v>
      </c>
      <c r="O12" s="439">
        <v>19821</v>
      </c>
      <c r="P12" s="439">
        <v>32329</v>
      </c>
      <c r="Q12" s="439">
        <v>50056</v>
      </c>
      <c r="R12" s="439">
        <v>13804</v>
      </c>
      <c r="S12" s="439">
        <v>36252</v>
      </c>
      <c r="T12" s="439">
        <v>56131</v>
      </c>
      <c r="U12" s="439">
        <v>14430</v>
      </c>
      <c r="V12" s="439">
        <v>41701</v>
      </c>
      <c r="W12" s="439">
        <v>51882</v>
      </c>
      <c r="X12" s="439">
        <v>18403</v>
      </c>
      <c r="Y12" s="439">
        <v>33479</v>
      </c>
      <c r="Z12" s="439">
        <v>50469</v>
      </c>
      <c r="AA12" s="439">
        <v>12938</v>
      </c>
      <c r="AB12" s="439">
        <v>37531</v>
      </c>
      <c r="AC12" s="439">
        <v>44963</v>
      </c>
      <c r="AD12" s="439">
        <v>15714</v>
      </c>
      <c r="AE12" s="439">
        <v>29249</v>
      </c>
      <c r="AF12" s="439">
        <v>55179</v>
      </c>
      <c r="AG12" s="439">
        <v>16115</v>
      </c>
      <c r="AH12" s="439">
        <v>39064</v>
      </c>
      <c r="AI12" s="439">
        <v>61744</v>
      </c>
      <c r="AJ12" s="439">
        <v>20112</v>
      </c>
      <c r="AK12" s="439">
        <v>41632</v>
      </c>
      <c r="AL12" s="439">
        <v>49105</v>
      </c>
      <c r="AM12" s="439">
        <v>13994</v>
      </c>
      <c r="AN12" s="439">
        <v>35111</v>
      </c>
      <c r="AO12" s="439">
        <v>50047</v>
      </c>
      <c r="AP12" s="439">
        <v>17967</v>
      </c>
      <c r="AQ12" s="439">
        <v>32080</v>
      </c>
      <c r="AR12" s="439">
        <v>52260</v>
      </c>
      <c r="AS12" s="439">
        <v>18611</v>
      </c>
      <c r="AT12" s="439">
        <v>33649</v>
      </c>
      <c r="AU12" s="439">
        <v>33263</v>
      </c>
      <c r="AV12" s="439">
        <v>12094</v>
      </c>
      <c r="AW12" s="439">
        <v>21169</v>
      </c>
      <c r="AX12" s="439">
        <v>61642</v>
      </c>
      <c r="AY12" s="439">
        <v>21888</v>
      </c>
      <c r="AZ12" s="439">
        <v>39754</v>
      </c>
      <c r="BA12" s="440" t="s">
        <v>143</v>
      </c>
    </row>
    <row r="13" spans="1:53">
      <c r="A13" s="440" t="s">
        <v>142</v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787" t="s">
        <v>141</v>
      </c>
    </row>
    <row r="14" spans="1:53">
      <c r="A14" s="440" t="s">
        <v>140</v>
      </c>
      <c r="B14" s="439">
        <v>38528</v>
      </c>
      <c r="C14" s="439">
        <v>18258</v>
      </c>
      <c r="D14" s="439">
        <v>20270</v>
      </c>
      <c r="E14" s="439">
        <v>27390</v>
      </c>
      <c r="F14" s="439">
        <v>10662</v>
      </c>
      <c r="G14" s="439">
        <v>16728</v>
      </c>
      <c r="H14" s="439">
        <v>33838</v>
      </c>
      <c r="I14" s="439">
        <v>16666</v>
      </c>
      <c r="J14" s="439">
        <v>17172</v>
      </c>
      <c r="K14" s="439">
        <v>35289</v>
      </c>
      <c r="L14" s="439">
        <v>17246</v>
      </c>
      <c r="M14" s="439">
        <v>18043</v>
      </c>
      <c r="N14" s="439">
        <v>37305</v>
      </c>
      <c r="O14" s="439">
        <v>12492</v>
      </c>
      <c r="P14" s="439">
        <v>24813</v>
      </c>
      <c r="Q14" s="439">
        <v>30645</v>
      </c>
      <c r="R14" s="439">
        <v>17393</v>
      </c>
      <c r="S14" s="439">
        <v>13252</v>
      </c>
      <c r="T14" s="439">
        <v>37933</v>
      </c>
      <c r="U14" s="439">
        <v>24614</v>
      </c>
      <c r="V14" s="439">
        <v>13319</v>
      </c>
      <c r="W14" s="439">
        <v>24148</v>
      </c>
      <c r="X14" s="439">
        <v>8971</v>
      </c>
      <c r="Y14" s="439">
        <v>15177</v>
      </c>
      <c r="Z14" s="439">
        <v>34773</v>
      </c>
      <c r="AA14" s="439">
        <v>11577</v>
      </c>
      <c r="AB14" s="439">
        <v>23196</v>
      </c>
      <c r="AC14" s="439">
        <v>34047</v>
      </c>
      <c r="AD14" s="439">
        <v>15870</v>
      </c>
      <c r="AE14" s="439">
        <v>18177</v>
      </c>
      <c r="AF14" s="439">
        <v>39682</v>
      </c>
      <c r="AG14" s="439">
        <v>21597</v>
      </c>
      <c r="AH14" s="439">
        <v>18085</v>
      </c>
      <c r="AI14" s="439">
        <v>33444</v>
      </c>
      <c r="AJ14" s="439">
        <v>18362</v>
      </c>
      <c r="AK14" s="439">
        <v>15082</v>
      </c>
      <c r="AL14" s="439">
        <v>43173</v>
      </c>
      <c r="AM14" s="439">
        <v>27233</v>
      </c>
      <c r="AN14" s="439">
        <v>15940</v>
      </c>
      <c r="AO14" s="439">
        <v>32629</v>
      </c>
      <c r="AP14" s="439">
        <v>11814</v>
      </c>
      <c r="AQ14" s="439">
        <v>20815</v>
      </c>
      <c r="AR14" s="439">
        <v>30809</v>
      </c>
      <c r="AS14" s="439">
        <v>12536</v>
      </c>
      <c r="AT14" s="439">
        <v>18273</v>
      </c>
      <c r="AU14" s="439">
        <v>36601</v>
      </c>
      <c r="AV14" s="439">
        <v>19626</v>
      </c>
      <c r="AW14" s="439">
        <v>16975</v>
      </c>
      <c r="AX14" s="439">
        <v>40929</v>
      </c>
      <c r="AY14" s="439">
        <v>18249</v>
      </c>
      <c r="AZ14" s="439">
        <v>22680</v>
      </c>
      <c r="BA14" s="787"/>
    </row>
    <row r="15" spans="1:53">
      <c r="A15" s="440" t="s">
        <v>139</v>
      </c>
      <c r="B15" s="439">
        <v>44345</v>
      </c>
      <c r="C15" s="439">
        <v>9980</v>
      </c>
      <c r="D15" s="439">
        <v>34365</v>
      </c>
      <c r="E15" s="439">
        <v>35243</v>
      </c>
      <c r="F15" s="439">
        <v>10655</v>
      </c>
      <c r="G15" s="439">
        <v>24588</v>
      </c>
      <c r="H15" s="439">
        <v>27146</v>
      </c>
      <c r="I15" s="439">
        <v>7023</v>
      </c>
      <c r="J15" s="439">
        <v>20123</v>
      </c>
      <c r="K15" s="439">
        <v>37792</v>
      </c>
      <c r="L15" s="439">
        <v>13271</v>
      </c>
      <c r="M15" s="439">
        <v>24521</v>
      </c>
      <c r="N15" s="439">
        <v>47492</v>
      </c>
      <c r="O15" s="439">
        <v>18199</v>
      </c>
      <c r="P15" s="439">
        <v>29293</v>
      </c>
      <c r="Q15" s="439">
        <v>45570</v>
      </c>
      <c r="R15" s="439">
        <v>12163</v>
      </c>
      <c r="S15" s="439">
        <v>33407</v>
      </c>
      <c r="T15" s="439">
        <v>40136</v>
      </c>
      <c r="U15" s="439">
        <v>9318</v>
      </c>
      <c r="V15" s="439">
        <v>30818</v>
      </c>
      <c r="W15" s="439">
        <v>40415</v>
      </c>
      <c r="X15" s="439">
        <v>17756</v>
      </c>
      <c r="Y15" s="439">
        <v>22659</v>
      </c>
      <c r="Z15" s="439">
        <v>40432</v>
      </c>
      <c r="AA15" s="439">
        <v>17530</v>
      </c>
      <c r="AB15" s="439">
        <v>22902</v>
      </c>
      <c r="AC15" s="439">
        <v>33091</v>
      </c>
      <c r="AD15" s="439">
        <v>11347</v>
      </c>
      <c r="AE15" s="439">
        <v>21744</v>
      </c>
      <c r="AF15" s="439">
        <v>23856</v>
      </c>
      <c r="AG15" s="439">
        <v>8650</v>
      </c>
      <c r="AH15" s="439">
        <v>15206</v>
      </c>
      <c r="AI15" s="439">
        <v>30874</v>
      </c>
      <c r="AJ15" s="439">
        <v>10568</v>
      </c>
      <c r="AK15" s="439">
        <v>20306</v>
      </c>
      <c r="AL15" s="439">
        <v>43613</v>
      </c>
      <c r="AM15" s="439">
        <v>9896</v>
      </c>
      <c r="AN15" s="439">
        <v>33717</v>
      </c>
      <c r="AO15" s="439">
        <v>33922</v>
      </c>
      <c r="AP15" s="439">
        <v>12297</v>
      </c>
      <c r="AQ15" s="439">
        <v>21625</v>
      </c>
      <c r="AR15" s="439">
        <v>37884</v>
      </c>
      <c r="AS15" s="439">
        <v>13496</v>
      </c>
      <c r="AT15" s="439">
        <v>24388</v>
      </c>
      <c r="AU15" s="439">
        <v>40566</v>
      </c>
      <c r="AV15" s="439">
        <v>15171</v>
      </c>
      <c r="AW15" s="439">
        <v>25395</v>
      </c>
      <c r="AX15" s="439">
        <v>42803</v>
      </c>
      <c r="AY15" s="439">
        <v>12550</v>
      </c>
      <c r="AZ15" s="439">
        <v>30253</v>
      </c>
      <c r="BA15" s="440" t="s">
        <v>138</v>
      </c>
    </row>
    <row r="16" spans="1:53">
      <c r="A16" s="440" t="s">
        <v>137</v>
      </c>
      <c r="B16" s="439">
        <v>211947</v>
      </c>
      <c r="C16" s="439">
        <v>75754</v>
      </c>
      <c r="D16" s="439">
        <v>136193</v>
      </c>
      <c r="E16" s="439">
        <v>224243</v>
      </c>
      <c r="F16" s="439">
        <v>77253</v>
      </c>
      <c r="G16" s="439">
        <v>146990</v>
      </c>
      <c r="H16" s="439">
        <v>223515</v>
      </c>
      <c r="I16" s="439">
        <v>83250</v>
      </c>
      <c r="J16" s="439">
        <v>140265</v>
      </c>
      <c r="K16" s="439">
        <v>240618</v>
      </c>
      <c r="L16" s="439">
        <v>97792</v>
      </c>
      <c r="M16" s="439">
        <v>142826</v>
      </c>
      <c r="N16" s="439">
        <v>237568</v>
      </c>
      <c r="O16" s="439">
        <v>93563</v>
      </c>
      <c r="P16" s="439">
        <v>144005</v>
      </c>
      <c r="Q16" s="439">
        <v>245594</v>
      </c>
      <c r="R16" s="439">
        <v>96136</v>
      </c>
      <c r="S16" s="439">
        <v>149458</v>
      </c>
      <c r="T16" s="439">
        <v>232153</v>
      </c>
      <c r="U16" s="439">
        <v>94988</v>
      </c>
      <c r="V16" s="439">
        <v>137165</v>
      </c>
      <c r="W16" s="439">
        <v>220106</v>
      </c>
      <c r="X16" s="439">
        <v>76722</v>
      </c>
      <c r="Y16" s="439">
        <v>143384</v>
      </c>
      <c r="Z16" s="439">
        <v>230705</v>
      </c>
      <c r="AA16" s="439">
        <v>84465</v>
      </c>
      <c r="AB16" s="439">
        <v>146240</v>
      </c>
      <c r="AC16" s="439">
        <v>205549</v>
      </c>
      <c r="AD16" s="439">
        <v>80591</v>
      </c>
      <c r="AE16" s="439">
        <v>124958</v>
      </c>
      <c r="AF16" s="439">
        <v>221153</v>
      </c>
      <c r="AG16" s="439">
        <v>73972</v>
      </c>
      <c r="AH16" s="439">
        <v>147181</v>
      </c>
      <c r="AI16" s="439">
        <v>225299</v>
      </c>
      <c r="AJ16" s="439">
        <v>93362</v>
      </c>
      <c r="AK16" s="439">
        <v>131937</v>
      </c>
      <c r="AL16" s="439">
        <v>214469</v>
      </c>
      <c r="AM16" s="439">
        <v>77999</v>
      </c>
      <c r="AN16" s="439">
        <v>136470</v>
      </c>
      <c r="AO16" s="439">
        <v>241209</v>
      </c>
      <c r="AP16" s="439">
        <v>85165</v>
      </c>
      <c r="AQ16" s="439">
        <v>156044</v>
      </c>
      <c r="AR16" s="439">
        <v>240973</v>
      </c>
      <c r="AS16" s="439">
        <v>101040</v>
      </c>
      <c r="AT16" s="439">
        <v>139933</v>
      </c>
      <c r="AU16" s="439">
        <v>211957</v>
      </c>
      <c r="AV16" s="439">
        <v>81442</v>
      </c>
      <c r="AW16" s="439">
        <v>130515</v>
      </c>
      <c r="AX16" s="439">
        <v>202331</v>
      </c>
      <c r="AY16" s="439">
        <v>77407</v>
      </c>
      <c r="AZ16" s="439">
        <v>124924</v>
      </c>
      <c r="BA16" s="440" t="s">
        <v>136</v>
      </c>
    </row>
    <row r="17" spans="1:53">
      <c r="A17" s="440" t="s">
        <v>135</v>
      </c>
      <c r="B17" s="439">
        <v>358811</v>
      </c>
      <c r="C17" s="439">
        <v>232114</v>
      </c>
      <c r="D17" s="439">
        <v>126697</v>
      </c>
      <c r="E17" s="439">
        <v>386943</v>
      </c>
      <c r="F17" s="439">
        <v>245961</v>
      </c>
      <c r="G17" s="439">
        <v>140982</v>
      </c>
      <c r="H17" s="439">
        <v>459368</v>
      </c>
      <c r="I17" s="439">
        <v>278332</v>
      </c>
      <c r="J17" s="439">
        <v>181036</v>
      </c>
      <c r="K17" s="439">
        <v>394970</v>
      </c>
      <c r="L17" s="439">
        <v>239880</v>
      </c>
      <c r="M17" s="439">
        <v>155090</v>
      </c>
      <c r="N17" s="439">
        <v>306068</v>
      </c>
      <c r="O17" s="439">
        <v>189383</v>
      </c>
      <c r="P17" s="439">
        <v>116685</v>
      </c>
      <c r="Q17" s="439">
        <v>306856</v>
      </c>
      <c r="R17" s="439">
        <v>188245</v>
      </c>
      <c r="S17" s="439">
        <v>118611</v>
      </c>
      <c r="T17" s="439">
        <v>370035</v>
      </c>
      <c r="U17" s="439">
        <v>237295</v>
      </c>
      <c r="V17" s="439">
        <v>132740</v>
      </c>
      <c r="W17" s="439">
        <v>403243</v>
      </c>
      <c r="X17" s="439">
        <v>246629</v>
      </c>
      <c r="Y17" s="439">
        <v>156614</v>
      </c>
      <c r="Z17" s="439">
        <v>276310</v>
      </c>
      <c r="AA17" s="439">
        <v>167004</v>
      </c>
      <c r="AB17" s="439">
        <v>109306</v>
      </c>
      <c r="AC17" s="439">
        <v>457397</v>
      </c>
      <c r="AD17" s="439">
        <v>262586</v>
      </c>
      <c r="AE17" s="439">
        <v>194811</v>
      </c>
      <c r="AF17" s="439">
        <v>506118</v>
      </c>
      <c r="AG17" s="439">
        <v>302650</v>
      </c>
      <c r="AH17" s="439">
        <v>203468</v>
      </c>
      <c r="AI17" s="439">
        <v>548602</v>
      </c>
      <c r="AJ17" s="439">
        <v>334585</v>
      </c>
      <c r="AK17" s="439">
        <v>214017</v>
      </c>
      <c r="AL17" s="439">
        <v>278633</v>
      </c>
      <c r="AM17" s="439">
        <v>173291</v>
      </c>
      <c r="AN17" s="439">
        <v>105342</v>
      </c>
      <c r="AO17" s="439">
        <v>346903</v>
      </c>
      <c r="AP17" s="439">
        <v>219992</v>
      </c>
      <c r="AQ17" s="439">
        <v>126911</v>
      </c>
      <c r="AR17" s="439">
        <v>464956</v>
      </c>
      <c r="AS17" s="439">
        <v>283770</v>
      </c>
      <c r="AT17" s="439">
        <v>181186</v>
      </c>
      <c r="AU17" s="439">
        <v>421761</v>
      </c>
      <c r="AV17" s="439">
        <v>264411</v>
      </c>
      <c r="AW17" s="439">
        <v>157350</v>
      </c>
      <c r="AX17" s="439">
        <v>331462</v>
      </c>
      <c r="AY17" s="439">
        <v>195515</v>
      </c>
      <c r="AZ17" s="439">
        <v>135947</v>
      </c>
      <c r="BA17" s="440" t="s">
        <v>134</v>
      </c>
    </row>
    <row r="18" spans="1:53">
      <c r="A18" s="440" t="s">
        <v>133</v>
      </c>
      <c r="B18" s="439">
        <v>158493</v>
      </c>
      <c r="C18" s="439">
        <v>108303</v>
      </c>
      <c r="D18" s="439">
        <v>50190</v>
      </c>
      <c r="E18" s="439">
        <v>162947</v>
      </c>
      <c r="F18" s="439">
        <v>120645</v>
      </c>
      <c r="G18" s="439">
        <v>42302</v>
      </c>
      <c r="H18" s="439">
        <v>166574</v>
      </c>
      <c r="I18" s="439">
        <v>120297</v>
      </c>
      <c r="J18" s="439">
        <v>46277</v>
      </c>
      <c r="K18" s="439">
        <v>141437</v>
      </c>
      <c r="L18" s="439">
        <v>93371</v>
      </c>
      <c r="M18" s="439">
        <v>48066</v>
      </c>
      <c r="N18" s="439">
        <v>141208</v>
      </c>
      <c r="O18" s="439">
        <v>108258</v>
      </c>
      <c r="P18" s="439">
        <v>32950</v>
      </c>
      <c r="Q18" s="439">
        <v>181905</v>
      </c>
      <c r="R18" s="439">
        <v>135046</v>
      </c>
      <c r="S18" s="439">
        <v>46859</v>
      </c>
      <c r="T18" s="439">
        <v>154712</v>
      </c>
      <c r="U18" s="439">
        <v>122432</v>
      </c>
      <c r="V18" s="439">
        <v>32280</v>
      </c>
      <c r="W18" s="439">
        <v>136190</v>
      </c>
      <c r="X18" s="439">
        <v>97454</v>
      </c>
      <c r="Y18" s="439">
        <v>38736</v>
      </c>
      <c r="Z18" s="439">
        <v>154144</v>
      </c>
      <c r="AA18" s="439">
        <v>112697</v>
      </c>
      <c r="AB18" s="439">
        <v>41447</v>
      </c>
      <c r="AC18" s="439">
        <v>152225</v>
      </c>
      <c r="AD18" s="439">
        <v>117704</v>
      </c>
      <c r="AE18" s="439">
        <v>34521</v>
      </c>
      <c r="AF18" s="439">
        <v>116962</v>
      </c>
      <c r="AG18" s="439">
        <v>85670</v>
      </c>
      <c r="AH18" s="439">
        <v>31292</v>
      </c>
      <c r="AI18" s="439">
        <v>92926</v>
      </c>
      <c r="AJ18" s="439">
        <v>61935</v>
      </c>
      <c r="AK18" s="439">
        <v>30991</v>
      </c>
      <c r="AL18" s="439">
        <v>119578</v>
      </c>
      <c r="AM18" s="439">
        <v>82587</v>
      </c>
      <c r="AN18" s="439">
        <v>36991</v>
      </c>
      <c r="AO18" s="439">
        <v>143786</v>
      </c>
      <c r="AP18" s="439">
        <v>109419</v>
      </c>
      <c r="AQ18" s="439">
        <v>34367</v>
      </c>
      <c r="AR18" s="439">
        <v>116986</v>
      </c>
      <c r="AS18" s="439">
        <v>85897</v>
      </c>
      <c r="AT18" s="439">
        <v>31089</v>
      </c>
      <c r="AU18" s="439">
        <v>97308</v>
      </c>
      <c r="AV18" s="439">
        <v>78279</v>
      </c>
      <c r="AW18" s="439">
        <v>19029</v>
      </c>
      <c r="AX18" s="439">
        <v>155522</v>
      </c>
      <c r="AY18" s="439">
        <v>108891</v>
      </c>
      <c r="AZ18" s="439">
        <v>46631</v>
      </c>
      <c r="BA18" s="440" t="s">
        <v>132</v>
      </c>
    </row>
    <row r="19" spans="1:53">
      <c r="A19" s="440" t="s">
        <v>131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440" t="s">
        <v>130</v>
      </c>
    </row>
    <row r="20" spans="1:53">
      <c r="A20" s="440" t="s">
        <v>129</v>
      </c>
      <c r="B20" s="439">
        <v>129347</v>
      </c>
      <c r="C20" s="439">
        <v>75631</v>
      </c>
      <c r="D20" s="439">
        <v>53716</v>
      </c>
      <c r="E20" s="439">
        <v>139920</v>
      </c>
      <c r="F20" s="439">
        <v>77950</v>
      </c>
      <c r="G20" s="439">
        <v>61970</v>
      </c>
      <c r="H20" s="439">
        <v>127397</v>
      </c>
      <c r="I20" s="439">
        <v>68060</v>
      </c>
      <c r="J20" s="439">
        <v>59337</v>
      </c>
      <c r="K20" s="439">
        <v>130542</v>
      </c>
      <c r="L20" s="439">
        <v>75475</v>
      </c>
      <c r="M20" s="439">
        <v>55067</v>
      </c>
      <c r="N20" s="439">
        <v>151100</v>
      </c>
      <c r="O20" s="439">
        <v>81180</v>
      </c>
      <c r="P20" s="439">
        <v>69920</v>
      </c>
      <c r="Q20" s="439">
        <v>127614</v>
      </c>
      <c r="R20" s="439">
        <v>75172</v>
      </c>
      <c r="S20" s="439">
        <v>52442</v>
      </c>
      <c r="T20" s="439">
        <v>139310</v>
      </c>
      <c r="U20" s="439">
        <v>73267</v>
      </c>
      <c r="V20" s="439">
        <v>66043</v>
      </c>
      <c r="W20" s="439">
        <v>143063</v>
      </c>
      <c r="X20" s="439">
        <v>76922</v>
      </c>
      <c r="Y20" s="439">
        <v>66141</v>
      </c>
      <c r="Z20" s="439">
        <v>130186</v>
      </c>
      <c r="AA20" s="439">
        <v>75734</v>
      </c>
      <c r="AB20" s="439">
        <v>54452</v>
      </c>
      <c r="AC20" s="439">
        <v>151283</v>
      </c>
      <c r="AD20" s="439">
        <v>89064</v>
      </c>
      <c r="AE20" s="439">
        <v>62219</v>
      </c>
      <c r="AF20" s="439">
        <v>135925</v>
      </c>
      <c r="AG20" s="439">
        <v>79639</v>
      </c>
      <c r="AH20" s="439">
        <v>56286</v>
      </c>
      <c r="AI20" s="439">
        <v>108132</v>
      </c>
      <c r="AJ20" s="439">
        <v>58717</v>
      </c>
      <c r="AK20" s="439">
        <v>49415</v>
      </c>
      <c r="AL20" s="439">
        <v>101697</v>
      </c>
      <c r="AM20" s="439">
        <v>66845</v>
      </c>
      <c r="AN20" s="439">
        <v>34852</v>
      </c>
      <c r="AO20" s="439">
        <v>113179</v>
      </c>
      <c r="AP20" s="439">
        <v>66552</v>
      </c>
      <c r="AQ20" s="439">
        <v>46627</v>
      </c>
      <c r="AR20" s="439">
        <v>106812</v>
      </c>
      <c r="AS20" s="439">
        <v>54646</v>
      </c>
      <c r="AT20" s="439">
        <v>52166</v>
      </c>
      <c r="AU20" s="439">
        <v>95390</v>
      </c>
      <c r="AV20" s="439">
        <v>52135</v>
      </c>
      <c r="AW20" s="439">
        <v>43255</v>
      </c>
      <c r="AX20" s="439">
        <v>112803</v>
      </c>
      <c r="AY20" s="439">
        <v>73109</v>
      </c>
      <c r="AZ20" s="439">
        <v>39694</v>
      </c>
      <c r="BA20" s="440" t="s">
        <v>128</v>
      </c>
    </row>
    <row r="21" spans="1:53">
      <c r="A21" s="440" t="s">
        <v>127</v>
      </c>
      <c r="B21" s="438">
        <v>220029</v>
      </c>
      <c r="C21" s="438">
        <v>123766</v>
      </c>
      <c r="D21" s="438">
        <v>96263</v>
      </c>
      <c r="E21" s="438">
        <v>196055</v>
      </c>
      <c r="F21" s="438">
        <v>118322</v>
      </c>
      <c r="G21" s="438">
        <v>77733</v>
      </c>
      <c r="H21" s="438">
        <v>174357</v>
      </c>
      <c r="I21" s="438">
        <v>104429</v>
      </c>
      <c r="J21" s="438">
        <v>69928</v>
      </c>
      <c r="K21" s="438">
        <v>211911</v>
      </c>
      <c r="L21" s="438">
        <v>123521</v>
      </c>
      <c r="M21" s="438">
        <v>88390</v>
      </c>
      <c r="N21" s="438">
        <v>172398</v>
      </c>
      <c r="O21" s="438">
        <v>100793</v>
      </c>
      <c r="P21" s="438">
        <v>71605</v>
      </c>
      <c r="Q21" s="438">
        <v>147802</v>
      </c>
      <c r="R21" s="438">
        <v>78906</v>
      </c>
      <c r="S21" s="438">
        <v>68896</v>
      </c>
      <c r="T21" s="438">
        <v>103433</v>
      </c>
      <c r="U21" s="438">
        <v>57681</v>
      </c>
      <c r="V21" s="438">
        <v>45752</v>
      </c>
      <c r="W21" s="438">
        <v>138395</v>
      </c>
      <c r="X21" s="438">
        <v>82163</v>
      </c>
      <c r="Y21" s="438">
        <v>56232</v>
      </c>
      <c r="Z21" s="438">
        <v>161400</v>
      </c>
      <c r="AA21" s="438">
        <v>99023</v>
      </c>
      <c r="AB21" s="438">
        <v>62377</v>
      </c>
      <c r="AC21" s="438">
        <v>118780</v>
      </c>
      <c r="AD21" s="438">
        <v>71301</v>
      </c>
      <c r="AE21" s="438">
        <v>47479</v>
      </c>
      <c r="AF21" s="438">
        <v>139509</v>
      </c>
      <c r="AG21" s="438">
        <v>99531</v>
      </c>
      <c r="AH21" s="438">
        <v>39978</v>
      </c>
      <c r="AI21" s="438">
        <v>181445</v>
      </c>
      <c r="AJ21" s="438">
        <v>109676</v>
      </c>
      <c r="AK21" s="438">
        <v>71769</v>
      </c>
      <c r="AL21" s="438">
        <v>206673</v>
      </c>
      <c r="AM21" s="438">
        <v>130164</v>
      </c>
      <c r="AN21" s="438">
        <v>76509</v>
      </c>
      <c r="AO21" s="438">
        <v>173521</v>
      </c>
      <c r="AP21" s="438">
        <v>104273</v>
      </c>
      <c r="AQ21" s="438">
        <v>69248</v>
      </c>
      <c r="AR21" s="438">
        <v>164760</v>
      </c>
      <c r="AS21" s="438">
        <v>99138</v>
      </c>
      <c r="AT21" s="438">
        <v>65622</v>
      </c>
      <c r="AU21" s="438">
        <v>197726</v>
      </c>
      <c r="AV21" s="438">
        <v>124341</v>
      </c>
      <c r="AW21" s="438">
        <v>73385</v>
      </c>
      <c r="AX21" s="439">
        <v>215842</v>
      </c>
      <c r="AY21" s="439">
        <v>129859</v>
      </c>
      <c r="AZ21" s="439">
        <v>85983</v>
      </c>
      <c r="BA21" s="440" t="s">
        <v>126</v>
      </c>
    </row>
    <row r="22" spans="1:53">
      <c r="A22" s="440" t="s">
        <v>125</v>
      </c>
      <c r="B22" s="437" t="s">
        <v>78</v>
      </c>
      <c r="C22" s="437" t="s">
        <v>78</v>
      </c>
      <c r="D22" s="437" t="s">
        <v>78</v>
      </c>
      <c r="E22" s="437" t="s">
        <v>78</v>
      </c>
      <c r="F22" s="437" t="s">
        <v>78</v>
      </c>
      <c r="G22" s="437" t="s">
        <v>78</v>
      </c>
      <c r="H22" s="437" t="s">
        <v>78</v>
      </c>
      <c r="I22" s="437" t="s">
        <v>30</v>
      </c>
      <c r="J22" s="437" t="s">
        <v>30</v>
      </c>
      <c r="K22" s="437" t="s">
        <v>78</v>
      </c>
      <c r="L22" s="437" t="s">
        <v>78</v>
      </c>
      <c r="M22" s="437" t="s">
        <v>78</v>
      </c>
      <c r="N22" s="437" t="s">
        <v>78</v>
      </c>
      <c r="O22" s="437" t="s">
        <v>78</v>
      </c>
      <c r="P22" s="437" t="s">
        <v>78</v>
      </c>
      <c r="Q22" s="437" t="s">
        <v>78</v>
      </c>
      <c r="R22" s="437" t="s">
        <v>78</v>
      </c>
      <c r="S22" s="437" t="s">
        <v>78</v>
      </c>
      <c r="T22" s="437" t="s">
        <v>78</v>
      </c>
      <c r="U22" s="437" t="s">
        <v>78</v>
      </c>
      <c r="V22" s="437" t="s">
        <v>78</v>
      </c>
      <c r="W22" s="437" t="s">
        <v>78</v>
      </c>
      <c r="X22" s="437" t="s">
        <v>78</v>
      </c>
      <c r="Y22" s="437" t="s">
        <v>78</v>
      </c>
      <c r="Z22" s="437" t="s">
        <v>78</v>
      </c>
      <c r="AA22" s="437" t="s">
        <v>78</v>
      </c>
      <c r="AB22" s="437" t="s">
        <v>78</v>
      </c>
      <c r="AC22" s="437" t="s">
        <v>78</v>
      </c>
      <c r="AD22" s="437" t="s">
        <v>78</v>
      </c>
      <c r="AE22" s="437" t="s">
        <v>78</v>
      </c>
      <c r="AF22" s="437" t="s">
        <v>78</v>
      </c>
      <c r="AG22" s="437" t="s">
        <v>78</v>
      </c>
      <c r="AH22" s="437" t="s">
        <v>78</v>
      </c>
      <c r="AI22" s="437">
        <v>469</v>
      </c>
      <c r="AJ22" s="437">
        <v>469</v>
      </c>
      <c r="AK22" s="437" t="s">
        <v>78</v>
      </c>
      <c r="AL22" s="437" t="s">
        <v>78</v>
      </c>
      <c r="AM22" s="437" t="s">
        <v>78</v>
      </c>
      <c r="AN22" s="437" t="s">
        <v>78</v>
      </c>
      <c r="AO22" s="437" t="s">
        <v>78</v>
      </c>
      <c r="AP22" s="437" t="s">
        <v>78</v>
      </c>
      <c r="AQ22" s="437" t="s">
        <v>78</v>
      </c>
      <c r="AR22" s="437" t="s">
        <v>78</v>
      </c>
      <c r="AS22" s="437" t="s">
        <v>78</v>
      </c>
      <c r="AT22" s="437" t="s">
        <v>78</v>
      </c>
      <c r="AU22" s="437" t="s">
        <v>78</v>
      </c>
      <c r="AV22" s="437" t="s">
        <v>78</v>
      </c>
      <c r="AW22" s="437" t="s">
        <v>78</v>
      </c>
      <c r="AX22" s="437" t="s">
        <v>78</v>
      </c>
      <c r="AY22" s="437" t="s">
        <v>78</v>
      </c>
      <c r="AZ22" s="437" t="s">
        <v>78</v>
      </c>
      <c r="BA22" s="440" t="s">
        <v>124</v>
      </c>
    </row>
    <row r="23" spans="1:53" ht="19.5" thickBot="1">
      <c r="A23" s="436"/>
      <c r="B23" s="435"/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4"/>
    </row>
    <row r="24" spans="1:53">
      <c r="A24" s="932" t="s">
        <v>60</v>
      </c>
      <c r="B24" s="440" t="s">
        <v>320</v>
      </c>
    </row>
    <row r="25" spans="1:53">
      <c r="A25" s="932" t="s">
        <v>58</v>
      </c>
      <c r="B25" s="440" t="s">
        <v>321</v>
      </c>
    </row>
  </sheetData>
  <mergeCells count="43">
    <mergeCell ref="N6:P6"/>
    <mergeCell ref="Q6:S6"/>
    <mergeCell ref="BA4:BA8"/>
    <mergeCell ref="AL4:AW4"/>
    <mergeCell ref="AL6:AN6"/>
    <mergeCell ref="AO6:AQ6"/>
    <mergeCell ref="AR6:AT6"/>
    <mergeCell ref="AX6:AZ6"/>
    <mergeCell ref="AX5:AZ5"/>
    <mergeCell ref="AU5:AW5"/>
    <mergeCell ref="AX4:AZ4"/>
    <mergeCell ref="AL5:AN5"/>
    <mergeCell ref="AO5:AQ5"/>
    <mergeCell ref="AR5:AT5"/>
    <mergeCell ref="A10:A11"/>
    <mergeCell ref="BA13:BA14"/>
    <mergeCell ref="AU6:AW6"/>
    <mergeCell ref="T6:V6"/>
    <mergeCell ref="W6:Y6"/>
    <mergeCell ref="Z6:AB6"/>
    <mergeCell ref="AC6:AE6"/>
    <mergeCell ref="AF6:AH6"/>
    <mergeCell ref="AI6:AK6"/>
    <mergeCell ref="B6:D6"/>
    <mergeCell ref="E6:G6"/>
    <mergeCell ref="H6:J6"/>
    <mergeCell ref="K6:M6"/>
    <mergeCell ref="AC5:AE5"/>
    <mergeCell ref="A4:A8"/>
    <mergeCell ref="B4:M4"/>
    <mergeCell ref="N4:Y4"/>
    <mergeCell ref="Z4:AK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F5:AH5"/>
    <mergeCell ref="AI5:AK5"/>
  </mergeCells>
  <pageMargins left="0.51181102362204722" right="0" top="0.74803149606299213" bottom="0.15748031496062992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9"/>
  <sheetViews>
    <sheetView showGridLines="0" zoomScale="70" zoomScaleNormal="70" workbookViewId="0">
      <pane ySplit="12" topLeftCell="A41" activePane="bottomLeft" state="frozen"/>
      <selection pane="bottomLeft" activeCell="B59" sqref="B59"/>
    </sheetView>
  </sheetViews>
  <sheetFormatPr defaultRowHeight="19.5" customHeight="1"/>
  <cols>
    <col min="1" max="1" width="12.42578125" style="43" customWidth="1"/>
    <col min="2" max="3" width="11.42578125" style="43" customWidth="1"/>
    <col min="4" max="5" width="14.28515625" style="43" customWidth="1"/>
    <col min="6" max="6" width="17.7109375" style="43" customWidth="1"/>
    <col min="7" max="7" width="9.28515625" style="43" customWidth="1"/>
    <col min="8" max="8" width="14.42578125" style="43" customWidth="1"/>
    <col min="9" max="10" width="9.85546875" style="43" customWidth="1"/>
    <col min="11" max="11" width="8.42578125" style="43" customWidth="1"/>
    <col min="12" max="12" width="14" style="43" customWidth="1"/>
    <col min="13" max="16384" width="9.140625" style="43"/>
  </cols>
  <sheetData>
    <row r="1" spans="1:13" ht="19.5" customHeight="1">
      <c r="A1" s="49" t="s">
        <v>318</v>
      </c>
      <c r="B1" s="49"/>
      <c r="C1" s="49"/>
      <c r="D1" s="49"/>
    </row>
    <row r="2" spans="1:13" ht="19.5" customHeight="1">
      <c r="A2" s="49" t="s">
        <v>319</v>
      </c>
      <c r="B2" s="49"/>
      <c r="C2" s="49"/>
      <c r="D2" s="49"/>
    </row>
    <row r="3" spans="1:13" ht="7.5" customHeight="1" thickBot="1"/>
    <row r="4" spans="1:13" ht="19.5" customHeight="1" thickBot="1">
      <c r="A4" s="790" t="s">
        <v>47</v>
      </c>
      <c r="B4" s="793" t="s">
        <v>77</v>
      </c>
      <c r="C4" s="794"/>
      <c r="D4" s="794"/>
      <c r="E4" s="794"/>
      <c r="F4" s="794"/>
      <c r="G4" s="794"/>
      <c r="H4" s="794"/>
      <c r="I4" s="794"/>
      <c r="J4" s="794"/>
      <c r="K4" s="795"/>
      <c r="L4" s="796" t="s">
        <v>46</v>
      </c>
    </row>
    <row r="5" spans="1:13" ht="19.5" customHeight="1">
      <c r="A5" s="791"/>
      <c r="B5" s="796" t="s">
        <v>13</v>
      </c>
      <c r="C5" s="799"/>
      <c r="D5" s="799"/>
      <c r="E5" s="799"/>
      <c r="F5" s="790"/>
      <c r="G5" s="796" t="s">
        <v>17</v>
      </c>
      <c r="H5" s="799"/>
      <c r="I5" s="799"/>
      <c r="J5" s="799"/>
      <c r="K5" s="790"/>
      <c r="L5" s="797"/>
    </row>
    <row r="6" spans="1:13" ht="19.5" customHeight="1" thickBot="1">
      <c r="A6" s="791"/>
      <c r="B6" s="798" t="s">
        <v>76</v>
      </c>
      <c r="C6" s="800"/>
      <c r="D6" s="800"/>
      <c r="E6" s="800"/>
      <c r="F6" s="792"/>
      <c r="G6" s="798" t="s">
        <v>75</v>
      </c>
      <c r="H6" s="800"/>
      <c r="I6" s="800"/>
      <c r="J6" s="800"/>
      <c r="K6" s="792"/>
      <c r="L6" s="797"/>
    </row>
    <row r="7" spans="1:13" ht="19.5" customHeight="1">
      <c r="A7" s="791"/>
      <c r="B7" s="431" t="s">
        <v>9</v>
      </c>
      <c r="C7" s="796" t="s">
        <v>8</v>
      </c>
      <c r="D7" s="799"/>
      <c r="E7" s="790"/>
      <c r="F7" s="431" t="s">
        <v>7</v>
      </c>
      <c r="G7" s="431" t="s">
        <v>9</v>
      </c>
      <c r="H7" s="431" t="s">
        <v>18</v>
      </c>
      <c r="I7" s="431" t="s">
        <v>19</v>
      </c>
      <c r="J7" s="431" t="s">
        <v>313</v>
      </c>
      <c r="K7" s="431" t="s">
        <v>21</v>
      </c>
      <c r="L7" s="797"/>
    </row>
    <row r="8" spans="1:13" ht="19.5" customHeight="1">
      <c r="A8" s="791"/>
      <c r="B8" s="431" t="s">
        <v>39</v>
      </c>
      <c r="C8" s="797" t="s">
        <v>45</v>
      </c>
      <c r="D8" s="801"/>
      <c r="E8" s="791"/>
      <c r="F8" s="431" t="s">
        <v>44</v>
      </c>
      <c r="G8" s="431" t="s">
        <v>39</v>
      </c>
      <c r="H8" s="431" t="s">
        <v>43</v>
      </c>
      <c r="I8" s="431" t="s">
        <v>37</v>
      </c>
      <c r="J8" s="431"/>
      <c r="K8" s="431" t="s">
        <v>36</v>
      </c>
      <c r="L8" s="797"/>
    </row>
    <row r="9" spans="1:13" ht="19.5" customHeight="1" thickBot="1">
      <c r="A9" s="791"/>
      <c r="B9" s="431"/>
      <c r="C9" s="798"/>
      <c r="D9" s="800"/>
      <c r="E9" s="792"/>
      <c r="F9" s="431" t="s">
        <v>74</v>
      </c>
      <c r="G9" s="431"/>
      <c r="H9" s="431" t="s">
        <v>38</v>
      </c>
      <c r="I9" s="431"/>
      <c r="J9" s="431"/>
      <c r="K9" s="431"/>
      <c r="L9" s="797"/>
    </row>
    <row r="10" spans="1:13" ht="19.5" customHeight="1">
      <c r="A10" s="791"/>
      <c r="B10" s="431"/>
      <c r="C10" s="431" t="s">
        <v>9</v>
      </c>
      <c r="D10" s="431" t="s">
        <v>14</v>
      </c>
      <c r="E10" s="431" t="s">
        <v>15</v>
      </c>
      <c r="F10" s="431" t="s">
        <v>40</v>
      </c>
      <c r="G10" s="431"/>
      <c r="H10" s="431"/>
      <c r="I10" s="431"/>
      <c r="J10" s="431"/>
      <c r="K10" s="431"/>
      <c r="L10" s="797"/>
    </row>
    <row r="11" spans="1:13" ht="19.5" customHeight="1" thickBot="1">
      <c r="A11" s="792"/>
      <c r="B11" s="431"/>
      <c r="C11" s="431" t="s">
        <v>39</v>
      </c>
      <c r="D11" s="431" t="s">
        <v>42</v>
      </c>
      <c r="E11" s="431" t="s">
        <v>41</v>
      </c>
      <c r="F11" s="431"/>
      <c r="G11" s="431"/>
      <c r="H11" s="431"/>
      <c r="I11" s="431"/>
      <c r="J11" s="431"/>
      <c r="K11" s="431"/>
      <c r="L11" s="798"/>
    </row>
    <row r="12" spans="1:13" ht="7.5" customHeight="1">
      <c r="A12" s="21"/>
      <c r="B12" s="721"/>
      <c r="C12" s="716"/>
      <c r="D12" s="657"/>
      <c r="E12" s="657"/>
      <c r="F12" s="659"/>
      <c r="G12" s="651"/>
      <c r="H12" s="651"/>
      <c r="I12" s="651"/>
      <c r="J12" s="651"/>
      <c r="K12" s="651"/>
      <c r="L12" s="642"/>
      <c r="M12" s="20"/>
    </row>
    <row r="13" spans="1:13" s="669" customFormat="1" ht="19.5" customHeight="1">
      <c r="A13" s="667">
        <v>2557</v>
      </c>
      <c r="B13" s="662">
        <f t="shared" ref="B13:K13" si="0">SUM(B14:B17)/4</f>
        <v>1424256.01</v>
      </c>
      <c r="C13" s="717">
        <f t="shared" si="0"/>
        <v>1413939.9275</v>
      </c>
      <c r="D13" s="646">
        <f t="shared" si="0"/>
        <v>1392103.2725</v>
      </c>
      <c r="E13" s="646">
        <f t="shared" si="0"/>
        <v>21836.657500000001</v>
      </c>
      <c r="F13" s="662">
        <f t="shared" si="0"/>
        <v>10316.08</v>
      </c>
      <c r="G13" s="654">
        <f t="shared" si="0"/>
        <v>591273.99250000005</v>
      </c>
      <c r="H13" s="654">
        <f t="shared" si="0"/>
        <v>131735.215</v>
      </c>
      <c r="I13" s="654">
        <f t="shared" si="0"/>
        <v>151740.81</v>
      </c>
      <c r="J13" s="654"/>
      <c r="K13" s="654">
        <f t="shared" si="0"/>
        <v>307797.96499999997</v>
      </c>
      <c r="L13" s="788" t="s">
        <v>35</v>
      </c>
      <c r="M13" s="789"/>
    </row>
    <row r="14" spans="1:13" ht="19.5" customHeight="1">
      <c r="A14" s="50" t="s">
        <v>65</v>
      </c>
      <c r="B14" s="661">
        <v>1406148</v>
      </c>
      <c r="C14" s="718">
        <v>1374672</v>
      </c>
      <c r="D14" s="644">
        <v>1349508</v>
      </c>
      <c r="E14" s="644">
        <v>25164</v>
      </c>
      <c r="F14" s="661">
        <v>31476</v>
      </c>
      <c r="G14" s="653">
        <v>605321</v>
      </c>
      <c r="H14" s="653">
        <v>133436</v>
      </c>
      <c r="I14" s="653">
        <v>157080</v>
      </c>
      <c r="J14" s="653"/>
      <c r="K14" s="653">
        <v>314805</v>
      </c>
      <c r="L14" s="50" t="s">
        <v>27</v>
      </c>
    </row>
    <row r="15" spans="1:13" ht="19.5" customHeight="1">
      <c r="A15" s="50" t="s">
        <v>68</v>
      </c>
      <c r="B15" s="661">
        <v>1431328.7</v>
      </c>
      <c r="C15" s="718">
        <v>1423509.89</v>
      </c>
      <c r="D15" s="644">
        <v>1397340.87</v>
      </c>
      <c r="E15" s="644">
        <v>26169.03</v>
      </c>
      <c r="F15" s="661">
        <v>7818.8</v>
      </c>
      <c r="G15" s="653">
        <v>582953.31000000006</v>
      </c>
      <c r="H15" s="653">
        <v>124425.07</v>
      </c>
      <c r="I15" s="653">
        <v>139982.38</v>
      </c>
      <c r="J15" s="653"/>
      <c r="K15" s="653">
        <v>318545.84999999998</v>
      </c>
      <c r="L15" s="50" t="s">
        <v>31</v>
      </c>
    </row>
    <row r="16" spans="1:13" ht="19.5" customHeight="1">
      <c r="A16" s="50" t="s">
        <v>67</v>
      </c>
      <c r="B16" s="661">
        <v>1436349.34</v>
      </c>
      <c r="C16" s="718">
        <v>1434596.82</v>
      </c>
      <c r="D16" s="644">
        <v>1405156.22</v>
      </c>
      <c r="E16" s="644">
        <v>29440.6</v>
      </c>
      <c r="F16" s="661">
        <v>1752.52</v>
      </c>
      <c r="G16" s="653">
        <v>580863.66</v>
      </c>
      <c r="H16" s="653">
        <v>139422.79</v>
      </c>
      <c r="I16" s="653">
        <v>148813.85999999999</v>
      </c>
      <c r="J16" s="653"/>
      <c r="K16" s="653">
        <v>292627.01</v>
      </c>
      <c r="L16" s="50" t="s">
        <v>29</v>
      </c>
    </row>
    <row r="17" spans="1:13" ht="19.5" customHeight="1">
      <c r="A17" s="50" t="s">
        <v>66</v>
      </c>
      <c r="B17" s="661">
        <v>1423198</v>
      </c>
      <c r="C17" s="718">
        <v>1422981</v>
      </c>
      <c r="D17" s="644">
        <v>1416408</v>
      </c>
      <c r="E17" s="644">
        <v>6573</v>
      </c>
      <c r="F17" s="661">
        <v>217</v>
      </c>
      <c r="G17" s="653">
        <v>595958</v>
      </c>
      <c r="H17" s="653">
        <v>129657</v>
      </c>
      <c r="I17" s="653">
        <v>161087</v>
      </c>
      <c r="J17" s="653"/>
      <c r="K17" s="653">
        <v>305214</v>
      </c>
      <c r="L17" s="50" t="s">
        <v>28</v>
      </c>
    </row>
    <row r="18" spans="1:13" ht="19.5" customHeight="1">
      <c r="A18" s="18"/>
      <c r="B18" s="722"/>
      <c r="C18" s="19"/>
      <c r="D18" s="649"/>
      <c r="E18" s="649"/>
      <c r="F18" s="660"/>
      <c r="G18" s="652"/>
      <c r="H18" s="652"/>
      <c r="I18" s="652"/>
      <c r="J18" s="652"/>
      <c r="K18" s="652"/>
      <c r="L18" s="19"/>
      <c r="M18" s="19"/>
    </row>
    <row r="19" spans="1:13" s="668" customFormat="1" ht="19.5" customHeight="1">
      <c r="A19" s="667">
        <v>2558</v>
      </c>
      <c r="B19" s="662">
        <f t="shared" ref="B19:K19" si="1">SUM(B20:B23)/4</f>
        <v>1399110.55</v>
      </c>
      <c r="C19" s="717">
        <f t="shared" si="1"/>
        <v>1395132.2050000001</v>
      </c>
      <c r="D19" s="646">
        <f t="shared" si="1"/>
        <v>1371724.095</v>
      </c>
      <c r="E19" s="646">
        <f t="shared" si="1"/>
        <v>23407.842499999999</v>
      </c>
      <c r="F19" s="662">
        <f t="shared" si="1"/>
        <v>3978.3424999999997</v>
      </c>
      <c r="G19" s="654">
        <f t="shared" si="1"/>
        <v>625554.44999999995</v>
      </c>
      <c r="H19" s="654">
        <f t="shared" si="1"/>
        <v>139816.15</v>
      </c>
      <c r="I19" s="654">
        <f t="shared" si="1"/>
        <v>170566.78750000001</v>
      </c>
      <c r="J19" s="654"/>
      <c r="K19" s="654">
        <f t="shared" si="1"/>
        <v>315171.50750000001</v>
      </c>
      <c r="L19" s="788" t="s">
        <v>34</v>
      </c>
      <c r="M19" s="789"/>
    </row>
    <row r="20" spans="1:13" ht="19.5" customHeight="1">
      <c r="A20" s="50" t="s">
        <v>65</v>
      </c>
      <c r="B20" s="661">
        <v>1393671.52</v>
      </c>
      <c r="C20" s="718">
        <v>1386729.6</v>
      </c>
      <c r="D20" s="644">
        <v>1362575.88</v>
      </c>
      <c r="E20" s="644">
        <v>24153.72</v>
      </c>
      <c r="F20" s="661">
        <v>6941.91</v>
      </c>
      <c r="G20" s="653">
        <v>627692.48</v>
      </c>
      <c r="H20" s="653">
        <v>146230.32</v>
      </c>
      <c r="I20" s="653">
        <v>185051.26</v>
      </c>
      <c r="J20" s="653"/>
      <c r="K20" s="653">
        <v>296410.90000000002</v>
      </c>
      <c r="L20" s="50" t="s">
        <v>27</v>
      </c>
    </row>
    <row r="21" spans="1:13" ht="19.5" customHeight="1">
      <c r="A21" s="50" t="s">
        <v>68</v>
      </c>
      <c r="B21" s="661">
        <v>1394826</v>
      </c>
      <c r="C21" s="718">
        <v>1388767</v>
      </c>
      <c r="D21" s="644">
        <v>1368352</v>
      </c>
      <c r="E21" s="644">
        <v>20414.650000000001</v>
      </c>
      <c r="F21" s="661">
        <v>6059</v>
      </c>
      <c r="G21" s="653">
        <v>628915</v>
      </c>
      <c r="H21" s="653">
        <v>137003.28</v>
      </c>
      <c r="I21" s="653">
        <v>165750.10999999999</v>
      </c>
      <c r="J21" s="653"/>
      <c r="K21" s="653">
        <v>326162.27</v>
      </c>
      <c r="L21" s="50" t="s">
        <v>31</v>
      </c>
    </row>
    <row r="22" spans="1:13" ht="27.75" customHeight="1">
      <c r="A22" s="50" t="s">
        <v>67</v>
      </c>
      <c r="B22" s="661">
        <v>1397695.68</v>
      </c>
      <c r="C22" s="718">
        <v>1394966.22</v>
      </c>
      <c r="D22" s="644">
        <v>1366251.5</v>
      </c>
      <c r="E22" s="644">
        <v>28714</v>
      </c>
      <c r="F22" s="661">
        <v>2729.46</v>
      </c>
      <c r="G22" s="653">
        <v>628214.31999999995</v>
      </c>
      <c r="H22" s="653">
        <v>143045</v>
      </c>
      <c r="I22" s="653">
        <v>162832.78</v>
      </c>
      <c r="J22" s="653"/>
      <c r="K22" s="653">
        <v>322335.86</v>
      </c>
      <c r="L22" s="50" t="s">
        <v>29</v>
      </c>
    </row>
    <row r="23" spans="1:13" ht="19.5" customHeight="1">
      <c r="A23" s="50" t="s">
        <v>66</v>
      </c>
      <c r="B23" s="661">
        <v>1410249</v>
      </c>
      <c r="C23" s="718">
        <v>1410066</v>
      </c>
      <c r="D23" s="644">
        <v>1389717</v>
      </c>
      <c r="E23" s="644">
        <v>20349</v>
      </c>
      <c r="F23" s="661">
        <v>183</v>
      </c>
      <c r="G23" s="653">
        <v>617396</v>
      </c>
      <c r="H23" s="653">
        <v>132986</v>
      </c>
      <c r="I23" s="653">
        <v>168633</v>
      </c>
      <c r="J23" s="653"/>
      <c r="K23" s="653">
        <v>315777</v>
      </c>
      <c r="L23" s="50" t="s">
        <v>28</v>
      </c>
    </row>
    <row r="24" spans="1:13" ht="19.5" customHeight="1">
      <c r="A24" s="667">
        <v>2559</v>
      </c>
      <c r="B24" s="662">
        <f t="shared" ref="B24:K24" si="2">SUM(B25:B28)/4</f>
        <v>1333860.1950000001</v>
      </c>
      <c r="C24" s="717">
        <f t="shared" si="2"/>
        <v>1325888.7075</v>
      </c>
      <c r="D24" s="646">
        <f t="shared" si="2"/>
        <v>1302266.1274999999</v>
      </c>
      <c r="E24" s="646">
        <f t="shared" si="2"/>
        <v>23622.58</v>
      </c>
      <c r="F24" s="662">
        <f t="shared" si="2"/>
        <v>7971.4899999999989</v>
      </c>
      <c r="G24" s="654">
        <f t="shared" si="2"/>
        <v>698935.76750000007</v>
      </c>
      <c r="H24" s="654">
        <f t="shared" si="2"/>
        <v>151512.47500000001</v>
      </c>
      <c r="I24" s="654">
        <f t="shared" si="2"/>
        <v>177752.4375</v>
      </c>
      <c r="J24" s="654"/>
      <c r="K24" s="654">
        <f t="shared" si="2"/>
        <v>369671.01249999995</v>
      </c>
      <c r="L24" s="788" t="s">
        <v>33</v>
      </c>
      <c r="M24" s="789"/>
    </row>
    <row r="25" spans="1:13" ht="19.5" customHeight="1">
      <c r="A25" s="50" t="s">
        <v>65</v>
      </c>
      <c r="B25" s="661">
        <v>1311076.8500000001</v>
      </c>
      <c r="C25" s="719">
        <f>SUM(D25:E25)</f>
        <v>1300059.04</v>
      </c>
      <c r="D25" s="644">
        <v>1280208.7</v>
      </c>
      <c r="E25" s="644">
        <v>19850.34</v>
      </c>
      <c r="F25" s="661">
        <v>11017.81</v>
      </c>
      <c r="G25" s="653">
        <v>718602</v>
      </c>
      <c r="H25" s="653">
        <v>153713</v>
      </c>
      <c r="I25" s="653">
        <v>197812</v>
      </c>
      <c r="J25" s="653"/>
      <c r="K25" s="653">
        <v>367077</v>
      </c>
      <c r="L25" s="50" t="s">
        <v>27</v>
      </c>
    </row>
    <row r="26" spans="1:13" ht="19.5" customHeight="1">
      <c r="A26" s="50" t="s">
        <v>68</v>
      </c>
      <c r="B26" s="661">
        <v>1326644.72</v>
      </c>
      <c r="C26" s="719">
        <f>SUM(D26:E26)</f>
        <v>1307036.4400000002</v>
      </c>
      <c r="D26" s="644">
        <v>1281017.6100000001</v>
      </c>
      <c r="E26" s="644">
        <v>26018.83</v>
      </c>
      <c r="F26" s="661">
        <v>19608.28</v>
      </c>
      <c r="G26" s="653">
        <v>705228.28</v>
      </c>
      <c r="H26" s="653">
        <v>158874.64000000001</v>
      </c>
      <c r="I26" s="653">
        <v>161038.28</v>
      </c>
      <c r="J26" s="653"/>
      <c r="K26" s="653">
        <v>385315.36</v>
      </c>
      <c r="L26" s="50" t="s">
        <v>31</v>
      </c>
    </row>
    <row r="27" spans="1:13" ht="19.5" customHeight="1">
      <c r="A27" s="50" t="s">
        <v>67</v>
      </c>
      <c r="B27" s="661">
        <v>1348183.1</v>
      </c>
      <c r="C27" s="719">
        <f>SUM(D27:E27)</f>
        <v>1348183.1099999999</v>
      </c>
      <c r="D27" s="644">
        <v>1332622.46</v>
      </c>
      <c r="E27" s="644">
        <v>15560.65</v>
      </c>
      <c r="F27" s="661">
        <v>0</v>
      </c>
      <c r="G27" s="653">
        <v>685632.9</v>
      </c>
      <c r="H27" s="653">
        <v>148910.26</v>
      </c>
      <c r="I27" s="653">
        <v>177871.09</v>
      </c>
      <c r="J27" s="653"/>
      <c r="K27" s="653">
        <v>358851.56</v>
      </c>
      <c r="L27" s="50" t="s">
        <v>29</v>
      </c>
    </row>
    <row r="28" spans="1:13" ht="19.5" customHeight="1">
      <c r="A28" s="50" t="s">
        <v>66</v>
      </c>
      <c r="B28" s="661">
        <v>1349536.11</v>
      </c>
      <c r="C28" s="719">
        <f>SUM(D28:E28)</f>
        <v>1348276.24</v>
      </c>
      <c r="D28" s="644">
        <v>1315215.74</v>
      </c>
      <c r="E28" s="644">
        <v>33060.5</v>
      </c>
      <c r="F28" s="661">
        <v>1259.8699999999999</v>
      </c>
      <c r="G28" s="653">
        <v>686279.89</v>
      </c>
      <c r="H28" s="653">
        <v>144552</v>
      </c>
      <c r="I28" s="653">
        <v>174288.38</v>
      </c>
      <c r="J28" s="653"/>
      <c r="K28" s="653">
        <v>367440.13</v>
      </c>
      <c r="L28" s="50" t="s">
        <v>28</v>
      </c>
    </row>
    <row r="29" spans="1:13" ht="19.5" customHeight="1">
      <c r="A29" s="51">
        <v>2560</v>
      </c>
      <c r="B29" s="662">
        <f t="shared" ref="B29:K29" si="3">SUM(B30:B33)/4</f>
        <v>1334746.5</v>
      </c>
      <c r="C29" s="717">
        <f t="shared" si="3"/>
        <v>1322096.75</v>
      </c>
      <c r="D29" s="646">
        <f t="shared" si="3"/>
        <v>1294230.3374999999</v>
      </c>
      <c r="E29" s="646">
        <f t="shared" si="3"/>
        <v>27866.607499999998</v>
      </c>
      <c r="F29" s="662">
        <f t="shared" si="3"/>
        <v>12649.735000000001</v>
      </c>
      <c r="G29" s="654">
        <f t="shared" si="3"/>
        <v>705791</v>
      </c>
      <c r="H29" s="654">
        <f t="shared" si="3"/>
        <v>156643.25</v>
      </c>
      <c r="I29" s="654">
        <f t="shared" si="3"/>
        <v>162287.25</v>
      </c>
      <c r="J29" s="654"/>
      <c r="K29" s="654">
        <f t="shared" si="3"/>
        <v>386860.5</v>
      </c>
      <c r="L29" s="51" t="s">
        <v>32</v>
      </c>
    </row>
    <row r="30" spans="1:13" ht="19.5" customHeight="1">
      <c r="A30" s="50" t="s">
        <v>65</v>
      </c>
      <c r="B30" s="663">
        <v>1302016</v>
      </c>
      <c r="C30" s="720">
        <v>1278764</v>
      </c>
      <c r="D30" s="645">
        <v>1244459.3500000001</v>
      </c>
      <c r="E30" s="645">
        <v>34305.43</v>
      </c>
      <c r="F30" s="663">
        <v>23251.94</v>
      </c>
      <c r="G30" s="655">
        <v>735714</v>
      </c>
      <c r="H30" s="655">
        <v>171545</v>
      </c>
      <c r="I30" s="655">
        <v>166278</v>
      </c>
      <c r="J30" s="655"/>
      <c r="K30" s="655">
        <v>397891</v>
      </c>
      <c r="L30" s="50" t="s">
        <v>27</v>
      </c>
    </row>
    <row r="31" spans="1:13" ht="19.5" customHeight="1">
      <c r="A31" s="50" t="s">
        <v>68</v>
      </c>
      <c r="B31" s="663">
        <v>1307880</v>
      </c>
      <c r="C31" s="720">
        <v>1288137</v>
      </c>
      <c r="D31" s="645">
        <v>1264250</v>
      </c>
      <c r="E31" s="645">
        <v>23887</v>
      </c>
      <c r="F31" s="663">
        <v>19743</v>
      </c>
      <c r="G31" s="655">
        <v>731924</v>
      </c>
      <c r="H31" s="655">
        <v>169984</v>
      </c>
      <c r="I31" s="655">
        <v>153574</v>
      </c>
      <c r="J31" s="655"/>
      <c r="K31" s="655">
        <v>408366</v>
      </c>
      <c r="L31" s="50" t="s">
        <v>31</v>
      </c>
    </row>
    <row r="32" spans="1:13" ht="19.5" customHeight="1">
      <c r="A32" s="50" t="s">
        <v>67</v>
      </c>
      <c r="B32" s="663">
        <v>1385879</v>
      </c>
      <c r="C32" s="720">
        <v>1385879</v>
      </c>
      <c r="D32" s="645">
        <v>1361389</v>
      </c>
      <c r="E32" s="645">
        <v>24490</v>
      </c>
      <c r="F32" s="664" t="s">
        <v>30</v>
      </c>
      <c r="G32" s="655">
        <v>655715</v>
      </c>
      <c r="H32" s="655">
        <v>124602</v>
      </c>
      <c r="I32" s="655">
        <v>169469</v>
      </c>
      <c r="J32" s="655"/>
      <c r="K32" s="655">
        <v>361644</v>
      </c>
      <c r="L32" s="50" t="s">
        <v>29</v>
      </c>
    </row>
    <row r="33" spans="1:12" ht="19.5" customHeight="1">
      <c r="A33" s="50" t="s">
        <v>66</v>
      </c>
      <c r="B33" s="663">
        <v>1343211</v>
      </c>
      <c r="C33" s="720">
        <v>1335607</v>
      </c>
      <c r="D33" s="645">
        <v>1306823</v>
      </c>
      <c r="E33" s="645">
        <v>28784</v>
      </c>
      <c r="F33" s="663">
        <v>7604</v>
      </c>
      <c r="G33" s="655">
        <v>699811</v>
      </c>
      <c r="H33" s="655">
        <v>160442</v>
      </c>
      <c r="I33" s="655">
        <v>159828</v>
      </c>
      <c r="J33" s="655"/>
      <c r="K33" s="655">
        <v>379541</v>
      </c>
      <c r="L33" s="50" t="s">
        <v>28</v>
      </c>
    </row>
    <row r="34" spans="1:12" ht="26.25" customHeight="1">
      <c r="A34" s="51">
        <v>2561</v>
      </c>
      <c r="B34" s="662">
        <f t="shared" ref="B34:K34" si="4">SUM(B35:B38)/4</f>
        <v>1303122.25</v>
      </c>
      <c r="C34" s="717">
        <f t="shared" si="4"/>
        <v>1284435.75</v>
      </c>
      <c r="D34" s="646">
        <f t="shared" si="4"/>
        <v>1262949.75</v>
      </c>
      <c r="E34" s="646">
        <f t="shared" si="4"/>
        <v>21485.5</v>
      </c>
      <c r="F34" s="662">
        <f t="shared" si="4"/>
        <v>18686.5</v>
      </c>
      <c r="G34" s="654">
        <f t="shared" si="4"/>
        <v>743402.5</v>
      </c>
      <c r="H34" s="654">
        <f t="shared" si="4"/>
        <v>193575.75</v>
      </c>
      <c r="I34" s="654">
        <f t="shared" si="4"/>
        <v>175303.25</v>
      </c>
      <c r="J34" s="654"/>
      <c r="K34" s="654">
        <f t="shared" si="4"/>
        <v>381273.25</v>
      </c>
      <c r="L34" s="51">
        <v>2018</v>
      </c>
    </row>
    <row r="35" spans="1:12" ht="19.5" customHeight="1">
      <c r="A35" s="50" t="s">
        <v>65</v>
      </c>
      <c r="B35" s="663">
        <v>1293967</v>
      </c>
      <c r="C35" s="720">
        <v>1261602</v>
      </c>
      <c r="D35" s="645">
        <v>1236358</v>
      </c>
      <c r="E35" s="645">
        <v>25243</v>
      </c>
      <c r="F35" s="663">
        <v>32365</v>
      </c>
      <c r="G35" s="655">
        <v>750155</v>
      </c>
      <c r="H35" s="655">
        <v>188581</v>
      </c>
      <c r="I35" s="655">
        <v>184542</v>
      </c>
      <c r="J35" s="655"/>
      <c r="K35" s="655">
        <v>377032</v>
      </c>
      <c r="L35" s="50" t="s">
        <v>27</v>
      </c>
    </row>
    <row r="36" spans="1:12" ht="19.5" customHeight="1">
      <c r="A36" s="50" t="s">
        <v>68</v>
      </c>
      <c r="B36" s="663">
        <v>1287096</v>
      </c>
      <c r="C36" s="720">
        <v>1275923</v>
      </c>
      <c r="D36" s="645">
        <v>1252549</v>
      </c>
      <c r="E36" s="645">
        <v>23374</v>
      </c>
      <c r="F36" s="663">
        <v>11173</v>
      </c>
      <c r="G36" s="655">
        <v>758821</v>
      </c>
      <c r="H36" s="655">
        <v>206694</v>
      </c>
      <c r="I36" s="655">
        <v>185171</v>
      </c>
      <c r="J36" s="655"/>
      <c r="K36" s="655">
        <v>393956</v>
      </c>
      <c r="L36" s="50" t="s">
        <v>31</v>
      </c>
    </row>
    <row r="37" spans="1:12" ht="19.5" customHeight="1">
      <c r="A37" s="50" t="s">
        <v>67</v>
      </c>
      <c r="B37" s="663">
        <v>1311683</v>
      </c>
      <c r="C37" s="720">
        <v>1310835</v>
      </c>
      <c r="D37" s="645">
        <v>1299811</v>
      </c>
      <c r="E37" s="645">
        <v>11023</v>
      </c>
      <c r="F37" s="664">
        <v>848</v>
      </c>
      <c r="G37" s="655">
        <v>735826</v>
      </c>
      <c r="H37" s="655">
        <v>201254</v>
      </c>
      <c r="I37" s="655">
        <v>168598</v>
      </c>
      <c r="J37" s="655"/>
      <c r="K37" s="655">
        <v>365974</v>
      </c>
      <c r="L37" s="50" t="s">
        <v>29</v>
      </c>
    </row>
    <row r="38" spans="1:12" ht="19.5" customHeight="1">
      <c r="A38" s="50" t="s">
        <v>66</v>
      </c>
      <c r="B38" s="663">
        <v>1319743</v>
      </c>
      <c r="C38" s="720">
        <v>1289383</v>
      </c>
      <c r="D38" s="645">
        <v>1263081</v>
      </c>
      <c r="E38" s="645">
        <v>26302</v>
      </c>
      <c r="F38" s="663">
        <v>30360</v>
      </c>
      <c r="G38" s="655">
        <v>728808</v>
      </c>
      <c r="H38" s="655">
        <v>177774</v>
      </c>
      <c r="I38" s="655">
        <v>162902</v>
      </c>
      <c r="J38" s="655"/>
      <c r="K38" s="655">
        <v>388131</v>
      </c>
      <c r="L38" s="50" t="s">
        <v>28</v>
      </c>
    </row>
    <row r="39" spans="1:12" ht="26.25" customHeight="1">
      <c r="A39" s="51">
        <v>2562</v>
      </c>
      <c r="B39" s="662">
        <f t="shared" ref="B39:K39" si="5">SUM(B40:B43)/4</f>
        <v>1240342.5</v>
      </c>
      <c r="C39" s="717">
        <f t="shared" si="5"/>
        <v>1199664.75</v>
      </c>
      <c r="D39" s="646">
        <f t="shared" si="5"/>
        <v>1179576.75</v>
      </c>
      <c r="E39" s="646">
        <f t="shared" si="5"/>
        <v>20088</v>
      </c>
      <c r="F39" s="662">
        <f t="shared" si="5"/>
        <v>40677.75</v>
      </c>
      <c r="G39" s="654">
        <f t="shared" si="5"/>
        <v>811429.5</v>
      </c>
      <c r="H39" s="654">
        <f t="shared" si="5"/>
        <v>200282.25</v>
      </c>
      <c r="I39" s="654">
        <f t="shared" si="5"/>
        <v>167015</v>
      </c>
      <c r="J39" s="654"/>
      <c r="K39" s="654">
        <f t="shared" si="5"/>
        <v>444132.25</v>
      </c>
      <c r="L39" s="51">
        <v>2019</v>
      </c>
    </row>
    <row r="40" spans="1:12" ht="19.5" customHeight="1">
      <c r="A40" s="50" t="s">
        <v>65</v>
      </c>
      <c r="B40" s="663">
        <v>1268832</v>
      </c>
      <c r="C40" s="720">
        <v>1197845</v>
      </c>
      <c r="D40" s="645">
        <v>1184151</v>
      </c>
      <c r="E40" s="645">
        <v>13694</v>
      </c>
      <c r="F40" s="663">
        <v>70987</v>
      </c>
      <c r="G40" s="655">
        <v>781004</v>
      </c>
      <c r="H40" s="655">
        <v>189898</v>
      </c>
      <c r="I40" s="655">
        <v>174365</v>
      </c>
      <c r="J40" s="655"/>
      <c r="K40" s="655">
        <v>416741</v>
      </c>
      <c r="L40" s="50" t="s">
        <v>27</v>
      </c>
    </row>
    <row r="41" spans="1:12" ht="19.5" customHeight="1">
      <c r="A41" s="50" t="s">
        <v>68</v>
      </c>
      <c r="B41" s="663">
        <v>1245867</v>
      </c>
      <c r="C41" s="720">
        <v>1197067</v>
      </c>
      <c r="D41" s="645">
        <v>1171095</v>
      </c>
      <c r="E41" s="645">
        <v>25972</v>
      </c>
      <c r="F41" s="663">
        <v>48800</v>
      </c>
      <c r="G41" s="655">
        <v>805488</v>
      </c>
      <c r="H41" s="655">
        <v>190458</v>
      </c>
      <c r="I41" s="655">
        <v>164015</v>
      </c>
      <c r="J41" s="655"/>
      <c r="K41" s="655">
        <v>451015</v>
      </c>
      <c r="L41" s="50" t="s">
        <v>31</v>
      </c>
    </row>
    <row r="42" spans="1:12" ht="19.5" customHeight="1">
      <c r="A42" s="50" t="s">
        <v>67</v>
      </c>
      <c r="B42" s="663">
        <v>1201981</v>
      </c>
      <c r="C42" s="720">
        <v>1178865</v>
      </c>
      <c r="D42" s="645">
        <v>1164344</v>
      </c>
      <c r="E42" s="645">
        <v>14521</v>
      </c>
      <c r="F42" s="670">
        <v>23116</v>
      </c>
      <c r="G42" s="671">
        <v>850671</v>
      </c>
      <c r="H42" s="671">
        <v>231399</v>
      </c>
      <c r="I42" s="671">
        <v>178910</v>
      </c>
      <c r="J42" s="671"/>
      <c r="K42" s="671">
        <v>440362</v>
      </c>
      <c r="L42" s="50" t="s">
        <v>29</v>
      </c>
    </row>
    <row r="43" spans="1:12" ht="19.5" customHeight="1">
      <c r="A43" s="50" t="s">
        <v>66</v>
      </c>
      <c r="B43" s="663">
        <v>1244690</v>
      </c>
      <c r="C43" s="720">
        <v>1224882</v>
      </c>
      <c r="D43" s="645">
        <v>1198717</v>
      </c>
      <c r="E43" s="645">
        <v>26165</v>
      </c>
      <c r="F43" s="670">
        <v>19808</v>
      </c>
      <c r="G43" s="671">
        <v>808555</v>
      </c>
      <c r="H43" s="671">
        <v>189374</v>
      </c>
      <c r="I43" s="671">
        <v>150770</v>
      </c>
      <c r="J43" s="671"/>
      <c r="K43" s="671">
        <v>468411</v>
      </c>
      <c r="L43" s="50" t="s">
        <v>28</v>
      </c>
    </row>
    <row r="44" spans="1:12" ht="26.25" customHeight="1">
      <c r="A44" s="51">
        <v>2563</v>
      </c>
      <c r="B44" s="662">
        <f t="shared" ref="B44:K44" si="6">SUM(B45:B48)/4</f>
        <v>1328974</v>
      </c>
      <c r="C44" s="717">
        <f t="shared" si="6"/>
        <v>1282238</v>
      </c>
      <c r="D44" s="646">
        <f t="shared" si="6"/>
        <v>1248764.5</v>
      </c>
      <c r="E44" s="646">
        <f t="shared" si="6"/>
        <v>33473.5</v>
      </c>
      <c r="F44" s="662">
        <f t="shared" si="6"/>
        <v>46736.25</v>
      </c>
      <c r="G44" s="654">
        <f t="shared" si="6"/>
        <v>726184.75</v>
      </c>
      <c r="H44" s="654">
        <f t="shared" si="6"/>
        <v>183512.75</v>
      </c>
      <c r="I44" s="654">
        <f t="shared" si="6"/>
        <v>217719.25</v>
      </c>
      <c r="J44" s="654"/>
      <c r="K44" s="654">
        <f t="shared" si="6"/>
        <v>377858.5</v>
      </c>
      <c r="L44" s="51">
        <v>2020</v>
      </c>
    </row>
    <row r="45" spans="1:12" ht="19.5" customHeight="1">
      <c r="A45" s="50" t="s">
        <v>65</v>
      </c>
      <c r="B45" s="663">
        <v>1264052</v>
      </c>
      <c r="C45" s="720">
        <v>1141244</v>
      </c>
      <c r="D45" s="645">
        <v>1123034</v>
      </c>
      <c r="E45" s="645">
        <v>18210</v>
      </c>
      <c r="F45" s="663">
        <v>122808</v>
      </c>
      <c r="G45" s="655">
        <v>789956</v>
      </c>
      <c r="H45" s="655">
        <v>200436</v>
      </c>
      <c r="I45" s="655">
        <v>166868</v>
      </c>
      <c r="J45" s="655"/>
      <c r="K45" s="655">
        <v>422652</v>
      </c>
      <c r="L45" s="50" t="s">
        <v>27</v>
      </c>
    </row>
    <row r="46" spans="1:12" ht="19.5" customHeight="1">
      <c r="A46" s="50" t="s">
        <v>68</v>
      </c>
      <c r="B46" s="663">
        <v>1331745</v>
      </c>
      <c r="C46" s="720">
        <v>1287643</v>
      </c>
      <c r="D46" s="645">
        <v>1235110</v>
      </c>
      <c r="E46" s="645">
        <v>52533</v>
      </c>
      <c r="F46" s="663">
        <v>44102</v>
      </c>
      <c r="G46" s="655">
        <v>723179</v>
      </c>
      <c r="H46" s="655">
        <v>176780</v>
      </c>
      <c r="I46" s="655">
        <v>379011</v>
      </c>
      <c r="J46" s="655"/>
      <c r="K46" s="655">
        <v>379011</v>
      </c>
      <c r="L46" s="50" t="s">
        <v>31</v>
      </c>
    </row>
    <row r="47" spans="1:12" ht="19.5" customHeight="1">
      <c r="A47" s="50" t="s">
        <v>67</v>
      </c>
      <c r="B47" s="663">
        <v>1340769</v>
      </c>
      <c r="C47" s="720">
        <v>1335269</v>
      </c>
      <c r="D47" s="645">
        <v>1289307</v>
      </c>
      <c r="E47" s="645">
        <v>45962</v>
      </c>
      <c r="F47" s="670">
        <v>5501</v>
      </c>
      <c r="G47" s="671">
        <v>714921</v>
      </c>
      <c r="H47" s="671">
        <v>188941</v>
      </c>
      <c r="I47" s="671">
        <v>168196</v>
      </c>
      <c r="J47" s="671"/>
      <c r="K47" s="671">
        <v>357784</v>
      </c>
      <c r="L47" s="50" t="s">
        <v>29</v>
      </c>
    </row>
    <row r="48" spans="1:12" ht="19.5" customHeight="1">
      <c r="A48" s="50" t="s">
        <v>66</v>
      </c>
      <c r="B48" s="663">
        <v>1379330</v>
      </c>
      <c r="C48" s="720">
        <v>1364796</v>
      </c>
      <c r="D48" s="645">
        <v>1347607</v>
      </c>
      <c r="E48" s="645">
        <v>17189</v>
      </c>
      <c r="F48" s="670">
        <v>14534</v>
      </c>
      <c r="G48" s="671">
        <v>676683</v>
      </c>
      <c r="H48" s="671">
        <v>167894</v>
      </c>
      <c r="I48" s="671">
        <v>156802</v>
      </c>
      <c r="J48" s="671"/>
      <c r="K48" s="671">
        <v>351987</v>
      </c>
      <c r="L48" s="50" t="s">
        <v>28</v>
      </c>
    </row>
    <row r="49" spans="1:13" ht="27" customHeight="1">
      <c r="A49" s="51">
        <v>2564</v>
      </c>
      <c r="B49" s="662">
        <f t="shared" ref="B49:I49" si="7">SUM(B50:B53)/4</f>
        <v>1242754.75</v>
      </c>
      <c r="C49" s="717">
        <f t="shared" si="7"/>
        <v>1196044.5</v>
      </c>
      <c r="D49" s="646">
        <f t="shared" si="7"/>
        <v>1171085</v>
      </c>
      <c r="E49" s="646">
        <f t="shared" si="7"/>
        <v>24959.5</v>
      </c>
      <c r="F49" s="662">
        <f t="shared" si="7"/>
        <v>46710.25</v>
      </c>
      <c r="G49" s="654">
        <f t="shared" si="7"/>
        <v>814491.5</v>
      </c>
      <c r="H49" s="654">
        <f t="shared" si="7"/>
        <v>225912.75</v>
      </c>
      <c r="I49" s="654">
        <f t="shared" si="7"/>
        <v>168523.5</v>
      </c>
      <c r="J49" s="654"/>
      <c r="K49" s="654">
        <f t="shared" ref="K49" si="8">SUM(K50:K53)/4</f>
        <v>337127.25</v>
      </c>
      <c r="L49" s="51">
        <v>2021</v>
      </c>
    </row>
    <row r="50" spans="1:13" s="930" customFormat="1" ht="19.5" customHeight="1">
      <c r="A50" s="925" t="s">
        <v>65</v>
      </c>
      <c r="B50" s="926">
        <v>1221201</v>
      </c>
      <c r="C50" s="927">
        <v>1119818</v>
      </c>
      <c r="D50" s="928">
        <v>1098034</v>
      </c>
      <c r="E50" s="928">
        <v>21784</v>
      </c>
      <c r="F50" s="926">
        <v>101383</v>
      </c>
      <c r="G50" s="929">
        <v>835306</v>
      </c>
      <c r="H50" s="929">
        <v>211205</v>
      </c>
      <c r="I50" s="929">
        <v>167355</v>
      </c>
      <c r="J50" s="929"/>
      <c r="K50" s="929">
        <v>456746</v>
      </c>
      <c r="L50" s="925" t="s">
        <v>27</v>
      </c>
    </row>
    <row r="51" spans="1:13" s="930" customFormat="1" ht="19.5" customHeight="1">
      <c r="A51" s="925" t="s">
        <v>68</v>
      </c>
      <c r="B51" s="926">
        <v>1243399</v>
      </c>
      <c r="C51" s="927">
        <v>1195093</v>
      </c>
      <c r="D51" s="928">
        <v>1173778</v>
      </c>
      <c r="E51" s="928">
        <v>21315</v>
      </c>
      <c r="F51" s="926">
        <v>48306</v>
      </c>
      <c r="G51" s="929">
        <v>813789</v>
      </c>
      <c r="H51" s="929">
        <v>237161</v>
      </c>
      <c r="I51" s="929">
        <v>169990</v>
      </c>
      <c r="J51" s="929"/>
      <c r="K51" s="929">
        <v>406638</v>
      </c>
      <c r="L51" s="925" t="s">
        <v>31</v>
      </c>
    </row>
    <row r="52" spans="1:13" s="930" customFormat="1" ht="19.5" customHeight="1">
      <c r="A52" s="925" t="s">
        <v>67</v>
      </c>
      <c r="B52" s="926">
        <v>1298981</v>
      </c>
      <c r="C52" s="927">
        <v>1287036</v>
      </c>
      <c r="D52" s="928">
        <v>1259323</v>
      </c>
      <c r="E52" s="928">
        <v>27713</v>
      </c>
      <c r="F52" s="926">
        <v>11945</v>
      </c>
      <c r="G52" s="929">
        <v>758695</v>
      </c>
      <c r="H52" s="929">
        <v>221763</v>
      </c>
      <c r="I52" s="929">
        <v>163800</v>
      </c>
      <c r="J52" s="929"/>
      <c r="K52" s="929">
        <v>373132</v>
      </c>
      <c r="L52" s="925" t="s">
        <v>29</v>
      </c>
    </row>
    <row r="53" spans="1:13" s="930" customFormat="1" ht="19.5" customHeight="1">
      <c r="A53" s="925" t="s">
        <v>66</v>
      </c>
      <c r="B53" s="926">
        <v>1207438</v>
      </c>
      <c r="C53" s="927">
        <v>1182231</v>
      </c>
      <c r="D53" s="928">
        <v>1153205</v>
      </c>
      <c r="E53" s="928">
        <v>29026</v>
      </c>
      <c r="F53" s="926">
        <v>25207</v>
      </c>
      <c r="G53" s="929">
        <v>850176</v>
      </c>
      <c r="H53" s="929">
        <v>233522</v>
      </c>
      <c r="I53" s="929">
        <v>172949</v>
      </c>
      <c r="J53" s="929">
        <v>331712</v>
      </c>
      <c r="K53" s="929">
        <v>111993</v>
      </c>
      <c r="L53" s="925" t="s">
        <v>28</v>
      </c>
      <c r="M53" s="931"/>
    </row>
    <row r="54" spans="1:13" ht="27" customHeight="1">
      <c r="A54" s="51">
        <v>2565</v>
      </c>
      <c r="B54" s="662"/>
      <c r="C54" s="654"/>
      <c r="D54" s="654"/>
      <c r="E54" s="654"/>
      <c r="F54" s="654"/>
      <c r="G54" s="654"/>
      <c r="H54" s="654"/>
      <c r="I54" s="654"/>
      <c r="J54" s="654"/>
      <c r="K54" s="654"/>
      <c r="L54" s="51">
        <v>2022</v>
      </c>
      <c r="M54" s="714"/>
    </row>
    <row r="55" spans="1:13" ht="19.5" customHeight="1">
      <c r="A55" s="50" t="s">
        <v>65</v>
      </c>
      <c r="B55" s="662">
        <v>1247269</v>
      </c>
      <c r="C55" s="717">
        <v>1239910</v>
      </c>
      <c r="D55" s="646">
        <v>1226447</v>
      </c>
      <c r="E55" s="646">
        <v>13463</v>
      </c>
      <c r="F55" s="662">
        <v>7359</v>
      </c>
      <c r="G55" s="654">
        <v>800709</v>
      </c>
      <c r="H55" s="654">
        <v>210324</v>
      </c>
      <c r="I55" s="654">
        <v>187135</v>
      </c>
      <c r="J55" s="654">
        <v>307937</v>
      </c>
      <c r="K55" s="654">
        <v>95313</v>
      </c>
      <c r="L55" s="50" t="s">
        <v>27</v>
      </c>
      <c r="M55" s="714"/>
    </row>
    <row r="56" spans="1:13" ht="19.5" customHeight="1" thickBot="1">
      <c r="A56" s="656"/>
      <c r="B56" s="665"/>
      <c r="C56" s="656"/>
      <c r="D56" s="656"/>
      <c r="E56" s="656"/>
      <c r="F56" s="656"/>
      <c r="G56" s="656"/>
      <c r="H56" s="656"/>
      <c r="I56" s="656"/>
      <c r="J56" s="656"/>
      <c r="K56" s="656"/>
      <c r="L56" s="715"/>
      <c r="M56" s="714"/>
    </row>
    <row r="57" spans="1:13" ht="19.5" customHeight="1">
      <c r="A57" s="643"/>
      <c r="B57" s="643"/>
      <c r="C57" s="643"/>
      <c r="D57" s="643"/>
      <c r="E57" s="643"/>
      <c r="F57" s="643"/>
      <c r="G57" s="643"/>
      <c r="H57" s="643"/>
      <c r="I57" s="643"/>
      <c r="J57" s="643"/>
      <c r="K57" s="643"/>
      <c r="L57" s="643"/>
    </row>
    <row r="58" spans="1:13" ht="19.5" customHeight="1">
      <c r="A58" s="45" t="s">
        <v>60</v>
      </c>
      <c r="B58" s="44" t="s">
        <v>320</v>
      </c>
      <c r="C58" s="46"/>
      <c r="D58" s="46"/>
      <c r="E58" s="46"/>
    </row>
    <row r="59" spans="1:13" ht="19.5" customHeight="1">
      <c r="A59" s="45" t="s">
        <v>58</v>
      </c>
      <c r="B59" s="44" t="s">
        <v>321</v>
      </c>
    </row>
  </sheetData>
  <mergeCells count="13">
    <mergeCell ref="L13:M13"/>
    <mergeCell ref="L19:M19"/>
    <mergeCell ref="L24:M24"/>
    <mergeCell ref="A4:A11"/>
    <mergeCell ref="B4:K4"/>
    <mergeCell ref="L4:L11"/>
    <mergeCell ref="B5:F5"/>
    <mergeCell ref="G5:K5"/>
    <mergeCell ref="B6:F6"/>
    <mergeCell ref="G6:K6"/>
    <mergeCell ref="C7:E7"/>
    <mergeCell ref="C8:E8"/>
    <mergeCell ref="C9:E9"/>
  </mergeCells>
  <pageMargins left="0.94488188976377963" right="0" top="0.98425196850393704" bottom="0" header="0.51181102362204722" footer="0.5118110236220472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showGridLines="0" topLeftCell="G46" zoomScale="70" zoomScaleNormal="70" workbookViewId="0">
      <selection activeCell="M53" sqref="M53"/>
    </sheetView>
  </sheetViews>
  <sheetFormatPr defaultColWidth="9" defaultRowHeight="18.600000000000001" customHeight="1"/>
  <cols>
    <col min="1" max="1" width="1.28515625" style="496" customWidth="1"/>
    <col min="2" max="2" width="7.28515625" style="496" customWidth="1"/>
    <col min="3" max="3" width="1.85546875" style="496" customWidth="1"/>
    <col min="4" max="4" width="15.7109375" style="496" customWidth="1"/>
    <col min="5" max="6" width="16.7109375" style="496" customWidth="1"/>
    <col min="7" max="7" width="10.42578125" style="496" customWidth="1"/>
    <col min="8" max="8" width="15.7109375" style="496" customWidth="1"/>
    <col min="9" max="9" width="11.85546875" style="496" customWidth="1"/>
    <col min="10" max="10" width="12.42578125" style="496" customWidth="1"/>
    <col min="11" max="11" width="11.5703125" style="496" customWidth="1"/>
    <col min="12" max="12" width="13.42578125" style="497" customWidth="1"/>
    <col min="13" max="13" width="9.42578125" style="496" customWidth="1"/>
    <col min="14" max="14" width="10.85546875" style="496" customWidth="1"/>
    <col min="15" max="15" width="10" style="496" customWidth="1"/>
    <col min="16" max="16" width="10.5703125" style="496" customWidth="1"/>
    <col min="17" max="19" width="11.85546875" style="496" customWidth="1"/>
    <col min="20" max="20" width="12.140625" style="496" customWidth="1"/>
    <col min="21" max="21" width="10" style="496" customWidth="1"/>
    <col min="22" max="22" width="10.28515625" style="496" customWidth="1"/>
    <col min="23" max="16384" width="9" style="496"/>
  </cols>
  <sheetData>
    <row r="1" spans="1:23" s="561" customFormat="1" ht="18.75">
      <c r="B1" s="592" t="s">
        <v>267</v>
      </c>
      <c r="C1" s="591"/>
      <c r="D1" s="561" t="s">
        <v>274</v>
      </c>
      <c r="L1" s="574"/>
      <c r="M1" s="574"/>
    </row>
    <row r="2" spans="1:23" s="558" customFormat="1" ht="18.75">
      <c r="B2" s="592" t="s">
        <v>266</v>
      </c>
      <c r="C2" s="591"/>
      <c r="D2" s="561" t="s">
        <v>275</v>
      </c>
      <c r="E2" s="561"/>
      <c r="L2" s="590"/>
      <c r="M2" s="590"/>
    </row>
    <row r="3" spans="1:23" ht="6" customHeight="1">
      <c r="A3" s="497"/>
      <c r="B3" s="497"/>
      <c r="C3" s="497"/>
      <c r="D3" s="497"/>
      <c r="E3" s="497"/>
      <c r="F3" s="497"/>
      <c r="G3" s="497"/>
      <c r="H3" s="497"/>
      <c r="I3" s="497"/>
      <c r="J3" s="497"/>
      <c r="K3" s="589"/>
      <c r="M3" s="497"/>
    </row>
    <row r="4" spans="1:23" s="561" customFormat="1" ht="19.5" customHeight="1">
      <c r="A4" s="879" t="s">
        <v>47</v>
      </c>
      <c r="B4" s="879"/>
      <c r="C4" s="879"/>
      <c r="D4" s="879"/>
      <c r="E4" s="882" t="s">
        <v>265</v>
      </c>
      <c r="F4" s="883"/>
      <c r="G4" s="884"/>
      <c r="H4" s="882" t="s">
        <v>56</v>
      </c>
      <c r="I4" s="883"/>
      <c r="J4" s="883"/>
      <c r="K4" s="882" t="s">
        <v>46</v>
      </c>
      <c r="L4" s="883"/>
      <c r="M4" s="574"/>
    </row>
    <row r="5" spans="1:23" s="561" customFormat="1" ht="18" customHeight="1">
      <c r="A5" s="880"/>
      <c r="B5" s="880"/>
      <c r="C5" s="880"/>
      <c r="D5" s="880"/>
      <c r="E5" s="887" t="s">
        <v>41</v>
      </c>
      <c r="F5" s="888"/>
      <c r="G5" s="889"/>
      <c r="H5" s="887" t="s">
        <v>69</v>
      </c>
      <c r="I5" s="888"/>
      <c r="J5" s="888"/>
      <c r="K5" s="885"/>
      <c r="L5" s="886"/>
    </row>
    <row r="6" spans="1:23" s="561" customFormat="1" ht="18" customHeight="1">
      <c r="A6" s="880"/>
      <c r="B6" s="880"/>
      <c r="C6" s="880"/>
      <c r="D6" s="880"/>
      <c r="E6" s="588" t="s">
        <v>9</v>
      </c>
      <c r="F6" s="586" t="s">
        <v>10</v>
      </c>
      <c r="G6" s="587" t="s">
        <v>11</v>
      </c>
      <c r="H6" s="585" t="s">
        <v>9</v>
      </c>
      <c r="I6" s="586" t="s">
        <v>10</v>
      </c>
      <c r="J6" s="585" t="s">
        <v>11</v>
      </c>
      <c r="K6" s="885"/>
      <c r="L6" s="886"/>
    </row>
    <row r="7" spans="1:23" s="561" customFormat="1" ht="18" customHeight="1">
      <c r="A7" s="881"/>
      <c r="B7" s="881"/>
      <c r="C7" s="881"/>
      <c r="D7" s="881"/>
      <c r="E7" s="584" t="s">
        <v>39</v>
      </c>
      <c r="F7" s="582" t="s">
        <v>55</v>
      </c>
      <c r="G7" s="583" t="s">
        <v>54</v>
      </c>
      <c r="H7" s="581" t="s">
        <v>39</v>
      </c>
      <c r="I7" s="582" t="s">
        <v>55</v>
      </c>
      <c r="J7" s="581" t="s">
        <v>54</v>
      </c>
      <c r="K7" s="887"/>
      <c r="L7" s="888"/>
      <c r="M7" s="574"/>
    </row>
    <row r="8" spans="1:23" ht="18" hidden="1" customHeight="1">
      <c r="A8" s="802">
        <v>2557</v>
      </c>
      <c r="B8" s="802"/>
      <c r="C8" s="802"/>
      <c r="D8" s="803"/>
      <c r="E8" s="606"/>
      <c r="F8" s="606"/>
      <c r="G8" s="606"/>
      <c r="H8" s="594"/>
      <c r="I8" s="594"/>
      <c r="J8" s="607"/>
      <c r="K8" s="804" t="s">
        <v>53</v>
      </c>
      <c r="L8" s="802"/>
      <c r="M8" s="497"/>
    </row>
    <row r="9" spans="1:23" ht="18.75" customHeight="1">
      <c r="A9" s="869">
        <v>2558</v>
      </c>
      <c r="B9" s="870"/>
      <c r="C9" s="870"/>
      <c r="D9" s="871"/>
      <c r="E9" s="578">
        <v>23408.022499999999</v>
      </c>
      <c r="F9" s="578">
        <v>14774.334999999999</v>
      </c>
      <c r="G9" s="578">
        <v>8633.8274999999994</v>
      </c>
      <c r="H9" s="595">
        <v>1.6735128781201634</v>
      </c>
      <c r="I9" s="595">
        <v>1.9612539733841121</v>
      </c>
      <c r="J9" s="593">
        <v>1.3413587621271186</v>
      </c>
      <c r="K9" s="872" t="s">
        <v>52</v>
      </c>
      <c r="L9" s="869"/>
      <c r="M9" s="497"/>
    </row>
    <row r="10" spans="1:23" ht="18" customHeight="1">
      <c r="A10" s="869">
        <v>2559</v>
      </c>
      <c r="B10" s="869"/>
      <c r="C10" s="869"/>
      <c r="D10" s="878"/>
      <c r="E10" s="578">
        <v>23622.58</v>
      </c>
      <c r="F10" s="578">
        <v>13254.9025</v>
      </c>
      <c r="G10" s="578">
        <v>10367.592499999999</v>
      </c>
      <c r="H10" s="595">
        <v>1.7698152922231758</v>
      </c>
      <c r="I10" s="595">
        <v>1.7931253181339284</v>
      </c>
      <c r="J10" s="593">
        <v>1.7384982500097657</v>
      </c>
      <c r="K10" s="872" t="s">
        <v>51</v>
      </c>
      <c r="L10" s="869"/>
      <c r="M10" s="497"/>
    </row>
    <row r="11" spans="1:23" ht="18" customHeight="1">
      <c r="A11" s="869">
        <v>2560</v>
      </c>
      <c r="B11" s="869"/>
      <c r="C11" s="869"/>
      <c r="D11" s="878"/>
      <c r="E11" s="578">
        <v>27866.607499999998</v>
      </c>
      <c r="F11" s="578">
        <v>15875.244999999999</v>
      </c>
      <c r="G11" s="578">
        <v>11991.362499999999</v>
      </c>
      <c r="H11" s="595">
        <v>2.0928045728710729</v>
      </c>
      <c r="I11" s="595">
        <v>2.1574972686565062</v>
      </c>
      <c r="J11" s="593">
        <v>2.0076044367498338</v>
      </c>
      <c r="K11" s="580" t="s">
        <v>50</v>
      </c>
      <c r="L11" s="579"/>
    </row>
    <row r="12" spans="1:23" s="574" customFormat="1" ht="19.5" customHeight="1">
      <c r="A12" s="873">
        <v>2561</v>
      </c>
      <c r="B12" s="873"/>
      <c r="C12" s="873"/>
      <c r="D12" s="874"/>
      <c r="E12" s="578">
        <v>21486</v>
      </c>
      <c r="F12" s="578">
        <v>12524.5</v>
      </c>
      <c r="G12" s="578">
        <v>8961.5</v>
      </c>
      <c r="H12" s="595">
        <v>1.6487803503114695</v>
      </c>
      <c r="I12" s="595">
        <v>1.7346145704256997</v>
      </c>
      <c r="J12" s="593">
        <v>1.5421304597064101</v>
      </c>
      <c r="K12" s="577" t="s">
        <v>264</v>
      </c>
      <c r="L12" s="576"/>
      <c r="M12" s="575"/>
      <c r="N12" s="575"/>
      <c r="O12" s="575"/>
      <c r="P12" s="575"/>
      <c r="Q12" s="575"/>
      <c r="R12" s="575"/>
      <c r="S12" s="575"/>
      <c r="T12" s="575"/>
      <c r="U12" s="575"/>
      <c r="V12" s="575"/>
      <c r="W12" s="575"/>
    </row>
    <row r="13" spans="1:23" s="574" customFormat="1" ht="19.5" customHeight="1">
      <c r="A13" s="869">
        <v>2562</v>
      </c>
      <c r="B13" s="869"/>
      <c r="C13" s="869"/>
      <c r="D13" s="878"/>
      <c r="E13" s="578">
        <v>20088</v>
      </c>
      <c r="F13" s="578">
        <v>11514</v>
      </c>
      <c r="G13" s="578">
        <v>8574</v>
      </c>
      <c r="H13" s="596">
        <v>1.6</v>
      </c>
      <c r="I13" s="595">
        <v>1.6683740670276599</v>
      </c>
      <c r="J13" s="593">
        <v>1.5583140982533941</v>
      </c>
      <c r="K13" s="872" t="s">
        <v>269</v>
      </c>
      <c r="L13" s="869"/>
      <c r="M13" s="575"/>
      <c r="N13" s="575"/>
      <c r="O13" s="575"/>
      <c r="P13" s="575"/>
      <c r="Q13" s="575"/>
      <c r="R13" s="575"/>
      <c r="S13" s="575"/>
      <c r="T13" s="575"/>
      <c r="U13" s="575"/>
      <c r="V13" s="575"/>
      <c r="W13" s="575"/>
    </row>
    <row r="14" spans="1:23" s="574" customFormat="1" ht="19.5" customHeight="1">
      <c r="A14" s="869">
        <v>2563</v>
      </c>
      <c r="B14" s="869"/>
      <c r="C14" s="869"/>
      <c r="D14" s="878"/>
      <c r="E14" s="578">
        <v>33474</v>
      </c>
      <c r="F14" s="578">
        <v>12809</v>
      </c>
      <c r="G14" s="578">
        <v>20664</v>
      </c>
      <c r="H14" s="596">
        <v>2.5</v>
      </c>
      <c r="I14" s="595">
        <v>1.7345439526585553</v>
      </c>
      <c r="J14" s="593">
        <v>3.4993539471879345</v>
      </c>
      <c r="K14" s="580" t="s">
        <v>270</v>
      </c>
      <c r="L14" s="579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</row>
    <row r="15" spans="1:23" s="574" customFormat="1" ht="19.5" customHeight="1">
      <c r="A15" s="873">
        <v>2564</v>
      </c>
      <c r="B15" s="873"/>
      <c r="C15" s="873"/>
      <c r="D15" s="874"/>
      <c r="E15" s="578">
        <v>24959.602500000001</v>
      </c>
      <c r="F15" s="578">
        <v>15973.42</v>
      </c>
      <c r="G15" s="578">
        <v>8986.182499999999</v>
      </c>
      <c r="H15" s="604">
        <v>2</v>
      </c>
      <c r="I15" s="604">
        <v>2.2999999999999998</v>
      </c>
      <c r="J15" s="604">
        <v>1.6662996097904479</v>
      </c>
      <c r="K15" s="577" t="s">
        <v>271</v>
      </c>
      <c r="L15" s="576"/>
      <c r="M15" s="575"/>
      <c r="N15" s="575"/>
      <c r="O15" s="575"/>
      <c r="P15" s="575"/>
      <c r="Q15" s="575"/>
      <c r="R15" s="575"/>
      <c r="S15" s="575"/>
      <c r="T15" s="575"/>
      <c r="U15" s="575"/>
      <c r="V15" s="575"/>
    </row>
    <row r="16" spans="1:23" ht="18.600000000000001" customHeight="1">
      <c r="A16" s="875"/>
      <c r="B16" s="876"/>
      <c r="C16" s="876"/>
      <c r="D16" s="877"/>
      <c r="E16" s="573"/>
      <c r="F16" s="573"/>
      <c r="G16" s="572"/>
      <c r="H16" s="571"/>
      <c r="I16" s="570"/>
      <c r="J16" s="569"/>
      <c r="K16" s="568"/>
      <c r="L16" s="567"/>
      <c r="M16" s="566"/>
      <c r="N16" s="566"/>
      <c r="O16" s="566"/>
      <c r="P16" s="566"/>
      <c r="Q16" s="566"/>
      <c r="R16" s="566"/>
      <c r="S16" s="566"/>
      <c r="T16" s="566"/>
      <c r="U16" s="566"/>
      <c r="V16" s="566"/>
    </row>
    <row r="17" spans="1:22" ht="18.600000000000001" customHeight="1">
      <c r="A17" s="564"/>
      <c r="B17" s="564" t="s">
        <v>263</v>
      </c>
      <c r="C17" s="564" t="s">
        <v>262</v>
      </c>
      <c r="D17" s="564"/>
      <c r="E17" s="564"/>
      <c r="F17" s="564"/>
      <c r="G17" s="564"/>
      <c r="H17" s="564"/>
      <c r="I17" s="564"/>
      <c r="J17" s="564"/>
      <c r="K17" s="564"/>
      <c r="L17" s="565"/>
      <c r="M17" s="565"/>
      <c r="N17" s="564"/>
      <c r="O17" s="564"/>
      <c r="P17" s="564"/>
      <c r="Q17" s="564"/>
      <c r="R17" s="564"/>
      <c r="S17" s="564"/>
      <c r="T17" s="564"/>
      <c r="U17" s="564"/>
      <c r="V17" s="564"/>
    </row>
    <row r="18" spans="1:22" ht="18.600000000000001" customHeight="1">
      <c r="A18" s="562"/>
      <c r="B18" s="564" t="s">
        <v>261</v>
      </c>
      <c r="C18" s="564" t="s">
        <v>260</v>
      </c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2"/>
      <c r="O18" s="562"/>
      <c r="P18" s="562"/>
      <c r="Q18" s="562"/>
      <c r="R18" s="562"/>
      <c r="S18" s="562"/>
      <c r="T18" s="562"/>
      <c r="U18" s="562"/>
      <c r="V18" s="562"/>
    </row>
    <row r="19" spans="1:22" s="561" customFormat="1" ht="18.75">
      <c r="A19" s="560" t="s">
        <v>259</v>
      </c>
      <c r="D19" s="560" t="s">
        <v>49</v>
      </c>
      <c r="E19" s="560"/>
      <c r="F19" s="560"/>
      <c r="G19" s="560"/>
      <c r="H19" s="560"/>
      <c r="I19" s="560"/>
      <c r="J19" s="560"/>
      <c r="K19" s="560"/>
      <c r="L19" s="560"/>
      <c r="M19" s="560"/>
      <c r="N19" s="560"/>
      <c r="O19" s="560"/>
      <c r="P19" s="560"/>
      <c r="Q19" s="560"/>
    </row>
    <row r="20" spans="1:22" s="558" customFormat="1" ht="18.75">
      <c r="A20" s="560" t="s">
        <v>258</v>
      </c>
      <c r="D20" s="560" t="s">
        <v>48</v>
      </c>
      <c r="E20" s="559"/>
      <c r="F20" s="559"/>
      <c r="G20" s="559"/>
      <c r="H20" s="559"/>
      <c r="I20" s="559"/>
      <c r="J20" s="559"/>
      <c r="K20" s="559"/>
      <c r="L20" s="559"/>
      <c r="M20" s="559"/>
      <c r="N20" s="559"/>
      <c r="O20" s="814"/>
      <c r="P20" s="814"/>
      <c r="Q20" s="814"/>
    </row>
    <row r="21" spans="1:22" s="558" customFormat="1" ht="10.5" customHeight="1">
      <c r="A21" s="559"/>
      <c r="B21" s="559"/>
      <c r="C21" s="559"/>
      <c r="D21" s="559"/>
      <c r="E21" s="559"/>
      <c r="F21" s="559"/>
      <c r="G21" s="559"/>
      <c r="H21" s="559"/>
      <c r="I21" s="559"/>
      <c r="J21" s="559"/>
      <c r="K21" s="559"/>
      <c r="L21" s="559"/>
      <c r="M21" s="559"/>
      <c r="N21" s="559"/>
      <c r="O21" s="815"/>
      <c r="P21" s="815"/>
      <c r="Q21" s="815"/>
      <c r="R21" s="522"/>
    </row>
    <row r="22" spans="1:22" s="497" customFormat="1" ht="20.25" customHeight="1">
      <c r="A22" s="809" t="s">
        <v>47</v>
      </c>
      <c r="B22" s="809"/>
      <c r="C22" s="810"/>
      <c r="D22" s="820" t="s">
        <v>257</v>
      </c>
      <c r="E22" s="821"/>
      <c r="F22" s="821"/>
      <c r="G22" s="821"/>
      <c r="H22" s="821"/>
      <c r="I22" s="821"/>
      <c r="J22" s="821"/>
      <c r="K22" s="821"/>
      <c r="L22" s="821"/>
      <c r="M22" s="822"/>
      <c r="N22" s="822"/>
      <c r="O22" s="823"/>
      <c r="P22" s="824" t="s">
        <v>46</v>
      </c>
      <c r="Q22" s="825"/>
    </row>
    <row r="23" spans="1:22" s="541" customFormat="1" ht="18.75" customHeight="1">
      <c r="A23" s="816"/>
      <c r="B23" s="816"/>
      <c r="C23" s="817"/>
      <c r="D23" s="828" t="s">
        <v>13</v>
      </c>
      <c r="E23" s="829"/>
      <c r="F23" s="829"/>
      <c r="G23" s="829"/>
      <c r="H23" s="830"/>
      <c r="I23" s="831" t="s">
        <v>17</v>
      </c>
      <c r="J23" s="822"/>
      <c r="K23" s="822"/>
      <c r="L23" s="822"/>
      <c r="M23" s="832" t="s">
        <v>56</v>
      </c>
      <c r="N23" s="833"/>
      <c r="O23" s="834"/>
      <c r="P23" s="826"/>
      <c r="Q23" s="826"/>
      <c r="R23" s="533"/>
    </row>
    <row r="24" spans="1:22" s="541" customFormat="1" ht="16.5" customHeight="1">
      <c r="A24" s="816"/>
      <c r="B24" s="816"/>
      <c r="C24" s="817"/>
      <c r="D24" s="835" t="s">
        <v>256</v>
      </c>
      <c r="E24" s="836"/>
      <c r="F24" s="836"/>
      <c r="G24" s="836"/>
      <c r="H24" s="837"/>
      <c r="I24" s="835" t="s">
        <v>255</v>
      </c>
      <c r="J24" s="836"/>
      <c r="K24" s="836"/>
      <c r="L24" s="836"/>
      <c r="M24" s="805" t="s">
        <v>254</v>
      </c>
      <c r="N24" s="806"/>
      <c r="O24" s="807"/>
      <c r="P24" s="826"/>
      <c r="Q24" s="826"/>
      <c r="R24" s="533"/>
    </row>
    <row r="25" spans="1:22" s="541" customFormat="1" ht="17.25" customHeight="1">
      <c r="A25" s="816"/>
      <c r="B25" s="816"/>
      <c r="C25" s="817"/>
      <c r="D25" s="557"/>
      <c r="E25" s="808" t="s">
        <v>8</v>
      </c>
      <c r="F25" s="809"/>
      <c r="G25" s="810"/>
      <c r="H25" s="556" t="s">
        <v>7</v>
      </c>
      <c r="I25" s="554"/>
      <c r="J25" s="554"/>
      <c r="K25" s="555"/>
      <c r="L25" s="555"/>
      <c r="M25" s="555"/>
      <c r="N25" s="554"/>
      <c r="O25" s="553"/>
      <c r="P25" s="826"/>
      <c r="Q25" s="826"/>
      <c r="R25" s="533"/>
    </row>
    <row r="26" spans="1:22" s="541" customFormat="1" ht="18.75" customHeight="1">
      <c r="A26" s="816"/>
      <c r="B26" s="816"/>
      <c r="C26" s="817"/>
      <c r="D26" s="537"/>
      <c r="E26" s="811" t="s">
        <v>45</v>
      </c>
      <c r="F26" s="812"/>
      <c r="G26" s="813"/>
      <c r="H26" s="550" t="s">
        <v>44</v>
      </c>
      <c r="I26" s="537"/>
      <c r="J26" s="550" t="s">
        <v>18</v>
      </c>
      <c r="K26" s="549"/>
      <c r="L26" s="549"/>
      <c r="M26" s="549"/>
      <c r="N26" s="550"/>
      <c r="O26" s="552"/>
      <c r="P26" s="826"/>
      <c r="Q26" s="826"/>
      <c r="R26" s="533"/>
    </row>
    <row r="27" spans="1:22" s="541" customFormat="1" ht="16.5" customHeight="1">
      <c r="A27" s="816"/>
      <c r="B27" s="816"/>
      <c r="C27" s="817"/>
      <c r="D27" s="537" t="s">
        <v>9</v>
      </c>
      <c r="E27" s="551" t="s">
        <v>9</v>
      </c>
      <c r="F27" s="550" t="s">
        <v>14</v>
      </c>
      <c r="G27" s="550" t="s">
        <v>15</v>
      </c>
      <c r="H27" s="550" t="s">
        <v>253</v>
      </c>
      <c r="I27" s="537" t="s">
        <v>9</v>
      </c>
      <c r="J27" s="550" t="s">
        <v>43</v>
      </c>
      <c r="K27" s="549" t="s">
        <v>19</v>
      </c>
      <c r="L27" s="549" t="s">
        <v>21</v>
      </c>
      <c r="M27" s="548" t="s">
        <v>9</v>
      </c>
      <c r="N27" s="547" t="s">
        <v>10</v>
      </c>
      <c r="O27" s="547" t="s">
        <v>11</v>
      </c>
      <c r="P27" s="826"/>
      <c r="Q27" s="826"/>
      <c r="R27" s="533"/>
    </row>
    <row r="28" spans="1:22" s="541" customFormat="1" ht="16.5" customHeight="1">
      <c r="A28" s="818"/>
      <c r="B28" s="818"/>
      <c r="C28" s="819"/>
      <c r="D28" s="545" t="s">
        <v>39</v>
      </c>
      <c r="E28" s="546" t="s">
        <v>39</v>
      </c>
      <c r="F28" s="546" t="s">
        <v>42</v>
      </c>
      <c r="G28" s="546" t="s">
        <v>41</v>
      </c>
      <c r="H28" s="546" t="s">
        <v>40</v>
      </c>
      <c r="I28" s="545" t="s">
        <v>39</v>
      </c>
      <c r="J28" s="546" t="s">
        <v>38</v>
      </c>
      <c r="K28" s="545" t="s">
        <v>37</v>
      </c>
      <c r="L28" s="544" t="s">
        <v>36</v>
      </c>
      <c r="M28" s="543" t="s">
        <v>39</v>
      </c>
      <c r="N28" s="542" t="s">
        <v>55</v>
      </c>
      <c r="O28" s="542" t="s">
        <v>54</v>
      </c>
      <c r="P28" s="827"/>
      <c r="Q28" s="827"/>
      <c r="R28" s="533"/>
    </row>
    <row r="29" spans="1:22" s="533" customFormat="1" ht="5.25" customHeight="1">
      <c r="A29" s="540"/>
      <c r="B29" s="540"/>
      <c r="C29" s="540"/>
      <c r="D29" s="539"/>
      <c r="E29" s="537"/>
      <c r="F29" s="537"/>
      <c r="G29" s="537"/>
      <c r="H29" s="536"/>
      <c r="I29" s="538"/>
      <c r="J29" s="538"/>
      <c r="K29" s="538"/>
      <c r="L29" s="537"/>
      <c r="M29" s="537"/>
      <c r="N29" s="537"/>
      <c r="O29" s="536"/>
      <c r="P29" s="535"/>
      <c r="Q29" s="534"/>
    </row>
    <row r="30" spans="1:22" s="527" customFormat="1" ht="20.25" hidden="1" customHeight="1">
      <c r="A30" s="890">
        <v>2557</v>
      </c>
      <c r="B30" s="890"/>
      <c r="C30" s="891"/>
      <c r="D30" s="605">
        <v>1424256.01</v>
      </c>
      <c r="E30" s="605">
        <v>1413939.9275</v>
      </c>
      <c r="F30" s="605">
        <v>1392103.2725</v>
      </c>
      <c r="G30" s="605">
        <v>21836.657500000001</v>
      </c>
      <c r="H30" s="605">
        <v>10316.08</v>
      </c>
      <c r="I30" s="605">
        <v>591273.99250000005</v>
      </c>
      <c r="J30" s="605">
        <v>131735.215</v>
      </c>
      <c r="K30" s="605">
        <v>151740.81</v>
      </c>
      <c r="L30" s="605">
        <v>307797.96499999997</v>
      </c>
      <c r="M30" s="529"/>
      <c r="N30" s="529"/>
      <c r="O30" s="530"/>
      <c r="P30" s="892" t="s">
        <v>35</v>
      </c>
      <c r="Q30" s="893"/>
      <c r="R30" s="522"/>
    </row>
    <row r="31" spans="1:22" s="527" customFormat="1" ht="20.25" hidden="1" customHeight="1">
      <c r="A31" s="501"/>
      <c r="B31" s="501"/>
      <c r="C31" s="532"/>
      <c r="D31" s="532"/>
      <c r="E31" s="528"/>
      <c r="F31" s="529"/>
      <c r="G31" s="529"/>
      <c r="H31" s="530"/>
      <c r="I31" s="531"/>
      <c r="J31" s="531"/>
      <c r="K31" s="531"/>
      <c r="L31" s="529"/>
      <c r="M31" s="529"/>
      <c r="N31" s="529"/>
      <c r="O31" s="530"/>
      <c r="P31" s="529"/>
      <c r="Q31" s="528"/>
      <c r="R31" s="522"/>
    </row>
    <row r="32" spans="1:22" s="527" customFormat="1" ht="16.5" customHeight="1">
      <c r="A32" s="891">
        <v>2558</v>
      </c>
      <c r="B32" s="894"/>
      <c r="C32" s="894"/>
      <c r="D32" s="526">
        <v>1399110.55</v>
      </c>
      <c r="E32" s="526">
        <v>1395132.2050000001</v>
      </c>
      <c r="F32" s="526">
        <v>1371724.095</v>
      </c>
      <c r="G32" s="526">
        <v>23407.842499999999</v>
      </c>
      <c r="H32" s="526">
        <v>3978.3424999999997</v>
      </c>
      <c r="I32" s="525">
        <v>625554.44999999995</v>
      </c>
      <c r="J32" s="525">
        <v>139816.15</v>
      </c>
      <c r="K32" s="525">
        <v>170566.78750000001</v>
      </c>
      <c r="L32" s="525">
        <v>315171.50750000001</v>
      </c>
      <c r="M32" s="524">
        <v>1.7</v>
      </c>
      <c r="N32" s="524">
        <v>2</v>
      </c>
      <c r="O32" s="523">
        <v>1.3</v>
      </c>
      <c r="P32" s="892" t="s">
        <v>34</v>
      </c>
      <c r="Q32" s="890"/>
      <c r="R32" s="522"/>
    </row>
    <row r="33" spans="1:22" s="498" customFormat="1" ht="16.5" customHeight="1">
      <c r="A33" s="890">
        <v>2559</v>
      </c>
      <c r="B33" s="890"/>
      <c r="C33" s="891"/>
      <c r="D33" s="526">
        <v>1333860.1950000001</v>
      </c>
      <c r="E33" s="526">
        <v>1325888.7075</v>
      </c>
      <c r="F33" s="526">
        <v>1302266.1274999999</v>
      </c>
      <c r="G33" s="526">
        <v>23622.58</v>
      </c>
      <c r="H33" s="526">
        <v>7971.4899999999989</v>
      </c>
      <c r="I33" s="525">
        <v>698935.76750000007</v>
      </c>
      <c r="J33" s="525">
        <v>151512.47500000001</v>
      </c>
      <c r="K33" s="525">
        <v>177752.4375</v>
      </c>
      <c r="L33" s="525">
        <v>369671.01249999995</v>
      </c>
      <c r="M33" s="524">
        <v>1.8</v>
      </c>
      <c r="N33" s="524">
        <v>1.8</v>
      </c>
      <c r="O33" s="523">
        <v>1.7</v>
      </c>
      <c r="P33" s="892" t="s">
        <v>33</v>
      </c>
      <c r="Q33" s="890"/>
      <c r="R33" s="527"/>
    </row>
    <row r="34" spans="1:22" s="498" customFormat="1" ht="16.5" customHeight="1">
      <c r="A34" s="890">
        <v>2560</v>
      </c>
      <c r="B34" s="890"/>
      <c r="C34" s="891"/>
      <c r="D34" s="526">
        <v>1334746.5</v>
      </c>
      <c r="E34" s="526">
        <v>1322096.75</v>
      </c>
      <c r="F34" s="526">
        <v>1294230.3374999999</v>
      </c>
      <c r="G34" s="526">
        <v>27866.607499999998</v>
      </c>
      <c r="H34" s="526">
        <v>12649.735000000001</v>
      </c>
      <c r="I34" s="525">
        <v>705791</v>
      </c>
      <c r="J34" s="525">
        <v>156643.25</v>
      </c>
      <c r="K34" s="525">
        <v>162287.25</v>
      </c>
      <c r="L34" s="525">
        <v>386860.5</v>
      </c>
      <c r="M34" s="524">
        <v>2.1</v>
      </c>
      <c r="N34" s="524">
        <v>2.2000000000000002</v>
      </c>
      <c r="O34" s="523">
        <v>2</v>
      </c>
      <c r="P34" s="892" t="s">
        <v>32</v>
      </c>
      <c r="Q34" s="890"/>
      <c r="R34" s="527"/>
    </row>
    <row r="35" spans="1:22" s="497" customFormat="1" ht="18.75">
      <c r="A35" s="890">
        <v>2561</v>
      </c>
      <c r="B35" s="890"/>
      <c r="C35" s="891"/>
      <c r="D35" s="526">
        <v>1303122.25</v>
      </c>
      <c r="E35" s="526">
        <v>1284435.75</v>
      </c>
      <c r="F35" s="526">
        <v>1262949.75</v>
      </c>
      <c r="G35" s="526">
        <v>21486</v>
      </c>
      <c r="H35" s="526">
        <v>18686.5</v>
      </c>
      <c r="I35" s="525">
        <v>743402.5</v>
      </c>
      <c r="J35" s="525">
        <v>193576</v>
      </c>
      <c r="K35" s="525">
        <v>168553.25</v>
      </c>
      <c r="L35" s="525">
        <v>381273.25</v>
      </c>
      <c r="M35" s="524">
        <v>1.6</v>
      </c>
      <c r="N35" s="524">
        <v>1.7</v>
      </c>
      <c r="O35" s="523">
        <v>1.5</v>
      </c>
      <c r="P35" s="892" t="s">
        <v>252</v>
      </c>
      <c r="Q35" s="893"/>
    </row>
    <row r="36" spans="1:22" s="521" customFormat="1" ht="16.5" customHeight="1">
      <c r="A36" s="890">
        <v>2562</v>
      </c>
      <c r="B36" s="890"/>
      <c r="C36" s="891"/>
      <c r="D36" s="526">
        <v>1240343</v>
      </c>
      <c r="E36" s="526">
        <v>1199665</v>
      </c>
      <c r="F36" s="526">
        <v>1179577</v>
      </c>
      <c r="G36" s="526">
        <v>20088</v>
      </c>
      <c r="H36" s="526">
        <v>40678</v>
      </c>
      <c r="I36" s="525">
        <v>811430</v>
      </c>
      <c r="J36" s="525">
        <v>200282</v>
      </c>
      <c r="K36" s="525">
        <v>167015</v>
      </c>
      <c r="L36" s="525">
        <v>444132</v>
      </c>
      <c r="M36" s="524">
        <v>1.6</v>
      </c>
      <c r="N36" s="524">
        <v>1.7</v>
      </c>
      <c r="O36" s="523">
        <v>1.6</v>
      </c>
      <c r="P36" s="892" t="s">
        <v>251</v>
      </c>
      <c r="Q36" s="890"/>
      <c r="R36" s="522"/>
      <c r="T36" s="498"/>
      <c r="U36" s="498"/>
      <c r="V36" s="498"/>
    </row>
    <row r="37" spans="1:22" s="521" customFormat="1" ht="16.5" customHeight="1">
      <c r="A37" s="890">
        <v>2563</v>
      </c>
      <c r="B37" s="890"/>
      <c r="C37" s="891"/>
      <c r="D37" s="526">
        <v>1328974</v>
      </c>
      <c r="E37" s="526">
        <v>1282238</v>
      </c>
      <c r="F37" s="526">
        <v>1248764</v>
      </c>
      <c r="G37" s="526">
        <v>33474</v>
      </c>
      <c r="H37" s="526">
        <v>46736</v>
      </c>
      <c r="I37" s="525">
        <v>726184</v>
      </c>
      <c r="J37" s="525">
        <v>183513</v>
      </c>
      <c r="K37" s="525">
        <v>164813</v>
      </c>
      <c r="L37" s="525">
        <v>377858</v>
      </c>
      <c r="M37" s="524">
        <v>2.52</v>
      </c>
      <c r="N37" s="524">
        <v>1.73</v>
      </c>
      <c r="O37" s="523">
        <v>3.5</v>
      </c>
      <c r="P37" s="892" t="s">
        <v>250</v>
      </c>
      <c r="Q37" s="890"/>
      <c r="R37" s="522"/>
      <c r="T37" s="497"/>
      <c r="U37" s="497"/>
      <c r="V37" s="497"/>
    </row>
    <row r="38" spans="1:22" ht="18.75">
      <c r="A38" s="838">
        <v>2564</v>
      </c>
      <c r="B38" s="838"/>
      <c r="C38" s="839"/>
      <c r="D38" s="520">
        <v>1242754.5374999999</v>
      </c>
      <c r="E38" s="520">
        <v>1196044.5349999999</v>
      </c>
      <c r="F38" s="520">
        <v>1171084.9350000001</v>
      </c>
      <c r="G38" s="520">
        <v>24959.602500000001</v>
      </c>
      <c r="H38" s="520">
        <v>46710.005000000005</v>
      </c>
      <c r="I38" s="519">
        <v>814491.71000000008</v>
      </c>
      <c r="J38" s="519">
        <v>225912.595</v>
      </c>
      <c r="K38" s="519">
        <v>251452.02250000002</v>
      </c>
      <c r="L38" s="519">
        <v>337127.24249999999</v>
      </c>
      <c r="M38" s="518">
        <v>2.008409685649609</v>
      </c>
      <c r="N38" s="518">
        <v>2.2706778632132667</v>
      </c>
      <c r="O38" s="517">
        <v>1.6662996097904479</v>
      </c>
      <c r="P38" s="840"/>
      <c r="Q38" s="841"/>
      <c r="T38" s="498"/>
      <c r="U38" s="8" t="s">
        <v>25</v>
      </c>
      <c r="V38" s="498"/>
    </row>
    <row r="39" spans="1:22" ht="12.6" customHeight="1">
      <c r="Q39" s="498"/>
      <c r="R39" s="498"/>
      <c r="S39" s="498"/>
      <c r="T39" s="497"/>
      <c r="U39" s="497"/>
      <c r="V39" s="497"/>
    </row>
    <row r="40" spans="1:22" ht="12.6" customHeight="1">
      <c r="T40" s="498"/>
      <c r="U40" s="498"/>
      <c r="V40" s="498"/>
    </row>
    <row r="41" spans="1:22" ht="18.600000000000001" customHeight="1">
      <c r="A41" s="863" t="s">
        <v>8</v>
      </c>
      <c r="B41" s="864"/>
      <c r="C41" s="864"/>
      <c r="D41" s="865"/>
      <c r="E41" s="845" t="s">
        <v>249</v>
      </c>
      <c r="F41" s="846"/>
      <c r="G41" s="847"/>
      <c r="H41" s="845" t="s">
        <v>248</v>
      </c>
      <c r="I41" s="846"/>
      <c r="J41" s="847"/>
      <c r="K41" s="845" t="s">
        <v>247</v>
      </c>
      <c r="L41" s="846"/>
      <c r="M41" s="847"/>
      <c r="N41" s="845" t="s">
        <v>246</v>
      </c>
      <c r="O41" s="846"/>
      <c r="P41" s="847"/>
      <c r="Q41" s="845" t="s">
        <v>245</v>
      </c>
      <c r="R41" s="846"/>
      <c r="S41" s="847"/>
      <c r="T41" s="845" t="s">
        <v>268</v>
      </c>
      <c r="U41" s="846"/>
      <c r="V41" s="847"/>
    </row>
    <row r="42" spans="1:22" ht="18.600000000000001" customHeight="1">
      <c r="A42" s="860"/>
      <c r="B42" s="861"/>
      <c r="C42" s="861"/>
      <c r="D42" s="516"/>
      <c r="E42" s="515" t="s">
        <v>9</v>
      </c>
      <c r="F42" s="514" t="s">
        <v>10</v>
      </c>
      <c r="G42" s="513" t="s">
        <v>11</v>
      </c>
      <c r="H42" s="515" t="s">
        <v>9</v>
      </c>
      <c r="I42" s="514" t="s">
        <v>10</v>
      </c>
      <c r="J42" s="513" t="s">
        <v>11</v>
      </c>
      <c r="K42" s="515" t="s">
        <v>9</v>
      </c>
      <c r="L42" s="514" t="s">
        <v>10</v>
      </c>
      <c r="M42" s="513" t="s">
        <v>11</v>
      </c>
      <c r="N42" s="515" t="s">
        <v>9</v>
      </c>
      <c r="O42" s="514" t="s">
        <v>10</v>
      </c>
      <c r="P42" s="513" t="s">
        <v>11</v>
      </c>
      <c r="Q42" s="515" t="s">
        <v>9</v>
      </c>
      <c r="R42" s="514" t="s">
        <v>10</v>
      </c>
      <c r="S42" s="513" t="s">
        <v>11</v>
      </c>
      <c r="T42" s="515" t="s">
        <v>9</v>
      </c>
      <c r="U42" s="514" t="s">
        <v>10</v>
      </c>
      <c r="V42" s="513" t="s">
        <v>11</v>
      </c>
    </row>
    <row r="43" spans="1:22" ht="23.45" customHeight="1">
      <c r="A43" s="854" t="s">
        <v>12</v>
      </c>
      <c r="B43" s="855"/>
      <c r="C43" s="855"/>
      <c r="D43" s="856"/>
      <c r="E43" s="508">
        <v>2032796</v>
      </c>
      <c r="F43" s="507">
        <v>983481</v>
      </c>
      <c r="G43" s="506">
        <v>1049315</v>
      </c>
      <c r="H43" s="508">
        <v>2040538</v>
      </c>
      <c r="I43" s="507">
        <v>986714</v>
      </c>
      <c r="J43" s="506">
        <v>1053824</v>
      </c>
      <c r="K43" s="508">
        <v>2046524</v>
      </c>
      <c r="L43" s="507">
        <v>989050.5</v>
      </c>
      <c r="M43" s="506">
        <v>1057474.25</v>
      </c>
      <c r="N43" s="508">
        <v>2051772</v>
      </c>
      <c r="O43" s="507">
        <v>990971</v>
      </c>
      <c r="P43" s="506">
        <v>1060801</v>
      </c>
      <c r="Q43" s="508">
        <v>2055159</v>
      </c>
      <c r="R43" s="507">
        <v>992064</v>
      </c>
      <c r="S43" s="506">
        <v>1063095</v>
      </c>
      <c r="T43" s="508">
        <v>2057246.25</v>
      </c>
      <c r="U43" s="507">
        <v>992620.75</v>
      </c>
      <c r="V43" s="506">
        <v>1064625.5</v>
      </c>
    </row>
    <row r="44" spans="1:22" s="512" customFormat="1" ht="18.600000000000001" customHeight="1">
      <c r="A44" s="857" t="s">
        <v>13</v>
      </c>
      <c r="B44" s="858"/>
      <c r="C44" s="858"/>
      <c r="D44" s="859"/>
      <c r="E44" s="597">
        <v>1333860</v>
      </c>
      <c r="F44" s="598">
        <v>739740</v>
      </c>
      <c r="G44" s="599">
        <v>594120</v>
      </c>
      <c r="H44" s="597">
        <v>1334747</v>
      </c>
      <c r="I44" s="598">
        <v>734410</v>
      </c>
      <c r="J44" s="599">
        <v>600337</v>
      </c>
      <c r="K44" s="597">
        <v>1303122.335</v>
      </c>
      <c r="L44" s="598">
        <v>722025.09499999997</v>
      </c>
      <c r="M44" s="599">
        <v>581097.23750000005</v>
      </c>
      <c r="N44" s="597">
        <v>1240343</v>
      </c>
      <c r="O44" s="598">
        <v>690133</v>
      </c>
      <c r="P44" s="599">
        <v>550210</v>
      </c>
      <c r="Q44" s="597">
        <v>1328974</v>
      </c>
      <c r="R44" s="598">
        <v>738465</v>
      </c>
      <c r="S44" s="599">
        <v>590509</v>
      </c>
      <c r="T44" s="597">
        <v>1242754.5374999999</v>
      </c>
      <c r="U44" s="598">
        <v>703464.82250000001</v>
      </c>
      <c r="V44" s="599">
        <v>539289.72</v>
      </c>
    </row>
    <row r="45" spans="1:22" ht="18.600000000000001" customHeight="1">
      <c r="A45" s="851" t="s">
        <v>8</v>
      </c>
      <c r="B45" s="852"/>
      <c r="C45" s="852"/>
      <c r="D45" s="853"/>
      <c r="E45" s="511">
        <v>1325889</v>
      </c>
      <c r="F45" s="510">
        <v>735156</v>
      </c>
      <c r="G45" s="509">
        <v>590732</v>
      </c>
      <c r="H45" s="511">
        <v>1322097</v>
      </c>
      <c r="I45" s="510">
        <v>727774</v>
      </c>
      <c r="J45" s="509">
        <v>594323</v>
      </c>
      <c r="K45" s="511">
        <v>1284435.5900000001</v>
      </c>
      <c r="L45" s="510">
        <v>710354.23499999999</v>
      </c>
      <c r="M45" s="509">
        <v>574081.35250000004</v>
      </c>
      <c r="N45" s="511">
        <v>1199665</v>
      </c>
      <c r="O45" s="510">
        <v>663014</v>
      </c>
      <c r="P45" s="509">
        <v>536651</v>
      </c>
      <c r="Q45" s="511">
        <v>1282238</v>
      </c>
      <c r="R45" s="510">
        <v>705956</v>
      </c>
      <c r="S45" s="509">
        <v>576282</v>
      </c>
      <c r="T45" s="511">
        <v>1196044.5349999999</v>
      </c>
      <c r="U45" s="510">
        <v>672052.04499999993</v>
      </c>
      <c r="V45" s="509">
        <v>523992.49</v>
      </c>
    </row>
    <row r="46" spans="1:22" ht="18.600000000000001" customHeight="1">
      <c r="A46" s="842" t="s">
        <v>14</v>
      </c>
      <c r="B46" s="843"/>
      <c r="C46" s="843"/>
      <c r="D46" s="844"/>
      <c r="E46" s="508">
        <v>1302266</v>
      </c>
      <c r="F46" s="507">
        <v>721901</v>
      </c>
      <c r="G46" s="506">
        <v>580365</v>
      </c>
      <c r="H46" s="508">
        <v>1294230</v>
      </c>
      <c r="I46" s="507">
        <v>711899</v>
      </c>
      <c r="J46" s="506">
        <v>582331</v>
      </c>
      <c r="K46" s="508">
        <v>1262949.9624999999</v>
      </c>
      <c r="L46" s="507">
        <v>697829.88749999995</v>
      </c>
      <c r="M46" s="506">
        <v>565120.07499999995</v>
      </c>
      <c r="N46" s="508">
        <v>1179577</v>
      </c>
      <c r="O46" s="507">
        <v>651501</v>
      </c>
      <c r="P46" s="506">
        <v>528076</v>
      </c>
      <c r="Q46" s="508">
        <v>1248764</v>
      </c>
      <c r="R46" s="507">
        <v>693147</v>
      </c>
      <c r="S46" s="506">
        <v>555617</v>
      </c>
      <c r="T46" s="508">
        <v>1171084.9350000001</v>
      </c>
      <c r="U46" s="507">
        <v>656078.63</v>
      </c>
      <c r="V46" s="506">
        <v>515006.30499999999</v>
      </c>
    </row>
    <row r="47" spans="1:22" ht="18.600000000000001" customHeight="1">
      <c r="A47" s="842" t="s">
        <v>15</v>
      </c>
      <c r="B47" s="843"/>
      <c r="C47" s="843"/>
      <c r="D47" s="844"/>
      <c r="E47" s="508">
        <v>23623</v>
      </c>
      <c r="F47" s="507">
        <v>13255</v>
      </c>
      <c r="G47" s="506">
        <v>10368</v>
      </c>
      <c r="H47" s="508">
        <v>27867</v>
      </c>
      <c r="I47" s="507">
        <v>15875</v>
      </c>
      <c r="J47" s="506">
        <v>11992</v>
      </c>
      <c r="K47" s="508">
        <v>21485.625</v>
      </c>
      <c r="L47" s="507">
        <v>12524.352500000001</v>
      </c>
      <c r="M47" s="506">
        <v>8961.2775000000001</v>
      </c>
      <c r="N47" s="508">
        <v>20088</v>
      </c>
      <c r="O47" s="507">
        <v>11514</v>
      </c>
      <c r="P47" s="506">
        <v>8574</v>
      </c>
      <c r="Q47" s="508">
        <v>33474</v>
      </c>
      <c r="R47" s="507">
        <v>12809</v>
      </c>
      <c r="S47" s="506">
        <v>20664</v>
      </c>
      <c r="T47" s="508">
        <v>24959.602500000001</v>
      </c>
      <c r="U47" s="507">
        <v>15973.42</v>
      </c>
      <c r="V47" s="506">
        <v>8986.182499999999</v>
      </c>
    </row>
    <row r="48" spans="1:22" ht="18.600000000000001" customHeight="1">
      <c r="A48" s="848" t="s">
        <v>16</v>
      </c>
      <c r="B48" s="849"/>
      <c r="C48" s="849"/>
      <c r="D48" s="850"/>
      <c r="E48" s="505">
        <v>7971</v>
      </c>
      <c r="F48" s="504">
        <v>4584</v>
      </c>
      <c r="G48" s="503">
        <v>3387</v>
      </c>
      <c r="H48" s="505">
        <v>12650</v>
      </c>
      <c r="I48" s="504">
        <v>6636</v>
      </c>
      <c r="J48" s="503">
        <v>6014</v>
      </c>
      <c r="K48" s="505">
        <v>18686.744999999999</v>
      </c>
      <c r="L48" s="504">
        <v>11670.8575</v>
      </c>
      <c r="M48" s="503">
        <v>7015.8824999999997</v>
      </c>
      <c r="N48" s="505">
        <v>40678</v>
      </c>
      <c r="O48" s="504">
        <v>27119</v>
      </c>
      <c r="P48" s="503">
        <v>13559</v>
      </c>
      <c r="Q48" s="505">
        <v>46736</v>
      </c>
      <c r="R48" s="504">
        <v>32509</v>
      </c>
      <c r="S48" s="503">
        <v>14228</v>
      </c>
      <c r="T48" s="505">
        <v>46710.005000000005</v>
      </c>
      <c r="U48" s="504">
        <v>31412.777499999997</v>
      </c>
      <c r="V48" s="503">
        <v>15297.227499999999</v>
      </c>
    </row>
    <row r="49" spans="1:22" ht="18.600000000000001" customHeight="1">
      <c r="A49" s="851" t="s">
        <v>17</v>
      </c>
      <c r="B49" s="852"/>
      <c r="C49" s="852"/>
      <c r="D49" s="853"/>
      <c r="E49" s="597">
        <v>698936</v>
      </c>
      <c r="F49" s="598">
        <v>243741</v>
      </c>
      <c r="G49" s="599">
        <v>455195</v>
      </c>
      <c r="H49" s="597">
        <v>705791</v>
      </c>
      <c r="I49" s="598">
        <v>252304</v>
      </c>
      <c r="J49" s="599">
        <v>453487</v>
      </c>
      <c r="K49" s="597">
        <v>743402.41500000004</v>
      </c>
      <c r="L49" s="598">
        <v>267025.40500000003</v>
      </c>
      <c r="M49" s="599">
        <v>476377.01250000001</v>
      </c>
      <c r="N49" s="597">
        <v>811430</v>
      </c>
      <c r="O49" s="598">
        <v>300839</v>
      </c>
      <c r="P49" s="599">
        <v>510591</v>
      </c>
      <c r="Q49" s="597">
        <v>726184</v>
      </c>
      <c r="R49" s="598">
        <v>253599</v>
      </c>
      <c r="S49" s="599">
        <v>472585</v>
      </c>
      <c r="T49" s="597">
        <v>814491.71000000008</v>
      </c>
      <c r="U49" s="598">
        <v>289155.93</v>
      </c>
      <c r="V49" s="599">
        <v>525335.77750000008</v>
      </c>
    </row>
    <row r="50" spans="1:22" ht="18.600000000000001" customHeight="1">
      <c r="A50" s="842" t="s">
        <v>18</v>
      </c>
      <c r="B50" s="843"/>
      <c r="C50" s="843"/>
      <c r="D50" s="844"/>
      <c r="E50" s="508">
        <v>151512</v>
      </c>
      <c r="F50" s="507">
        <v>2078</v>
      </c>
      <c r="G50" s="506">
        <v>149434</v>
      </c>
      <c r="H50" s="508">
        <v>156643</v>
      </c>
      <c r="I50" s="507">
        <v>5652</v>
      </c>
      <c r="J50" s="506">
        <v>150991</v>
      </c>
      <c r="K50" s="508">
        <v>193575.76250000001</v>
      </c>
      <c r="L50" s="507">
        <v>13050.41</v>
      </c>
      <c r="M50" s="506">
        <v>180525.35250000001</v>
      </c>
      <c r="N50" s="508">
        <v>200282</v>
      </c>
      <c r="O50" s="507">
        <v>9984</v>
      </c>
      <c r="P50" s="506">
        <v>190298</v>
      </c>
      <c r="Q50" s="508">
        <v>183513</v>
      </c>
      <c r="R50" s="507">
        <v>11296</v>
      </c>
      <c r="S50" s="506">
        <v>172217</v>
      </c>
      <c r="T50" s="508">
        <v>225912.595</v>
      </c>
      <c r="U50" s="507">
        <v>14097.745000000001</v>
      </c>
      <c r="V50" s="506">
        <v>211814.85</v>
      </c>
    </row>
    <row r="51" spans="1:22" ht="18.600000000000001" customHeight="1">
      <c r="A51" s="842" t="s">
        <v>19</v>
      </c>
      <c r="B51" s="843"/>
      <c r="C51" s="843"/>
      <c r="D51" s="844"/>
      <c r="E51" s="508">
        <v>177752</v>
      </c>
      <c r="F51" s="507">
        <v>83733</v>
      </c>
      <c r="G51" s="506">
        <v>94020</v>
      </c>
      <c r="H51" s="508">
        <v>162287</v>
      </c>
      <c r="I51" s="507">
        <v>71944</v>
      </c>
      <c r="J51" s="506">
        <v>90343</v>
      </c>
      <c r="K51" s="508">
        <v>168553.34</v>
      </c>
      <c r="L51" s="507">
        <v>78017.922500000001</v>
      </c>
      <c r="M51" s="506">
        <v>90535.417499999996</v>
      </c>
      <c r="N51" s="508">
        <v>167015</v>
      </c>
      <c r="O51" s="507">
        <v>75849</v>
      </c>
      <c r="P51" s="506">
        <v>91166</v>
      </c>
      <c r="Q51" s="508">
        <v>164813</v>
      </c>
      <c r="R51" s="507">
        <v>77714</v>
      </c>
      <c r="S51" s="506">
        <v>87100</v>
      </c>
      <c r="T51" s="508">
        <v>168523.77250000002</v>
      </c>
      <c r="U51" s="507">
        <v>79653.149999999994</v>
      </c>
      <c r="V51" s="506">
        <v>88870.62</v>
      </c>
    </row>
    <row r="52" spans="1:22" ht="38.25" customHeight="1">
      <c r="A52" s="866" t="s">
        <v>20</v>
      </c>
      <c r="B52" s="867"/>
      <c r="C52" s="867"/>
      <c r="D52" s="868"/>
      <c r="E52" s="508"/>
      <c r="F52" s="507"/>
      <c r="G52" s="506"/>
      <c r="H52" s="508"/>
      <c r="I52" s="507"/>
      <c r="J52" s="506"/>
      <c r="K52" s="508"/>
      <c r="L52" s="507"/>
      <c r="M52" s="506"/>
      <c r="N52" s="508"/>
      <c r="O52" s="507"/>
      <c r="P52" s="506"/>
      <c r="Q52" s="508"/>
      <c r="R52" s="507"/>
      <c r="S52" s="506"/>
      <c r="T52" s="508">
        <v>82928.25</v>
      </c>
      <c r="U52" s="507">
        <v>33252.5</v>
      </c>
      <c r="V52" s="506">
        <v>49675.5</v>
      </c>
    </row>
    <row r="53" spans="1:22" ht="31.5" customHeight="1">
      <c r="A53" s="860" t="s">
        <v>21</v>
      </c>
      <c r="B53" s="861"/>
      <c r="C53" s="861"/>
      <c r="D53" s="862"/>
      <c r="E53" s="505">
        <v>369671</v>
      </c>
      <c r="F53" s="504">
        <v>157930</v>
      </c>
      <c r="G53" s="503">
        <v>211741</v>
      </c>
      <c r="H53" s="505">
        <v>386861</v>
      </c>
      <c r="I53" s="504">
        <v>174708</v>
      </c>
      <c r="J53" s="503">
        <v>212153</v>
      </c>
      <c r="K53" s="505">
        <v>381273.3125</v>
      </c>
      <c r="L53" s="504">
        <v>175957.07</v>
      </c>
      <c r="M53" s="503">
        <v>205316.24</v>
      </c>
      <c r="N53" s="505">
        <v>444132</v>
      </c>
      <c r="O53" s="504">
        <v>215005</v>
      </c>
      <c r="P53" s="503">
        <v>229127</v>
      </c>
      <c r="Q53" s="505">
        <v>377858</v>
      </c>
      <c r="R53" s="504">
        <v>164590</v>
      </c>
      <c r="S53" s="503">
        <v>213268</v>
      </c>
      <c r="T53" s="505">
        <v>337127.24249999999</v>
      </c>
      <c r="U53" s="504">
        <v>162152.51250000001</v>
      </c>
      <c r="V53" s="503">
        <v>174974.72999999998</v>
      </c>
    </row>
    <row r="54" spans="1:22" ht="23.25">
      <c r="B54" s="502"/>
      <c r="C54" s="502"/>
      <c r="D54" s="603" t="s">
        <v>56</v>
      </c>
      <c r="E54" s="600">
        <f t="shared" ref="E54:V54" si="0">E47*100/E44</f>
        <v>1.7710254449492451</v>
      </c>
      <c r="F54" s="601">
        <f t="shared" si="0"/>
        <v>1.7918457836537163</v>
      </c>
      <c r="G54" s="602">
        <f t="shared" si="0"/>
        <v>1.7451019995960413</v>
      </c>
      <c r="H54" s="601">
        <f t="shared" si="0"/>
        <v>2.0878113979653072</v>
      </c>
      <c r="I54" s="601">
        <f t="shared" si="0"/>
        <v>2.1615991067659754</v>
      </c>
      <c r="J54" s="601">
        <f t="shared" si="0"/>
        <v>1.9975447123865429</v>
      </c>
      <c r="K54" s="600">
        <f t="shared" si="0"/>
        <v>1.6487803503114695</v>
      </c>
      <c r="L54" s="601">
        <f t="shared" si="0"/>
        <v>1.7346145704256997</v>
      </c>
      <c r="M54" s="602">
        <f t="shared" si="0"/>
        <v>1.5421304597064101</v>
      </c>
      <c r="N54" s="601">
        <f t="shared" si="0"/>
        <v>1.6195520110163075</v>
      </c>
      <c r="O54" s="601">
        <f t="shared" si="0"/>
        <v>1.6683740670276599</v>
      </c>
      <c r="P54" s="601">
        <f t="shared" si="0"/>
        <v>1.5583140982533941</v>
      </c>
      <c r="Q54" s="600">
        <f t="shared" si="0"/>
        <v>2.5187851681071263</v>
      </c>
      <c r="R54" s="601">
        <f t="shared" si="0"/>
        <v>1.7345439526585553</v>
      </c>
      <c r="S54" s="602">
        <f t="shared" si="0"/>
        <v>3.4993539471879345</v>
      </c>
      <c r="T54" s="600">
        <f t="shared" si="0"/>
        <v>2.008409685649609</v>
      </c>
      <c r="U54" s="601">
        <f t="shared" si="0"/>
        <v>2.2706778632132667</v>
      </c>
      <c r="V54" s="602">
        <f t="shared" si="0"/>
        <v>1.6662996097904479</v>
      </c>
    </row>
    <row r="55" spans="1:22" ht="18.75">
      <c r="A55" s="500" t="s">
        <v>244</v>
      </c>
      <c r="C55" s="499"/>
      <c r="D55" s="499" t="s">
        <v>272</v>
      </c>
      <c r="E55" s="501"/>
      <c r="F55" s="499"/>
      <c r="G55" s="499"/>
      <c r="H55" s="499"/>
      <c r="I55" s="500"/>
      <c r="J55" s="499"/>
      <c r="N55" s="499"/>
      <c r="O55" s="498"/>
      <c r="P55" s="498"/>
      <c r="Q55" s="498"/>
      <c r="R55" s="498"/>
      <c r="S55" s="498"/>
      <c r="T55" s="497"/>
      <c r="U55" s="497"/>
      <c r="V55" s="497"/>
    </row>
    <row r="56" spans="1:22" ht="18.600000000000001" customHeight="1">
      <c r="A56" s="500" t="s">
        <v>243</v>
      </c>
      <c r="C56" s="500"/>
      <c r="D56" s="499" t="s">
        <v>273</v>
      </c>
      <c r="E56" s="500"/>
      <c r="F56" s="500"/>
      <c r="G56" s="500"/>
      <c r="H56" s="499"/>
      <c r="I56" s="499"/>
      <c r="J56" s="499"/>
      <c r="N56" s="497"/>
      <c r="P56" s="497"/>
      <c r="R56" s="497"/>
      <c r="T56" s="498"/>
      <c r="U56" s="498"/>
      <c r="V56" s="498"/>
    </row>
    <row r="57" spans="1:22" ht="18.600000000000001" customHeight="1">
      <c r="N57" s="497"/>
      <c r="P57" s="497"/>
      <c r="R57" s="497"/>
      <c r="T57" s="497"/>
      <c r="U57" s="497"/>
      <c r="V57" s="497"/>
    </row>
    <row r="58" spans="1:22" ht="18.600000000000001" customHeight="1">
      <c r="N58" s="497"/>
      <c r="P58" s="497"/>
      <c r="R58" s="497"/>
      <c r="T58" s="498"/>
      <c r="U58" s="498"/>
      <c r="V58" s="498"/>
    </row>
    <row r="59" spans="1:22" ht="18.600000000000001" customHeight="1">
      <c r="N59" s="497"/>
      <c r="P59" s="497"/>
      <c r="R59" s="497"/>
      <c r="T59" s="497"/>
      <c r="U59" s="497"/>
      <c r="V59" s="497"/>
    </row>
    <row r="60" spans="1:22" ht="18.600000000000001" customHeight="1">
      <c r="N60" s="497"/>
      <c r="P60" s="497"/>
      <c r="R60" s="497"/>
      <c r="T60" s="498"/>
      <c r="U60" s="498"/>
      <c r="V60" s="498"/>
    </row>
    <row r="61" spans="1:22" ht="18.600000000000001" customHeight="1">
      <c r="N61" s="497"/>
      <c r="P61" s="497"/>
      <c r="R61" s="497"/>
      <c r="T61" s="497"/>
      <c r="U61" s="497"/>
      <c r="V61" s="497"/>
    </row>
    <row r="62" spans="1:22" ht="18.600000000000001" customHeight="1">
      <c r="N62" s="497"/>
      <c r="P62" s="497"/>
      <c r="R62" s="497"/>
      <c r="T62" s="497"/>
      <c r="V62" s="497"/>
    </row>
    <row r="63" spans="1:22" ht="18.600000000000001" customHeight="1">
      <c r="N63" s="497"/>
      <c r="P63" s="497"/>
      <c r="R63" s="497"/>
      <c r="T63" s="497"/>
      <c r="V63" s="497"/>
    </row>
    <row r="64" spans="1:22" ht="18.600000000000001" customHeight="1">
      <c r="N64" s="497"/>
      <c r="P64" s="497"/>
      <c r="R64" s="497"/>
      <c r="T64" s="497"/>
      <c r="V64" s="497"/>
    </row>
    <row r="65" spans="14:22" ht="18.600000000000001" customHeight="1">
      <c r="N65" s="497"/>
      <c r="P65" s="497"/>
      <c r="R65" s="497"/>
      <c r="T65" s="497"/>
      <c r="V65" s="497"/>
    </row>
  </sheetData>
  <mergeCells count="66">
    <mergeCell ref="A34:C34"/>
    <mergeCell ref="P34:Q34"/>
    <mergeCell ref="P30:Q30"/>
    <mergeCell ref="A30:C30"/>
    <mergeCell ref="I24:L24"/>
    <mergeCell ref="A32:C32"/>
    <mergeCell ref="P32:Q32"/>
    <mergeCell ref="A33:C33"/>
    <mergeCell ref="P33:Q33"/>
    <mergeCell ref="A35:C35"/>
    <mergeCell ref="P35:Q35"/>
    <mergeCell ref="A36:C36"/>
    <mergeCell ref="A37:C37"/>
    <mergeCell ref="P36:Q36"/>
    <mergeCell ref="P37:Q37"/>
    <mergeCell ref="A4:D7"/>
    <mergeCell ref="E4:G4"/>
    <mergeCell ref="H4:J4"/>
    <mergeCell ref="K4:L7"/>
    <mergeCell ref="E5:G5"/>
    <mergeCell ref="H5:J5"/>
    <mergeCell ref="A16:D16"/>
    <mergeCell ref="A11:D11"/>
    <mergeCell ref="A10:D10"/>
    <mergeCell ref="K10:L10"/>
    <mergeCell ref="A13:D13"/>
    <mergeCell ref="A14:D14"/>
    <mergeCell ref="K13:L13"/>
    <mergeCell ref="A15:D15"/>
    <mergeCell ref="A53:D53"/>
    <mergeCell ref="A42:C42"/>
    <mergeCell ref="A41:D41"/>
    <mergeCell ref="A45:D45"/>
    <mergeCell ref="A46:D46"/>
    <mergeCell ref="A47:D47"/>
    <mergeCell ref="A52:D52"/>
    <mergeCell ref="A51:D51"/>
    <mergeCell ref="A38:C38"/>
    <mergeCell ref="P38:Q38"/>
    <mergeCell ref="A50:D50"/>
    <mergeCell ref="T41:V41"/>
    <mergeCell ref="A48:D48"/>
    <mergeCell ref="A49:D49"/>
    <mergeCell ref="A43:D43"/>
    <mergeCell ref="A44:D44"/>
    <mergeCell ref="Q41:S41"/>
    <mergeCell ref="N41:P41"/>
    <mergeCell ref="E41:G41"/>
    <mergeCell ref="H41:J41"/>
    <mergeCell ref="K41:M41"/>
    <mergeCell ref="A8:D8"/>
    <mergeCell ref="K8:L8"/>
    <mergeCell ref="M24:O24"/>
    <mergeCell ref="E25:G25"/>
    <mergeCell ref="E26:G26"/>
    <mergeCell ref="O20:Q21"/>
    <mergeCell ref="A22:C28"/>
    <mergeCell ref="D22:O22"/>
    <mergeCell ref="P22:Q28"/>
    <mergeCell ref="D23:H23"/>
    <mergeCell ref="I23:L23"/>
    <mergeCell ref="M23:O23"/>
    <mergeCell ref="D24:H24"/>
    <mergeCell ref="A9:D9"/>
    <mergeCell ref="K9:L9"/>
    <mergeCell ref="A12:D12"/>
  </mergeCells>
  <pageMargins left="0.35433070866141736" right="0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"/>
  <sheetViews>
    <sheetView topLeftCell="A10" zoomScale="90" zoomScaleNormal="90" workbookViewId="0">
      <selection activeCell="B13" sqref="B13"/>
    </sheetView>
  </sheetViews>
  <sheetFormatPr defaultRowHeight="12.75"/>
  <cols>
    <col min="1" max="1" width="14" style="454" customWidth="1"/>
    <col min="2" max="2" width="17.28515625" style="454" customWidth="1"/>
    <col min="3" max="3" width="20" style="454" customWidth="1"/>
    <col min="4" max="4" width="13" style="454" customWidth="1"/>
    <col min="5" max="5" width="10.28515625" style="454" customWidth="1"/>
    <col min="6" max="6" width="9.140625" style="454"/>
    <col min="7" max="7" width="11.140625" style="454" customWidth="1"/>
    <col min="8" max="8" width="10.7109375" style="454" customWidth="1"/>
    <col min="9" max="9" width="9.140625" style="454"/>
    <col min="10" max="10" width="11.5703125" style="454" customWidth="1"/>
    <col min="11" max="19" width="11.7109375" style="454" customWidth="1"/>
    <col min="20" max="16384" width="9.140625" style="454"/>
  </cols>
  <sheetData>
    <row r="1" spans="1:21">
      <c r="A1" s="495"/>
      <c r="B1" s="492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2"/>
      <c r="U1" s="492"/>
    </row>
    <row r="2" spans="1:21">
      <c r="A2" s="494" t="s">
        <v>242</v>
      </c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5"/>
      <c r="Q2" s="495"/>
      <c r="R2" s="495"/>
      <c r="S2" s="495"/>
      <c r="T2" s="492"/>
      <c r="U2" s="492"/>
    </row>
    <row r="3" spans="1:21">
      <c r="A3" s="494" t="s">
        <v>241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2"/>
      <c r="U3" s="492"/>
    </row>
    <row r="4" spans="1:21">
      <c r="A4" s="485"/>
      <c r="B4" s="485"/>
      <c r="C4" s="485"/>
      <c r="D4" s="485"/>
      <c r="E4" s="896">
        <v>2563</v>
      </c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8"/>
      <c r="T4" s="492"/>
      <c r="U4" s="492"/>
    </row>
    <row r="5" spans="1:21">
      <c r="A5" s="483"/>
      <c r="B5" s="483"/>
      <c r="C5" s="483"/>
      <c r="D5" s="483"/>
      <c r="E5" s="896" t="s">
        <v>0</v>
      </c>
      <c r="F5" s="897"/>
      <c r="G5" s="897"/>
      <c r="H5" s="896" t="s">
        <v>1</v>
      </c>
      <c r="I5" s="897"/>
      <c r="J5" s="897"/>
      <c r="K5" s="896" t="s">
        <v>2</v>
      </c>
      <c r="L5" s="897"/>
      <c r="M5" s="898"/>
      <c r="N5" s="897" t="s">
        <v>3</v>
      </c>
      <c r="O5" s="897"/>
      <c r="P5" s="898"/>
      <c r="Q5" s="897" t="s">
        <v>24</v>
      </c>
      <c r="R5" s="897"/>
      <c r="S5" s="898"/>
      <c r="T5" s="492"/>
      <c r="U5" s="492"/>
    </row>
    <row r="6" spans="1:21" ht="38.25">
      <c r="A6" s="490" t="s">
        <v>5</v>
      </c>
      <c r="B6" s="490" t="s">
        <v>6</v>
      </c>
      <c r="C6" s="490" t="s">
        <v>240</v>
      </c>
      <c r="D6" s="490" t="s">
        <v>8</v>
      </c>
      <c r="E6" s="489" t="s">
        <v>9</v>
      </c>
      <c r="F6" s="489" t="s">
        <v>10</v>
      </c>
      <c r="G6" s="489" t="s">
        <v>11</v>
      </c>
      <c r="H6" s="489" t="s">
        <v>9</v>
      </c>
      <c r="I6" s="489" t="s">
        <v>10</v>
      </c>
      <c r="J6" s="489" t="s">
        <v>11</v>
      </c>
      <c r="K6" s="489" t="s">
        <v>9</v>
      </c>
      <c r="L6" s="489" t="s">
        <v>10</v>
      </c>
      <c r="M6" s="489" t="s">
        <v>11</v>
      </c>
      <c r="N6" s="489" t="s">
        <v>9</v>
      </c>
      <c r="O6" s="489" t="s">
        <v>10</v>
      </c>
      <c r="P6" s="489" t="s">
        <v>11</v>
      </c>
      <c r="Q6" s="489" t="s">
        <v>9</v>
      </c>
      <c r="R6" s="489" t="s">
        <v>10</v>
      </c>
      <c r="S6" s="489" t="s">
        <v>11</v>
      </c>
      <c r="T6" s="492"/>
      <c r="U6" s="492"/>
    </row>
    <row r="7" spans="1:21" ht="25.5">
      <c r="A7" s="895" t="s">
        <v>23</v>
      </c>
      <c r="B7" s="487" t="s">
        <v>12</v>
      </c>
      <c r="C7" s="485"/>
      <c r="D7" s="485"/>
      <c r="E7" s="480">
        <v>2054008</v>
      </c>
      <c r="F7" s="480">
        <v>991710</v>
      </c>
      <c r="G7" s="480">
        <v>1062298</v>
      </c>
      <c r="H7" s="480">
        <v>2054924</v>
      </c>
      <c r="I7" s="480">
        <v>992005</v>
      </c>
      <c r="J7" s="480">
        <v>1062919</v>
      </c>
      <c r="K7" s="480">
        <v>2055690</v>
      </c>
      <c r="L7" s="480">
        <v>992241</v>
      </c>
      <c r="M7" s="480">
        <v>1063449</v>
      </c>
      <c r="N7" s="480">
        <v>2056013</v>
      </c>
      <c r="O7" s="480">
        <v>992301</v>
      </c>
      <c r="P7" s="480">
        <v>1063712</v>
      </c>
      <c r="Q7" s="480">
        <v>2055159</v>
      </c>
      <c r="R7" s="480">
        <v>992064</v>
      </c>
      <c r="S7" s="480">
        <v>1063095</v>
      </c>
      <c r="T7" s="492"/>
      <c r="U7" s="491"/>
    </row>
    <row r="8" spans="1:21">
      <c r="A8" s="895"/>
      <c r="B8" s="488" t="s">
        <v>13</v>
      </c>
      <c r="C8" s="481"/>
      <c r="D8" s="481"/>
      <c r="E8" s="480">
        <v>1264052</v>
      </c>
      <c r="F8" s="480">
        <v>707975</v>
      </c>
      <c r="G8" s="480">
        <v>556077</v>
      </c>
      <c r="H8" s="480">
        <v>1331745</v>
      </c>
      <c r="I8" s="480">
        <v>735338</v>
      </c>
      <c r="J8" s="480">
        <v>596407</v>
      </c>
      <c r="K8" s="480">
        <v>1340769</v>
      </c>
      <c r="L8" s="480">
        <v>751011</v>
      </c>
      <c r="M8" s="480">
        <v>589758</v>
      </c>
      <c r="N8" s="480">
        <v>1379331</v>
      </c>
      <c r="O8" s="480">
        <v>759536</v>
      </c>
      <c r="P8" s="480">
        <v>619795</v>
      </c>
      <c r="Q8" s="480">
        <v>1328974</v>
      </c>
      <c r="R8" s="480">
        <v>738465</v>
      </c>
      <c r="S8" s="480">
        <v>590509</v>
      </c>
      <c r="T8" s="492"/>
      <c r="U8" s="491"/>
    </row>
    <row r="9" spans="1:21">
      <c r="A9" s="895"/>
      <c r="B9" s="486"/>
      <c r="C9" s="895" t="s">
        <v>8</v>
      </c>
      <c r="D9" s="487"/>
      <c r="E9" s="480">
        <v>1141244</v>
      </c>
      <c r="F9" s="480">
        <v>623771</v>
      </c>
      <c r="G9" s="480">
        <v>517473</v>
      </c>
      <c r="H9" s="480">
        <v>1287643</v>
      </c>
      <c r="I9" s="480">
        <v>705094</v>
      </c>
      <c r="J9" s="480">
        <v>582549</v>
      </c>
      <c r="K9" s="480">
        <v>1335269</v>
      </c>
      <c r="L9" s="480">
        <v>745511</v>
      </c>
      <c r="M9" s="480">
        <v>589758</v>
      </c>
      <c r="N9" s="480">
        <v>1364796</v>
      </c>
      <c r="O9" s="480">
        <v>749450</v>
      </c>
      <c r="P9" s="480">
        <v>615346</v>
      </c>
      <c r="Q9" s="480">
        <v>1282238</v>
      </c>
      <c r="R9" s="480">
        <v>705956</v>
      </c>
      <c r="S9" s="480">
        <v>576282</v>
      </c>
      <c r="T9" s="492"/>
      <c r="U9" s="491"/>
    </row>
    <row r="10" spans="1:21">
      <c r="A10" s="895"/>
      <c r="B10" s="484"/>
      <c r="C10" s="895"/>
      <c r="D10" s="485" t="s">
        <v>14</v>
      </c>
      <c r="E10" s="480">
        <v>1123034</v>
      </c>
      <c r="F10" s="480">
        <v>615785</v>
      </c>
      <c r="G10" s="480">
        <v>507249</v>
      </c>
      <c r="H10" s="480">
        <v>1235110</v>
      </c>
      <c r="I10" s="480">
        <v>689798</v>
      </c>
      <c r="J10" s="480">
        <v>545311</v>
      </c>
      <c r="K10" s="480">
        <v>1289307</v>
      </c>
      <c r="L10" s="480">
        <v>725790</v>
      </c>
      <c r="M10" s="480">
        <v>563517</v>
      </c>
      <c r="N10" s="480">
        <v>1347607</v>
      </c>
      <c r="O10" s="480">
        <v>741216</v>
      </c>
      <c r="P10" s="480">
        <v>606391</v>
      </c>
      <c r="Q10" s="480">
        <v>1248764</v>
      </c>
      <c r="R10" s="480">
        <v>693147</v>
      </c>
      <c r="S10" s="480">
        <v>555617</v>
      </c>
      <c r="T10" s="492"/>
      <c r="U10" s="491"/>
    </row>
    <row r="11" spans="1:21">
      <c r="A11" s="895"/>
      <c r="B11" s="484"/>
      <c r="C11" s="895"/>
      <c r="D11" s="481" t="s">
        <v>15</v>
      </c>
      <c r="E11" s="480">
        <v>18210</v>
      </c>
      <c r="F11" s="480">
        <v>7987</v>
      </c>
      <c r="G11" s="480">
        <v>10223</v>
      </c>
      <c r="H11" s="480">
        <v>52534</v>
      </c>
      <c r="I11" s="480">
        <v>15295</v>
      </c>
      <c r="J11" s="480">
        <v>37238</v>
      </c>
      <c r="K11" s="480">
        <v>45962</v>
      </c>
      <c r="L11" s="480">
        <v>19721</v>
      </c>
      <c r="M11" s="480">
        <v>26241</v>
      </c>
      <c r="N11" s="480">
        <v>17189</v>
      </c>
      <c r="O11" s="480">
        <v>8235</v>
      </c>
      <c r="P11" s="480">
        <v>8955</v>
      </c>
      <c r="Q11" s="480">
        <v>33474</v>
      </c>
      <c r="R11" s="480">
        <v>12809</v>
      </c>
      <c r="S11" s="480">
        <v>20664</v>
      </c>
      <c r="T11" s="492"/>
      <c r="U11" s="491"/>
    </row>
    <row r="12" spans="1:21">
      <c r="A12" s="895"/>
      <c r="B12" s="482"/>
      <c r="C12" s="487" t="s">
        <v>16</v>
      </c>
      <c r="D12" s="487"/>
      <c r="E12" s="480">
        <v>122808</v>
      </c>
      <c r="F12" s="480">
        <v>84204</v>
      </c>
      <c r="G12" s="480">
        <v>38605</v>
      </c>
      <c r="H12" s="480">
        <v>44102</v>
      </c>
      <c r="I12" s="480">
        <v>30245</v>
      </c>
      <c r="J12" s="480">
        <v>13857</v>
      </c>
      <c r="K12" s="480">
        <v>5501</v>
      </c>
      <c r="L12" s="480">
        <v>5501</v>
      </c>
      <c r="M12" s="493">
        <v>0</v>
      </c>
      <c r="N12" s="480">
        <v>14534</v>
      </c>
      <c r="O12" s="480">
        <v>10085</v>
      </c>
      <c r="P12" s="480">
        <v>4449</v>
      </c>
      <c r="Q12" s="480">
        <v>46736</v>
      </c>
      <c r="R12" s="480">
        <v>32509</v>
      </c>
      <c r="S12" s="480">
        <v>14228</v>
      </c>
      <c r="T12" s="492"/>
      <c r="U12" s="491"/>
    </row>
    <row r="13" spans="1:21" ht="25.5">
      <c r="A13" s="895"/>
      <c r="B13" s="486" t="s">
        <v>17</v>
      </c>
      <c r="C13" s="485"/>
      <c r="D13" s="485"/>
      <c r="E13" s="480">
        <v>789956</v>
      </c>
      <c r="F13" s="480">
        <v>283735</v>
      </c>
      <c r="G13" s="480">
        <v>506221</v>
      </c>
      <c r="H13" s="480">
        <v>723179</v>
      </c>
      <c r="I13" s="480">
        <v>256667</v>
      </c>
      <c r="J13" s="480">
        <v>466512</v>
      </c>
      <c r="K13" s="480">
        <v>714921</v>
      </c>
      <c r="L13" s="480">
        <v>241230</v>
      </c>
      <c r="M13" s="480">
        <v>473691</v>
      </c>
      <c r="N13" s="480">
        <v>676682</v>
      </c>
      <c r="O13" s="480">
        <v>232765</v>
      </c>
      <c r="P13" s="480">
        <v>443917</v>
      </c>
      <c r="Q13" s="480">
        <v>726184</v>
      </c>
      <c r="R13" s="480">
        <v>253599</v>
      </c>
      <c r="S13" s="480">
        <v>472585</v>
      </c>
      <c r="T13" s="492"/>
      <c r="U13" s="491"/>
    </row>
    <row r="14" spans="1:21">
      <c r="A14" s="895"/>
      <c r="B14" s="484"/>
      <c r="C14" s="483" t="s">
        <v>18</v>
      </c>
      <c r="D14" s="483"/>
      <c r="E14" s="480">
        <v>200436</v>
      </c>
      <c r="F14" s="480">
        <v>6604</v>
      </c>
      <c r="G14" s="480">
        <v>193832</v>
      </c>
      <c r="H14" s="480">
        <v>176780</v>
      </c>
      <c r="I14" s="480">
        <v>8554</v>
      </c>
      <c r="J14" s="480">
        <v>168226</v>
      </c>
      <c r="K14" s="480">
        <v>188941</v>
      </c>
      <c r="L14" s="480">
        <v>20767</v>
      </c>
      <c r="M14" s="480">
        <v>168175</v>
      </c>
      <c r="N14" s="480">
        <v>167894</v>
      </c>
      <c r="O14" s="480">
        <v>9258</v>
      </c>
      <c r="P14" s="480">
        <v>158636</v>
      </c>
      <c r="Q14" s="480">
        <v>183513</v>
      </c>
      <c r="R14" s="480">
        <v>11296</v>
      </c>
      <c r="S14" s="480">
        <v>172217</v>
      </c>
      <c r="T14" s="492"/>
      <c r="U14" s="491"/>
    </row>
    <row r="15" spans="1:21">
      <c r="A15" s="895"/>
      <c r="B15" s="484"/>
      <c r="C15" s="483" t="s">
        <v>19</v>
      </c>
      <c r="D15" s="483"/>
      <c r="E15" s="480">
        <v>166868</v>
      </c>
      <c r="F15" s="480">
        <v>80327</v>
      </c>
      <c r="G15" s="480">
        <v>86541</v>
      </c>
      <c r="H15" s="480">
        <v>167388</v>
      </c>
      <c r="I15" s="480">
        <v>84972</v>
      </c>
      <c r="J15" s="480">
        <v>82416</v>
      </c>
      <c r="K15" s="480">
        <v>168196</v>
      </c>
      <c r="L15" s="480">
        <v>74947</v>
      </c>
      <c r="M15" s="480">
        <v>93249</v>
      </c>
      <c r="N15" s="480">
        <v>156801</v>
      </c>
      <c r="O15" s="480">
        <v>70609</v>
      </c>
      <c r="P15" s="480">
        <v>86193</v>
      </c>
      <c r="Q15" s="480">
        <v>164813</v>
      </c>
      <c r="R15" s="480">
        <v>77714</v>
      </c>
      <c r="S15" s="480">
        <v>87100</v>
      </c>
      <c r="T15" s="492"/>
      <c r="U15" s="491"/>
    </row>
    <row r="16" spans="1:21">
      <c r="A16" s="895"/>
      <c r="B16" s="482"/>
      <c r="C16" s="481" t="s">
        <v>21</v>
      </c>
      <c r="D16" s="481"/>
      <c r="E16" s="480">
        <v>422652</v>
      </c>
      <c r="F16" s="480">
        <v>196805</v>
      </c>
      <c r="G16" s="480">
        <v>225847</v>
      </c>
      <c r="H16" s="480">
        <v>379011</v>
      </c>
      <c r="I16" s="480">
        <v>163140</v>
      </c>
      <c r="J16" s="480">
        <v>215871</v>
      </c>
      <c r="K16" s="480">
        <v>357784</v>
      </c>
      <c r="L16" s="480">
        <v>145516</v>
      </c>
      <c r="M16" s="480">
        <v>212267</v>
      </c>
      <c r="N16" s="480">
        <v>351987</v>
      </c>
      <c r="O16" s="480">
        <v>152899</v>
      </c>
      <c r="P16" s="480">
        <v>199088</v>
      </c>
      <c r="Q16" s="480">
        <v>377858</v>
      </c>
      <c r="R16" s="480">
        <v>164590</v>
      </c>
      <c r="S16" s="480">
        <v>213268</v>
      </c>
      <c r="T16" s="492"/>
      <c r="U16" s="491"/>
    </row>
    <row r="17" spans="1:19">
      <c r="A17" s="479"/>
      <c r="B17" s="478"/>
      <c r="C17" s="478"/>
      <c r="D17" s="477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</row>
    <row r="18" spans="1:19">
      <c r="A18" s="476"/>
      <c r="B18" s="475"/>
      <c r="C18" s="475"/>
      <c r="D18" s="474" t="s">
        <v>56</v>
      </c>
      <c r="E18" s="473">
        <v>1.44</v>
      </c>
      <c r="F18" s="473">
        <v>1.1299999999999999</v>
      </c>
      <c r="G18" s="473">
        <v>1.84</v>
      </c>
      <c r="H18" s="473">
        <v>3.94</v>
      </c>
      <c r="I18" s="473">
        <v>2.08</v>
      </c>
      <c r="J18" s="473">
        <v>6.24</v>
      </c>
      <c r="K18" s="473">
        <v>3.43</v>
      </c>
      <c r="L18" s="473">
        <v>2.63</v>
      </c>
      <c r="M18" s="473">
        <v>4.45</v>
      </c>
      <c r="N18" s="473">
        <v>1.25</v>
      </c>
      <c r="O18" s="473">
        <v>1.08</v>
      </c>
      <c r="P18" s="473">
        <v>1.44</v>
      </c>
      <c r="Q18" s="473">
        <v>2.52</v>
      </c>
      <c r="R18" s="473">
        <v>1.73</v>
      </c>
      <c r="S18" s="473">
        <v>3.5</v>
      </c>
    </row>
  </sheetData>
  <mergeCells count="8">
    <mergeCell ref="A7:A16"/>
    <mergeCell ref="C9:C11"/>
    <mergeCell ref="E4:S4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2.8 2564</vt:lpstr>
      <vt:lpstr>T-2.7 2561-2565</vt:lpstr>
      <vt:lpstr>T-2.62561-2565</vt:lpstr>
      <vt:lpstr>T-2.5 2561-2565</vt:lpstr>
      <vt:lpstr>T-2.4 2561-2565</vt:lpstr>
      <vt:lpstr>T-2.3 2561-2565</vt:lpstr>
      <vt:lpstr>T-2.2 2565</vt:lpstr>
      <vt:lpstr>T-2.8เฉลี่ยรายปี   </vt:lpstr>
      <vt:lpstr>ปี 2563</vt:lpstr>
      <vt:lpstr>ปี 2564</vt:lpstr>
      <vt:lpstr>ผู้ว่างงานเฉลี่ยทั้งปี</vt:lpstr>
      <vt:lpstr>กำลังแรงงานรวมรายปี</vt:lpstr>
      <vt:lpstr>จำนวนผู้ว่างงาน</vt:lpstr>
      <vt:lpstr>T-2.2 2564</vt:lpstr>
      <vt:lpstr>ตารางที่1ไตรมาส 4พ.ศ.2560 </vt:lpstr>
      <vt:lpstr>ตารางที่1ไตรมาส 1234พ.ศ.2561</vt:lpstr>
      <vt:lpstr>ตารางที่1ไตรมาส 1234พ.ศ.2562</vt:lpstr>
      <vt:lpstr>ตารางที่1ไตรมาส 1234พ.ศ.2563</vt:lpstr>
      <vt:lpstr>ตารางที่1ไตรมาส1234พ.ศ.2564 </vt:lpstr>
      <vt:lpstr>'ตารางที่1ไตรมาส 1234พ.ศ.2563'!Print_Area</vt:lpstr>
      <vt:lpstr>'T-2.2 2565'!Print_Titles</vt:lpstr>
      <vt:lpstr>'T-2.3 2561-2565'!Print_Titles</vt:lpstr>
      <vt:lpstr>'T-2.4 2561-2565'!Print_Titles</vt:lpstr>
      <vt:lpstr>กำลังแรงงานรวมรายปี!Print_Titles</vt:lpstr>
      <vt:lpstr>ผู้ว่างงานเฉลี่ยทั้งปี!Print_Titles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2022-03-09T06:43:14Z</dcterms:created>
  <dcterms:modified xsi:type="dcterms:W3CDTF">2022-06-17T07:45:31Z</dcterms:modified>
</cp:coreProperties>
</file>