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9720" windowHeight="5970" tabRatio="798"/>
  </bookViews>
  <sheets>
    <sheet name="T-3.10" sheetId="27" r:id="rId1"/>
  </sheets>
  <definedNames>
    <definedName name="_xlnm.Print_Area" localSheetId="0">'T-3.10'!$A$1:$Q$29</definedName>
  </definedNames>
  <calcPr calcId="125725"/>
</workbook>
</file>

<file path=xl/calcChain.xml><?xml version="1.0" encoding="utf-8"?>
<calcChain xmlns="http://schemas.openxmlformats.org/spreadsheetml/2006/main">
  <c r="I10" i="27"/>
  <c r="E23" l="1"/>
  <c r="N10"/>
  <c r="E14"/>
  <c r="J10"/>
  <c r="G10"/>
  <c r="W11"/>
  <c r="W10" s="1"/>
  <c r="W14"/>
  <c r="W13"/>
  <c r="W12"/>
  <c r="E50"/>
  <c r="E72"/>
  <c r="E71"/>
  <c r="E70"/>
  <c r="E69"/>
  <c r="E68"/>
  <c r="E67"/>
  <c r="E66"/>
  <c r="E65"/>
  <c r="M64"/>
  <c r="E63"/>
  <c r="E62"/>
  <c r="E61"/>
  <c r="N60"/>
  <c r="M60"/>
  <c r="M59" s="1"/>
  <c r="E59" s="1"/>
  <c r="L60"/>
  <c r="E60"/>
  <c r="N59"/>
  <c r="L59"/>
  <c r="K59"/>
  <c r="J59"/>
  <c r="I59"/>
  <c r="H59"/>
  <c r="G59"/>
  <c r="F59"/>
  <c r="E49"/>
  <c r="N48"/>
  <c r="M48"/>
  <c r="L48"/>
  <c r="E48"/>
  <c r="E47"/>
  <c r="E46"/>
  <c r="E45"/>
  <c r="E44"/>
  <c r="M43"/>
  <c r="E43"/>
  <c r="L43"/>
  <c r="E42"/>
  <c r="N41"/>
  <c r="L41"/>
  <c r="I41"/>
  <c r="I37"/>
  <c r="G41"/>
  <c r="F41"/>
  <c r="E41" s="1"/>
  <c r="E40"/>
  <c r="E39"/>
  <c r="N38"/>
  <c r="N37" s="1"/>
  <c r="M38"/>
  <c r="L38"/>
  <c r="K38"/>
  <c r="H38"/>
  <c r="H37" s="1"/>
  <c r="E37" s="1"/>
  <c r="G38"/>
  <c r="F38"/>
  <c r="E38"/>
  <c r="L37"/>
  <c r="K37"/>
  <c r="J37"/>
  <c r="G37"/>
  <c r="F37"/>
  <c r="R24"/>
  <c r="K10"/>
  <c r="L10"/>
  <c r="E15"/>
  <c r="E64"/>
  <c r="H10"/>
  <c r="M37"/>
  <c r="M10"/>
  <c r="E11"/>
  <c r="E21"/>
  <c r="E18"/>
  <c r="E17"/>
  <c r="E13"/>
  <c r="E12"/>
  <c r="E22"/>
  <c r="E20"/>
  <c r="E19"/>
  <c r="E16"/>
  <c r="F10"/>
  <c r="E10" l="1"/>
</calcChain>
</file>

<file path=xl/sharedStrings.xml><?xml version="1.0" encoding="utf-8"?>
<sst xmlns="http://schemas.openxmlformats.org/spreadsheetml/2006/main" count="159" uniqueCount="75">
  <si>
    <t>รวม</t>
  </si>
  <si>
    <t>Total</t>
  </si>
  <si>
    <t>Others</t>
  </si>
  <si>
    <t xml:space="preserve">ตาราง    </t>
  </si>
  <si>
    <t>รวมยอด</t>
  </si>
  <si>
    <t>ฐานะยากจน</t>
  </si>
  <si>
    <t>มีปัญหาครอบครัว</t>
  </si>
  <si>
    <t>สมรส</t>
  </si>
  <si>
    <t>ต้องคดี/ถูกจับ</t>
  </si>
  <si>
    <t>เจ็บป่วย/อุบัติเหตุ</t>
  </si>
  <si>
    <t>Married</t>
  </si>
  <si>
    <t>Poor</t>
  </si>
  <si>
    <t>Ill/accident</t>
  </si>
  <si>
    <t>หาเลี้ยงครอบครัว</t>
  </si>
  <si>
    <t xml:space="preserve">Problem in </t>
  </si>
  <si>
    <t>adaptation</t>
  </si>
  <si>
    <t xml:space="preserve">Earn family 's </t>
  </si>
  <si>
    <t>living</t>
  </si>
  <si>
    <t>อพยพตาม</t>
  </si>
  <si>
    <t>ครอบครัว</t>
  </si>
  <si>
    <t xml:space="preserve">Family </t>
  </si>
  <si>
    <t>immigration</t>
  </si>
  <si>
    <t>การปรับตัว</t>
  </si>
  <si>
    <t>มีปัญหา</t>
  </si>
  <si>
    <t>กรณีอื่นๆ</t>
  </si>
  <si>
    <t>อำเภอ</t>
  </si>
  <si>
    <t xml:space="preserve">เมืองกาญจนบุรี </t>
  </si>
  <si>
    <t>ไทรโยค</t>
  </si>
  <si>
    <t>บ่อพลอย</t>
  </si>
  <si>
    <t>ศรีสวัสดิ์</t>
  </si>
  <si>
    <t xml:space="preserve">ท่ามะกา </t>
  </si>
  <si>
    <t>ท่าม่วง</t>
  </si>
  <si>
    <t>ทองผาภูมิ</t>
  </si>
  <si>
    <t>สังขละบุรี</t>
  </si>
  <si>
    <t xml:space="preserve">พนมทวน </t>
  </si>
  <si>
    <t xml:space="preserve">เลาขวัญ </t>
  </si>
  <si>
    <t>ด่านมะขามเตี้ย</t>
  </si>
  <si>
    <t>หนองปรือ</t>
  </si>
  <si>
    <t>ห้วยกระเจา</t>
  </si>
  <si>
    <t>Mueang  Kanchanaburi</t>
  </si>
  <si>
    <t>Sai  yok</t>
  </si>
  <si>
    <t>Bo  Phloi</t>
  </si>
  <si>
    <t>Sri  Sawat</t>
  </si>
  <si>
    <t>Tha  Maka</t>
  </si>
  <si>
    <t>Tha  Muang</t>
  </si>
  <si>
    <t>Thong  Pha  Phum</t>
  </si>
  <si>
    <t>Sangkhla  Buri</t>
  </si>
  <si>
    <t>Phanom  Thuan</t>
  </si>
  <si>
    <t>Lao  Khwan</t>
  </si>
  <si>
    <t>Dan  Makam Tia</t>
  </si>
  <si>
    <t>Nong  Prue</t>
  </si>
  <si>
    <t>Huai  Krachao</t>
  </si>
  <si>
    <t xml:space="preserve">และสำนักงานพระพุทธศาสนาจังหวัดกาญจนบุรี(โรงเรียนพระปริยัติธรรม) </t>
  </si>
  <si>
    <t xml:space="preserve">               </t>
  </si>
  <si>
    <t xml:space="preserve">              </t>
  </si>
  <si>
    <t xml:space="preserve">     ที่มา:</t>
  </si>
  <si>
    <t>Source:</t>
  </si>
  <si>
    <t>สพป.2</t>
  </si>
  <si>
    <t>สพป.3</t>
  </si>
  <si>
    <t xml:space="preserve">Family 's </t>
  </si>
  <si>
    <t>problem</t>
  </si>
  <si>
    <t>Crime/</t>
  </si>
  <si>
    <t>arrested</t>
  </si>
  <si>
    <t>สพป.1</t>
  </si>
  <si>
    <t>สพป.4</t>
  </si>
  <si>
    <t>สาเหตุที่ออกกลางคัน สพป.1-4</t>
  </si>
  <si>
    <t>สาเหตุที่ออกกลางคัน มัธยม,พระพุทธ,เทศบาล</t>
  </si>
  <si>
    <t>Royal Thai Police Department (The Border Patrol Police Scool) and Office of National Budddhism Kanchanaburi Province (The Scripture School for Dhammo)</t>
  </si>
  <si>
    <t xml:space="preserve">สำนักงานเขตพื้นที่การศึกษาประถมศึกษา (กาญจนบุรี)  เขต 1,2,3,4  สำนักงานเขตพื้นที่การศึกษามัธยมศึกษาเขต 8 (กาญจนบุรี), สำนักงานเทศบาลเมืองกาญจนบุรี, สนง.ตำรวจแห่งชาติ (ตชด.) </t>
  </si>
  <si>
    <t>Kanchanaburi Primary Educational Service Area Office, Area 1,2,3,4  Kanchanaburi Secondary Educational Service Area Office, Area 8  Kanchanaburi Municipality and,</t>
  </si>
  <si>
    <t xml:space="preserve">Table </t>
  </si>
  <si>
    <t>นักเรียนที่ออกกลางคัน จำแนกตามสาเหตุที่สำคัญ เป็นรายอำเภอ ปีการศึกษา 2557</t>
  </si>
  <si>
    <t>สาเหตุที่ออกกลางคัน Drop-out cause</t>
  </si>
  <si>
    <t>Marriage</t>
  </si>
  <si>
    <t>Student Drop-out of School by Important Causes and Districts: Academic Year 2014</t>
  </si>
</sst>
</file>

<file path=xl/styles.xml><?xml version="1.0" encoding="utf-8"?>
<styleSheet xmlns="http://schemas.openxmlformats.org/spreadsheetml/2006/main">
  <numFmts count="10">
    <numFmt numFmtId="43" formatCode="_-* #,##0.00_-;\-* #,##0.00_-;_-* &quot;-&quot;??_-;_-@_-"/>
    <numFmt numFmtId="201" formatCode="#,##0\ \ \ \ \ "/>
    <numFmt numFmtId="202" formatCode="#,##0\ \ \ \ \ \ "/>
    <numFmt numFmtId="203" formatCode="#,##0\ \ \ \ \ \ \ \ "/>
    <numFmt numFmtId="205" formatCode="\-\ \ \ \ \ \ \ \ "/>
    <numFmt numFmtId="208" formatCode="\-\ \ \ \ \ "/>
    <numFmt numFmtId="210" formatCode="[$-101041E]d\ mmm\ yy;@"/>
    <numFmt numFmtId="218" formatCode="#,##0\ \ \ \ \ \ \ "/>
    <numFmt numFmtId="225" formatCode="\-\ \ \ \ \ \ "/>
    <numFmt numFmtId="236" formatCode="\-\ \ \ \ \ \ \ "/>
  </numFmts>
  <fonts count="9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sz val="14"/>
      <name val="Cordia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</cellStyleXfs>
  <cellXfs count="146">
    <xf numFmtId="0" fontId="0" fillId="0" borderId="0" xfId="0"/>
    <xf numFmtId="0" fontId="2" fillId="0" borderId="0" xfId="0" applyFont="1"/>
    <xf numFmtId="0" fontId="3" fillId="0" borderId="0" xfId="0" applyFont="1" applyBorder="1"/>
    <xf numFmtId="0" fontId="4" fillId="0" borderId="0" xfId="0" applyFont="1"/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3" fillId="0" borderId="0" xfId="0" applyFont="1"/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left" indent="1"/>
    </xf>
    <xf numFmtId="2" fontId="2" fillId="0" borderId="0" xfId="0" applyNumberFormat="1" applyFont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4" xfId="0" applyFont="1" applyBorder="1"/>
    <xf numFmtId="0" fontId="6" fillId="0" borderId="7" xfId="0" applyFont="1" applyBorder="1"/>
    <xf numFmtId="0" fontId="6" fillId="0" borderId="5" xfId="0" applyFont="1" applyBorder="1"/>
    <xf numFmtId="0" fontId="6" fillId="0" borderId="0" xfId="0" applyFont="1" applyBorder="1"/>
    <xf numFmtId="0" fontId="4" fillId="0" borderId="3" xfId="0" applyFont="1" applyBorder="1" applyAlignment="1">
      <alignment horizontal="center"/>
    </xf>
    <xf numFmtId="0" fontId="4" fillId="0" borderId="10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9" xfId="0" applyFont="1" applyBorder="1"/>
    <xf numFmtId="0" fontId="4" fillId="0" borderId="11" xfId="0" applyFont="1" applyBorder="1"/>
    <xf numFmtId="0" fontId="4" fillId="0" borderId="9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shrinkToFit="1"/>
    </xf>
    <xf numFmtId="0" fontId="4" fillId="0" borderId="1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4" fillId="0" borderId="0" xfId="0" applyFont="1" applyAlignment="1"/>
    <xf numFmtId="14" fontId="4" fillId="0" borderId="0" xfId="0" applyNumberFormat="1" applyFont="1" applyAlignment="1">
      <alignment vertical="center"/>
    </xf>
    <xf numFmtId="210" fontId="4" fillId="0" borderId="0" xfId="0" applyNumberFormat="1" applyFont="1" applyAlignment="1">
      <alignment horizontal="center" vertical="center"/>
    </xf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15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203" fontId="4" fillId="0" borderId="20" xfId="0" applyNumberFormat="1" applyFont="1" applyBorder="1" applyAlignment="1">
      <alignment horizontal="right" vertical="center"/>
    </xf>
    <xf numFmtId="203" fontId="4" fillId="0" borderId="20" xfId="0" applyNumberFormat="1" applyFont="1" applyBorder="1" applyAlignment="1">
      <alignment horizontal="right"/>
    </xf>
    <xf numFmtId="203" fontId="4" fillId="0" borderId="21" xfId="0" applyNumberFormat="1" applyFont="1" applyBorder="1" applyAlignment="1">
      <alignment horizontal="right"/>
    </xf>
    <xf numFmtId="202" fontId="4" fillId="0" borderId="20" xfId="0" applyNumberFormat="1" applyFont="1" applyBorder="1" applyAlignment="1">
      <alignment horizontal="right"/>
    </xf>
    <xf numFmtId="205" fontId="4" fillId="0" borderId="21" xfId="0" applyNumberFormat="1" applyFont="1" applyBorder="1" applyAlignment="1">
      <alignment horizontal="right"/>
    </xf>
    <xf numFmtId="203" fontId="4" fillId="0" borderId="15" xfId="0" applyNumberFormat="1" applyFont="1" applyBorder="1" applyAlignment="1">
      <alignment horizontal="right"/>
    </xf>
    <xf numFmtId="203" fontId="4" fillId="0" borderId="15" xfId="0" applyNumberFormat="1" applyFont="1" applyBorder="1" applyAlignment="1">
      <alignment horizontal="right" vertical="center"/>
    </xf>
    <xf numFmtId="0" fontId="4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22" xfId="0" applyFont="1" applyBorder="1"/>
    <xf numFmtId="0" fontId="4" fillId="0" borderId="22" xfId="0" applyFont="1" applyBorder="1" applyAlignment="1">
      <alignment horizontal="left"/>
    </xf>
    <xf numFmtId="0" fontId="4" fillId="0" borderId="23" xfId="0" applyFont="1" applyBorder="1"/>
    <xf numFmtId="203" fontId="4" fillId="0" borderId="23" xfId="0" applyNumberFormat="1" applyFont="1" applyBorder="1" applyAlignment="1">
      <alignment horizontal="right" vertical="center"/>
    </xf>
    <xf numFmtId="203" fontId="4" fillId="0" borderId="23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5" fillId="0" borderId="9" xfId="0" applyFont="1" applyBorder="1"/>
    <xf numFmtId="0" fontId="5" fillId="0" borderId="6" xfId="0" applyFont="1" applyBorder="1"/>
    <xf numFmtId="201" fontId="4" fillId="0" borderId="3" xfId="0" applyNumberFormat="1" applyFont="1" applyBorder="1" applyAlignment="1">
      <alignment horizontal="right" vertical="center"/>
    </xf>
    <xf numFmtId="208" fontId="4" fillId="0" borderId="3" xfId="0" applyNumberFormat="1" applyFont="1" applyBorder="1" applyAlignment="1">
      <alignment horizontal="right" vertical="center"/>
    </xf>
    <xf numFmtId="203" fontId="2" fillId="0" borderId="1" xfId="0" applyNumberFormat="1" applyFont="1" applyBorder="1" applyAlignment="1">
      <alignment horizontal="right" vertical="center"/>
    </xf>
    <xf numFmtId="202" fontId="2" fillId="0" borderId="1" xfId="0" applyNumberFormat="1" applyFont="1" applyBorder="1" applyAlignment="1">
      <alignment horizontal="right" vertical="center"/>
    </xf>
    <xf numFmtId="201" fontId="2" fillId="0" borderId="1" xfId="0" applyNumberFormat="1" applyFont="1" applyBorder="1" applyAlignment="1">
      <alignment horizontal="right" vertical="center"/>
    </xf>
    <xf numFmtId="203" fontId="2" fillId="0" borderId="21" xfId="0" applyNumberFormat="1" applyFont="1" applyBorder="1" applyAlignment="1">
      <alignment horizontal="right" vertical="center"/>
    </xf>
    <xf numFmtId="203" fontId="2" fillId="0" borderId="20" xfId="0" applyNumberFormat="1" applyFont="1" applyBorder="1" applyAlignment="1">
      <alignment horizontal="right" vertical="center"/>
    </xf>
    <xf numFmtId="202" fontId="2" fillId="0" borderId="20" xfId="0" applyNumberFormat="1" applyFont="1" applyBorder="1" applyAlignment="1">
      <alignment horizontal="right" vertical="center"/>
    </xf>
    <xf numFmtId="203" fontId="4" fillId="0" borderId="17" xfId="0" applyNumberFormat="1" applyFont="1" applyBorder="1" applyAlignment="1">
      <alignment horizontal="right" vertical="center"/>
    </xf>
    <xf numFmtId="201" fontId="2" fillId="0" borderId="3" xfId="0" applyNumberFormat="1" applyFont="1" applyBorder="1" applyAlignment="1">
      <alignment horizontal="right" vertical="center"/>
    </xf>
    <xf numFmtId="201" fontId="4" fillId="0" borderId="1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vertical="center"/>
    </xf>
    <xf numFmtId="203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5" fillId="0" borderId="10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wrapText="1"/>
    </xf>
    <xf numFmtId="0" fontId="5" fillId="0" borderId="8" xfId="0" applyFont="1" applyBorder="1" applyAlignment="1">
      <alignment horizontal="center"/>
    </xf>
    <xf numFmtId="0" fontId="5" fillId="0" borderId="11" xfId="0" applyFont="1" applyBorder="1"/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5" fillId="0" borderId="5" xfId="0" applyFont="1" applyBorder="1"/>
    <xf numFmtId="0" fontId="5" fillId="0" borderId="7" xfId="0" applyFont="1" applyBorder="1"/>
    <xf numFmtId="218" fontId="2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218" fontId="4" fillId="0" borderId="1" xfId="0" applyNumberFormat="1" applyFont="1" applyBorder="1" applyAlignment="1">
      <alignment horizontal="right" vertical="center"/>
    </xf>
    <xf numFmtId="202" fontId="4" fillId="0" borderId="1" xfId="0" applyNumberFormat="1" applyFont="1" applyBorder="1" applyAlignment="1">
      <alignment horizontal="right" vertical="center"/>
    </xf>
    <xf numFmtId="203" fontId="4" fillId="0" borderId="1" xfId="0" applyNumberFormat="1" applyFont="1" applyBorder="1" applyAlignment="1">
      <alignment horizontal="right" vertical="center"/>
    </xf>
    <xf numFmtId="236" fontId="4" fillId="0" borderId="1" xfId="0" applyNumberFormat="1" applyFont="1" applyBorder="1" applyAlignment="1">
      <alignment horizontal="right" vertical="center"/>
    </xf>
    <xf numFmtId="225" fontId="4" fillId="0" borderId="1" xfId="0" applyNumberFormat="1" applyFont="1" applyBorder="1" applyAlignment="1">
      <alignment horizontal="right" vertical="center"/>
    </xf>
    <xf numFmtId="205" fontId="4" fillId="0" borderId="1" xfId="0" applyNumberFormat="1" applyFont="1" applyBorder="1" applyAlignment="1">
      <alignment horizontal="right" vertical="center"/>
    </xf>
    <xf numFmtId="208" fontId="4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5" xfId="0" applyFont="1" applyBorder="1" applyAlignment="1">
      <alignment wrapText="1"/>
    </xf>
    <xf numFmtId="0" fontId="5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vertical="center" shrinkToFit="1"/>
    </xf>
    <xf numFmtId="0" fontId="4" fillId="0" borderId="0" xfId="0" applyFont="1" applyBorder="1" applyAlignment="1">
      <alignment vertical="center" shrinkToFit="1"/>
    </xf>
    <xf numFmtId="0" fontId="4" fillId="0" borderId="4" xfId="0" applyFont="1" applyBorder="1" applyAlignment="1">
      <alignment vertical="center" shrinkToFit="1"/>
    </xf>
    <xf numFmtId="0" fontId="2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6">
    <cellStyle name="Comma 2" xfId="1"/>
    <cellStyle name="Normal 2" xfId="2"/>
    <cellStyle name="เครื่องหมายจุลภาค 2" xfId="3"/>
    <cellStyle name="เครื่องหมายจุลภาค 3" xfId="4"/>
    <cellStyle name="ปกติ" xfId="0" builtinId="0"/>
    <cellStyle name="ปกติ 2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1352550</xdr:colOff>
      <xdr:row>0</xdr:row>
      <xdr:rowOff>0</xdr:rowOff>
    </xdr:from>
    <xdr:to>
      <xdr:col>17</xdr:col>
      <xdr:colOff>95250</xdr:colOff>
      <xdr:row>28</xdr:row>
      <xdr:rowOff>200025</xdr:rowOff>
    </xdr:to>
    <xdr:grpSp>
      <xdr:nvGrpSpPr>
        <xdr:cNvPr id="127978" name="Group 124"/>
        <xdr:cNvGrpSpPr>
          <a:grpSpLocks/>
        </xdr:cNvGrpSpPr>
      </xdr:nvGrpSpPr>
      <xdr:grpSpPr bwMode="auto">
        <a:xfrm>
          <a:off x="9372600" y="0"/>
          <a:ext cx="590550" cy="6638925"/>
          <a:chOff x="1005" y="699"/>
          <a:chExt cx="66" cy="688"/>
        </a:xfrm>
      </xdr:grpSpPr>
      <xdr:sp macro="" textlink="">
        <xdr:nvSpPr>
          <xdr:cNvPr id="9" name="Text Box 6"/>
          <xdr:cNvSpPr txBox="1">
            <a:spLocks noChangeArrowheads="1"/>
          </xdr:cNvSpPr>
        </xdr:nvSpPr>
        <xdr:spPr bwMode="auto">
          <a:xfrm>
            <a:off x="1033" y="733"/>
            <a:ext cx="34" cy="4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สถิติการศึกษา การฝึกอบรม ศาสนาและวัฒนธรรม รวมถึงสถิติสื่อสารมวลชน</a:t>
            </a:r>
          </a:p>
        </xdr:txBody>
      </xdr:sp>
      <xdr:sp macro="" textlink="">
        <xdr:nvSpPr>
          <xdr:cNvPr id="10" name="Text Box 1"/>
          <xdr:cNvSpPr txBox="1">
            <a:spLocks noChangeArrowheads="1"/>
          </xdr:cNvSpPr>
        </xdr:nvSpPr>
        <xdr:spPr bwMode="auto">
          <a:xfrm>
            <a:off x="1005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6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40</a:t>
            </a:r>
            <a:endParaRPr lang="th-TH" sz="16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127981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W72"/>
  <sheetViews>
    <sheetView showGridLines="0" tabSelected="1" view="pageBreakPreview" zoomScaleSheetLayoutView="100" workbookViewId="0">
      <selection activeCell="E4" sqref="E4"/>
    </sheetView>
  </sheetViews>
  <sheetFormatPr defaultRowHeight="18.75"/>
  <cols>
    <col min="1" max="1" width="1.7109375" style="3" customWidth="1"/>
    <col min="2" max="2" width="6.42578125" style="3" customWidth="1"/>
    <col min="3" max="3" width="4.85546875" style="3" customWidth="1"/>
    <col min="4" max="4" width="4.7109375" style="3" customWidth="1"/>
    <col min="5" max="5" width="9.42578125" style="3" customWidth="1"/>
    <col min="6" max="6" width="10.42578125" style="3" customWidth="1"/>
    <col min="7" max="7" width="10.85546875" style="3" customWidth="1"/>
    <col min="8" max="8" width="8.28515625" style="3" customWidth="1"/>
    <col min="9" max="10" width="11.140625" style="3" customWidth="1"/>
    <col min="11" max="11" width="9.42578125" style="3" customWidth="1"/>
    <col min="12" max="12" width="10.7109375" style="3" customWidth="1"/>
    <col min="13" max="13" width="12.140625" style="3" customWidth="1"/>
    <col min="14" max="14" width="9" style="3" customWidth="1"/>
    <col min="15" max="15" width="21" style="3" customWidth="1"/>
    <col min="16" max="16" width="0.7109375" style="3" customWidth="1"/>
    <col min="17" max="17" width="6" style="3" customWidth="1"/>
    <col min="18" max="20" width="9.140625" style="3"/>
    <col min="21" max="21" width="11.140625" style="3" customWidth="1"/>
    <col min="22" max="16384" width="9.140625" style="3"/>
  </cols>
  <sheetData>
    <row r="1" spans="1:23" s="1" customFormat="1">
      <c r="B1" s="1" t="s">
        <v>3</v>
      </c>
      <c r="C1" s="25">
        <v>3.1</v>
      </c>
      <c r="D1" s="1" t="s">
        <v>71</v>
      </c>
    </row>
    <row r="2" spans="1:23" s="20" customFormat="1" ht="18.75" customHeight="1">
      <c r="B2" s="75" t="s">
        <v>70</v>
      </c>
      <c r="C2" s="25">
        <v>3.1</v>
      </c>
      <c r="D2" s="1" t="s">
        <v>74</v>
      </c>
      <c r="Q2" s="2"/>
    </row>
    <row r="3" spans="1:23" ht="5.25" customHeight="1"/>
    <row r="4" spans="1:23" ht="22.5" customHeight="1">
      <c r="A4" s="120" t="s">
        <v>25</v>
      </c>
      <c r="B4" s="121"/>
      <c r="C4" s="121"/>
      <c r="D4" s="122"/>
      <c r="E4" s="92"/>
      <c r="F4" s="116" t="s">
        <v>72</v>
      </c>
      <c r="G4" s="117"/>
      <c r="H4" s="117"/>
      <c r="I4" s="117"/>
      <c r="J4" s="117"/>
      <c r="K4" s="117"/>
      <c r="L4" s="117"/>
      <c r="M4" s="117"/>
      <c r="N4" s="129"/>
      <c r="O4" s="130"/>
      <c r="Q4" s="19"/>
      <c r="R4" s="68"/>
    </row>
    <row r="5" spans="1:23" ht="21" customHeight="1">
      <c r="A5" s="123"/>
      <c r="B5" s="124"/>
      <c r="C5" s="124"/>
      <c r="D5" s="125"/>
      <c r="E5" s="94"/>
      <c r="F5" s="76"/>
      <c r="G5" s="4"/>
      <c r="H5" s="76"/>
      <c r="I5" s="95" t="s">
        <v>23</v>
      </c>
      <c r="J5" s="76"/>
      <c r="K5" s="96"/>
      <c r="L5" s="97" t="s">
        <v>18</v>
      </c>
      <c r="M5" s="93" t="s">
        <v>13</v>
      </c>
      <c r="N5" s="98"/>
      <c r="O5" s="131"/>
      <c r="Q5" s="19"/>
      <c r="R5" s="68"/>
      <c r="U5" s="52"/>
    </row>
    <row r="6" spans="1:23" ht="21" customHeight="1">
      <c r="A6" s="123"/>
      <c r="B6" s="124"/>
      <c r="C6" s="124"/>
      <c r="D6" s="125"/>
      <c r="E6" s="99" t="s">
        <v>0</v>
      </c>
      <c r="F6" s="100" t="s">
        <v>5</v>
      </c>
      <c r="G6" s="93" t="s">
        <v>6</v>
      </c>
      <c r="H6" s="101" t="s">
        <v>7</v>
      </c>
      <c r="I6" s="100" t="s">
        <v>22</v>
      </c>
      <c r="J6" s="101" t="s">
        <v>8</v>
      </c>
      <c r="K6" s="101" t="s">
        <v>9</v>
      </c>
      <c r="L6" s="100" t="s">
        <v>19</v>
      </c>
      <c r="M6" s="102" t="s">
        <v>16</v>
      </c>
      <c r="N6" s="101" t="s">
        <v>24</v>
      </c>
      <c r="O6" s="131"/>
      <c r="Q6" s="19"/>
      <c r="R6" s="68"/>
      <c r="T6" s="51"/>
      <c r="U6" s="52"/>
    </row>
    <row r="7" spans="1:23" ht="21" customHeight="1">
      <c r="A7" s="123"/>
      <c r="B7" s="124"/>
      <c r="C7" s="124"/>
      <c r="D7" s="125"/>
      <c r="E7" s="99" t="s">
        <v>1</v>
      </c>
      <c r="F7" s="6" t="s">
        <v>11</v>
      </c>
      <c r="G7" s="100" t="s">
        <v>59</v>
      </c>
      <c r="H7" s="107" t="s">
        <v>73</v>
      </c>
      <c r="I7" s="102" t="s">
        <v>14</v>
      </c>
      <c r="J7" s="100" t="s">
        <v>61</v>
      </c>
      <c r="K7" s="100" t="s">
        <v>12</v>
      </c>
      <c r="L7" s="102" t="s">
        <v>20</v>
      </c>
      <c r="M7" s="5" t="s">
        <v>17</v>
      </c>
      <c r="N7" s="100" t="s">
        <v>2</v>
      </c>
      <c r="O7" s="131"/>
      <c r="Q7" s="19"/>
      <c r="T7" s="8"/>
      <c r="U7" s="52"/>
    </row>
    <row r="8" spans="1:23" ht="21" customHeight="1">
      <c r="A8" s="126"/>
      <c r="B8" s="127"/>
      <c r="C8" s="127"/>
      <c r="D8" s="128"/>
      <c r="E8" s="103"/>
      <c r="F8" s="77"/>
      <c r="G8" s="69" t="s">
        <v>60</v>
      </c>
      <c r="H8" s="104"/>
      <c r="I8" s="69" t="s">
        <v>15</v>
      </c>
      <c r="J8" s="69" t="s">
        <v>62</v>
      </c>
      <c r="K8" s="105"/>
      <c r="L8" s="69" t="s">
        <v>21</v>
      </c>
      <c r="M8" s="77"/>
      <c r="N8" s="105"/>
      <c r="O8" s="132"/>
      <c r="Q8" s="19"/>
      <c r="R8" s="68"/>
      <c r="U8" s="53"/>
    </row>
    <row r="9" spans="1:23" s="11" customFormat="1" ht="3" customHeight="1">
      <c r="A9" s="37"/>
      <c r="B9" s="37"/>
      <c r="C9" s="37"/>
      <c r="D9" s="38"/>
      <c r="E9" s="38"/>
      <c r="F9" s="47"/>
      <c r="G9" s="48"/>
      <c r="H9" s="49"/>
      <c r="I9" s="50"/>
      <c r="J9" s="48"/>
      <c r="K9" s="48"/>
      <c r="L9" s="49"/>
      <c r="M9" s="50"/>
      <c r="N9" s="48"/>
      <c r="O9" s="43"/>
      <c r="Q9" s="19"/>
    </row>
    <row r="10" spans="1:23" s="8" customFormat="1" ht="21.75" customHeight="1">
      <c r="A10" s="115" t="s">
        <v>4</v>
      </c>
      <c r="B10" s="133"/>
      <c r="C10" s="133"/>
      <c r="D10" s="133"/>
      <c r="E10" s="87">
        <f>SUM(F10:N10)</f>
        <v>577</v>
      </c>
      <c r="F10" s="106">
        <f t="shared" ref="F10:N10" si="0">SUM(F11:F23)</f>
        <v>8</v>
      </c>
      <c r="G10" s="81">
        <f t="shared" si="0"/>
        <v>105</v>
      </c>
      <c r="H10" s="81">
        <f t="shared" si="0"/>
        <v>22</v>
      </c>
      <c r="I10" s="80">
        <f t="shared" si="0"/>
        <v>86</v>
      </c>
      <c r="J10" s="80">
        <f t="shared" si="0"/>
        <v>1</v>
      </c>
      <c r="K10" s="81">
        <f t="shared" si="0"/>
        <v>11</v>
      </c>
      <c r="L10" s="81">
        <f t="shared" si="0"/>
        <v>257</v>
      </c>
      <c r="M10" s="80">
        <f t="shared" si="0"/>
        <v>58</v>
      </c>
      <c r="N10" s="82">
        <f t="shared" si="0"/>
        <v>29</v>
      </c>
      <c r="O10" s="7" t="s">
        <v>1</v>
      </c>
      <c r="P10" s="10"/>
      <c r="S10" s="29"/>
      <c r="T10" s="23"/>
      <c r="U10" s="23"/>
      <c r="W10" s="8">
        <f>SUM(W11:W14)</f>
        <v>424</v>
      </c>
    </row>
    <row r="11" spans="1:23" s="8" customFormat="1" ht="21" customHeight="1">
      <c r="A11" s="12"/>
      <c r="B11" s="9" t="s">
        <v>26</v>
      </c>
      <c r="C11" s="89"/>
      <c r="D11" s="89"/>
      <c r="E11" s="78">
        <f>SUM(F11:N11)</f>
        <v>176</v>
      </c>
      <c r="F11" s="108">
        <v>1</v>
      </c>
      <c r="G11" s="109">
        <v>54</v>
      </c>
      <c r="H11" s="109">
        <v>1</v>
      </c>
      <c r="I11" s="110">
        <v>18</v>
      </c>
      <c r="J11" s="113">
        <v>0</v>
      </c>
      <c r="K11" s="109">
        <v>7</v>
      </c>
      <c r="L11" s="109">
        <v>68</v>
      </c>
      <c r="M11" s="110">
        <v>23</v>
      </c>
      <c r="N11" s="88">
        <v>4</v>
      </c>
      <c r="O11" s="91" t="s">
        <v>39</v>
      </c>
      <c r="S11" s="12"/>
      <c r="T11" s="53"/>
      <c r="U11" s="53"/>
      <c r="V11" s="53"/>
      <c r="W11" s="8">
        <f>156+35+9</f>
        <v>200</v>
      </c>
    </row>
    <row r="12" spans="1:23" s="8" customFormat="1" ht="21" customHeight="1">
      <c r="A12" s="12"/>
      <c r="B12" s="9" t="s">
        <v>27</v>
      </c>
      <c r="C12" s="12"/>
      <c r="D12" s="13"/>
      <c r="E12" s="78">
        <f t="shared" ref="E12:E22" si="1">SUM(F12:N12)</f>
        <v>71</v>
      </c>
      <c r="F12" s="108">
        <v>2</v>
      </c>
      <c r="G12" s="109">
        <v>27</v>
      </c>
      <c r="H12" s="112">
        <v>0</v>
      </c>
      <c r="I12" s="113">
        <v>0</v>
      </c>
      <c r="J12" s="113">
        <v>0</v>
      </c>
      <c r="K12" s="112">
        <v>0</v>
      </c>
      <c r="L12" s="109">
        <v>29</v>
      </c>
      <c r="M12" s="110">
        <v>9</v>
      </c>
      <c r="N12" s="88">
        <v>4</v>
      </c>
      <c r="O12" s="91" t="s">
        <v>40</v>
      </c>
      <c r="Q12" s="23"/>
      <c r="S12" s="12"/>
      <c r="T12" s="52"/>
      <c r="U12" s="53"/>
      <c r="V12" s="53"/>
      <c r="W12" s="8">
        <f>40+2</f>
        <v>42</v>
      </c>
    </row>
    <row r="13" spans="1:23" s="8" customFormat="1" ht="21" customHeight="1">
      <c r="A13" s="12"/>
      <c r="B13" s="9" t="s">
        <v>28</v>
      </c>
      <c r="C13" s="12"/>
      <c r="D13" s="13"/>
      <c r="E13" s="78">
        <f t="shared" si="1"/>
        <v>4</v>
      </c>
      <c r="F13" s="111">
        <v>0</v>
      </c>
      <c r="G13" s="112">
        <v>0</v>
      </c>
      <c r="H13" s="112">
        <v>0</v>
      </c>
      <c r="I13" s="113">
        <v>0</v>
      </c>
      <c r="J13" s="113">
        <v>0</v>
      </c>
      <c r="K13" s="112">
        <v>0</v>
      </c>
      <c r="L13" s="109">
        <v>2</v>
      </c>
      <c r="M13" s="113">
        <v>0</v>
      </c>
      <c r="N13" s="88">
        <v>2</v>
      </c>
      <c r="O13" s="91" t="s">
        <v>41</v>
      </c>
      <c r="Q13" s="23"/>
      <c r="S13" s="12"/>
      <c r="T13" s="52"/>
      <c r="U13" s="53"/>
      <c r="V13" s="53"/>
      <c r="W13" s="8">
        <f>38+59</f>
        <v>97</v>
      </c>
    </row>
    <row r="14" spans="1:23" s="8" customFormat="1" ht="21" customHeight="1">
      <c r="A14" s="12"/>
      <c r="B14" s="9" t="s">
        <v>29</v>
      </c>
      <c r="C14" s="12"/>
      <c r="D14" s="13"/>
      <c r="E14" s="78">
        <f t="shared" si="1"/>
        <v>3</v>
      </c>
      <c r="F14" s="111">
        <v>0</v>
      </c>
      <c r="G14" s="109">
        <v>2</v>
      </c>
      <c r="H14" s="112">
        <v>0</v>
      </c>
      <c r="I14" s="113">
        <v>0</v>
      </c>
      <c r="J14" s="113">
        <v>0</v>
      </c>
      <c r="K14" s="112">
        <v>0</v>
      </c>
      <c r="L14" s="112">
        <v>0</v>
      </c>
      <c r="M14" s="110">
        <v>1</v>
      </c>
      <c r="N14" s="114">
        <v>0</v>
      </c>
      <c r="O14" s="91" t="s">
        <v>42</v>
      </c>
      <c r="Q14" s="23"/>
      <c r="S14" s="12"/>
      <c r="T14" s="53"/>
      <c r="U14" s="53"/>
      <c r="V14" s="53"/>
      <c r="W14" s="8">
        <f>32+21+32</f>
        <v>85</v>
      </c>
    </row>
    <row r="15" spans="1:23" s="8" customFormat="1" ht="21" customHeight="1">
      <c r="A15" s="12"/>
      <c r="B15" s="9" t="s">
        <v>30</v>
      </c>
      <c r="C15" s="12"/>
      <c r="D15" s="13"/>
      <c r="E15" s="78">
        <f t="shared" si="1"/>
        <v>13</v>
      </c>
      <c r="F15" s="111">
        <v>0</v>
      </c>
      <c r="G15" s="109">
        <v>2</v>
      </c>
      <c r="H15" s="112">
        <v>0</v>
      </c>
      <c r="I15" s="110">
        <v>9</v>
      </c>
      <c r="J15" s="113">
        <v>0</v>
      </c>
      <c r="K15" s="112">
        <v>0</v>
      </c>
      <c r="L15" s="109">
        <v>2</v>
      </c>
      <c r="M15" s="113">
        <v>0</v>
      </c>
      <c r="N15" s="114">
        <v>0</v>
      </c>
      <c r="O15" s="91" t="s">
        <v>43</v>
      </c>
      <c r="Q15" s="23"/>
    </row>
    <row r="16" spans="1:23" s="8" customFormat="1" ht="21" customHeight="1">
      <c r="A16" s="12"/>
      <c r="B16" s="9" t="s">
        <v>31</v>
      </c>
      <c r="C16" s="12"/>
      <c r="D16" s="13"/>
      <c r="E16" s="78">
        <f t="shared" si="1"/>
        <v>10</v>
      </c>
      <c r="F16" s="111">
        <v>0</v>
      </c>
      <c r="G16" s="112">
        <v>0</v>
      </c>
      <c r="H16" s="109">
        <v>2</v>
      </c>
      <c r="I16" s="110">
        <v>1</v>
      </c>
      <c r="J16" s="113">
        <v>0</v>
      </c>
      <c r="K16" s="109">
        <v>1</v>
      </c>
      <c r="L16" s="109">
        <v>4</v>
      </c>
      <c r="M16" s="113">
        <v>0</v>
      </c>
      <c r="N16" s="88">
        <v>2</v>
      </c>
      <c r="O16" s="91" t="s">
        <v>44</v>
      </c>
      <c r="S16" s="90"/>
    </row>
    <row r="17" spans="1:18" s="8" customFormat="1" ht="21" customHeight="1">
      <c r="A17" s="12"/>
      <c r="B17" s="9" t="s">
        <v>32</v>
      </c>
      <c r="C17" s="12"/>
      <c r="D17" s="13"/>
      <c r="E17" s="78">
        <f t="shared" si="1"/>
        <v>165</v>
      </c>
      <c r="F17" s="108">
        <v>2</v>
      </c>
      <c r="G17" s="109">
        <v>5</v>
      </c>
      <c r="H17" s="109">
        <v>10</v>
      </c>
      <c r="I17" s="110">
        <v>54</v>
      </c>
      <c r="J17" s="113">
        <v>0</v>
      </c>
      <c r="K17" s="112">
        <v>0</v>
      </c>
      <c r="L17" s="109">
        <v>65</v>
      </c>
      <c r="M17" s="110">
        <v>22</v>
      </c>
      <c r="N17" s="88">
        <v>7</v>
      </c>
      <c r="O17" s="91" t="s">
        <v>45</v>
      </c>
    </row>
    <row r="18" spans="1:18" s="8" customFormat="1" ht="21" customHeight="1">
      <c r="A18" s="12"/>
      <c r="B18" s="9" t="s">
        <v>33</v>
      </c>
      <c r="C18" s="12"/>
      <c r="D18" s="13"/>
      <c r="E18" s="78">
        <f t="shared" si="1"/>
        <v>76</v>
      </c>
      <c r="F18" s="111">
        <v>0</v>
      </c>
      <c r="G18" s="112">
        <v>0</v>
      </c>
      <c r="H18" s="112">
        <v>0</v>
      </c>
      <c r="I18" s="113">
        <v>0</v>
      </c>
      <c r="J18" s="110">
        <v>1</v>
      </c>
      <c r="K18" s="112">
        <v>0</v>
      </c>
      <c r="L18" s="109">
        <v>68</v>
      </c>
      <c r="M18" s="110">
        <v>1</v>
      </c>
      <c r="N18" s="88">
        <v>6</v>
      </c>
      <c r="O18" s="91" t="s">
        <v>46</v>
      </c>
    </row>
    <row r="19" spans="1:18" s="8" customFormat="1" ht="21" customHeight="1">
      <c r="A19" s="12"/>
      <c r="B19" s="9" t="s">
        <v>34</v>
      </c>
      <c r="C19" s="12"/>
      <c r="D19" s="13"/>
      <c r="E19" s="78">
        <f t="shared" si="1"/>
        <v>2</v>
      </c>
      <c r="F19" s="111">
        <v>0</v>
      </c>
      <c r="G19" s="112">
        <v>0</v>
      </c>
      <c r="H19" s="112">
        <v>0</v>
      </c>
      <c r="I19" s="113">
        <v>0</v>
      </c>
      <c r="J19" s="113">
        <v>0</v>
      </c>
      <c r="K19" s="112">
        <v>0</v>
      </c>
      <c r="L19" s="109">
        <v>2</v>
      </c>
      <c r="M19" s="113">
        <v>0</v>
      </c>
      <c r="N19" s="114">
        <v>0</v>
      </c>
      <c r="O19" s="91" t="s">
        <v>47</v>
      </c>
    </row>
    <row r="20" spans="1:18" s="8" customFormat="1" ht="21" customHeight="1">
      <c r="A20" s="12"/>
      <c r="B20" s="9" t="s">
        <v>35</v>
      </c>
      <c r="C20" s="12"/>
      <c r="D20" s="13"/>
      <c r="E20" s="78">
        <f t="shared" si="1"/>
        <v>36</v>
      </c>
      <c r="F20" s="108">
        <v>3</v>
      </c>
      <c r="G20" s="109">
        <v>9</v>
      </c>
      <c r="H20" s="109">
        <v>2</v>
      </c>
      <c r="I20" s="113">
        <v>0</v>
      </c>
      <c r="J20" s="113">
        <v>0</v>
      </c>
      <c r="K20" s="112">
        <v>0</v>
      </c>
      <c r="L20" s="109">
        <v>16</v>
      </c>
      <c r="M20" s="110">
        <v>2</v>
      </c>
      <c r="N20" s="88">
        <v>4</v>
      </c>
      <c r="O20" s="91" t="s">
        <v>48</v>
      </c>
    </row>
    <row r="21" spans="1:18" s="8" customFormat="1" ht="21" customHeight="1">
      <c r="A21" s="12"/>
      <c r="B21" s="9" t="s">
        <v>36</v>
      </c>
      <c r="C21" s="12"/>
      <c r="D21" s="13"/>
      <c r="E21" s="78">
        <f t="shared" si="1"/>
        <v>3</v>
      </c>
      <c r="F21" s="111">
        <v>0</v>
      </c>
      <c r="G21" s="109">
        <v>2</v>
      </c>
      <c r="H21" s="109">
        <v>1</v>
      </c>
      <c r="I21" s="113">
        <v>0</v>
      </c>
      <c r="J21" s="113">
        <v>0</v>
      </c>
      <c r="K21" s="112">
        <v>0</v>
      </c>
      <c r="L21" s="112">
        <v>0</v>
      </c>
      <c r="M21" s="113">
        <v>0</v>
      </c>
      <c r="N21" s="114">
        <v>0</v>
      </c>
      <c r="O21" s="91" t="s">
        <v>49</v>
      </c>
    </row>
    <row r="22" spans="1:18" s="8" customFormat="1" ht="21" customHeight="1">
      <c r="A22" s="12"/>
      <c r="B22" s="9" t="s">
        <v>37</v>
      </c>
      <c r="C22" s="12"/>
      <c r="D22" s="13"/>
      <c r="E22" s="78">
        <f t="shared" si="1"/>
        <v>18</v>
      </c>
      <c r="F22" s="111">
        <v>0</v>
      </c>
      <c r="G22" s="109">
        <v>4</v>
      </c>
      <c r="H22" s="109">
        <v>6</v>
      </c>
      <c r="I22" s="110">
        <v>4</v>
      </c>
      <c r="J22" s="113">
        <v>0</v>
      </c>
      <c r="K22" s="109">
        <v>3</v>
      </c>
      <c r="L22" s="109">
        <v>1</v>
      </c>
      <c r="M22" s="113">
        <v>0</v>
      </c>
      <c r="N22" s="114">
        <v>0</v>
      </c>
      <c r="O22" s="91" t="s">
        <v>50</v>
      </c>
    </row>
    <row r="23" spans="1:18" s="8" customFormat="1" ht="21" customHeight="1">
      <c r="A23" s="12"/>
      <c r="B23" s="9" t="s">
        <v>38</v>
      </c>
      <c r="C23" s="12"/>
      <c r="D23" s="13"/>
      <c r="E23" s="79">
        <f>SUM(F23:N23)</f>
        <v>0</v>
      </c>
      <c r="F23" s="111">
        <v>0</v>
      </c>
      <c r="G23" s="112">
        <v>0</v>
      </c>
      <c r="H23" s="112">
        <v>0</v>
      </c>
      <c r="I23" s="113">
        <v>0</v>
      </c>
      <c r="J23" s="113">
        <v>0</v>
      </c>
      <c r="K23" s="112">
        <v>0</v>
      </c>
      <c r="L23" s="112">
        <v>0</v>
      </c>
      <c r="M23" s="113">
        <v>0</v>
      </c>
      <c r="N23" s="114">
        <v>0</v>
      </c>
      <c r="O23" s="91" t="s">
        <v>51</v>
      </c>
    </row>
    <row r="24" spans="1:18" ht="3" customHeight="1">
      <c r="A24" s="30"/>
      <c r="B24" s="30"/>
      <c r="C24" s="30"/>
      <c r="D24" s="32"/>
      <c r="E24" s="32"/>
      <c r="F24" s="32"/>
      <c r="G24" s="31"/>
      <c r="H24" s="32"/>
      <c r="I24" s="31"/>
      <c r="J24" s="32"/>
      <c r="K24" s="31"/>
      <c r="L24" s="32"/>
      <c r="M24" s="30"/>
      <c r="N24" s="31"/>
      <c r="O24" s="30"/>
      <c r="R24" s="3">
        <f>SUM(F24:N24)</f>
        <v>0</v>
      </c>
    </row>
    <row r="25" spans="1:18" ht="3" customHeight="1">
      <c r="A25" s="33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</row>
    <row r="26" spans="1:18" s="19" customFormat="1" ht="18" customHeight="1">
      <c r="B26" s="17" t="s">
        <v>55</v>
      </c>
      <c r="C26" s="18" t="s">
        <v>68</v>
      </c>
      <c r="Q26" s="3"/>
    </row>
    <row r="27" spans="1:18" s="19" customFormat="1" ht="18" customHeight="1">
      <c r="B27" s="18" t="s">
        <v>53</v>
      </c>
      <c r="C27" s="18" t="s">
        <v>52</v>
      </c>
      <c r="Q27" s="3"/>
    </row>
    <row r="28" spans="1:18" ht="18" customHeight="1">
      <c r="B28" s="18" t="s">
        <v>56</v>
      </c>
      <c r="C28" s="18" t="s">
        <v>69</v>
      </c>
      <c r="Q28" s="19"/>
    </row>
    <row r="29" spans="1:18" ht="18" customHeight="1">
      <c r="B29" s="18" t="s">
        <v>54</v>
      </c>
      <c r="C29" s="18" t="s">
        <v>67</v>
      </c>
    </row>
    <row r="31" spans="1:18">
      <c r="A31" s="134" t="s">
        <v>25</v>
      </c>
      <c r="B31" s="135"/>
      <c r="C31" s="135"/>
      <c r="D31" s="136"/>
      <c r="E31" s="35"/>
      <c r="F31" s="143" t="s">
        <v>65</v>
      </c>
      <c r="G31" s="144"/>
      <c r="H31" s="144"/>
      <c r="I31" s="144"/>
      <c r="J31" s="144"/>
      <c r="K31" s="144"/>
      <c r="L31" s="144"/>
      <c r="M31" s="144"/>
      <c r="N31" s="145"/>
    </row>
    <row r="32" spans="1:18" ht="37.5">
      <c r="A32" s="137"/>
      <c r="B32" s="138"/>
      <c r="C32" s="138"/>
      <c r="D32" s="139"/>
      <c r="E32" s="38"/>
      <c r="F32" s="39"/>
      <c r="H32" s="39"/>
      <c r="I32" s="26" t="s">
        <v>23</v>
      </c>
      <c r="J32" s="39"/>
      <c r="K32" s="40"/>
      <c r="L32" s="41" t="s">
        <v>18</v>
      </c>
      <c r="M32" s="36" t="s">
        <v>13</v>
      </c>
      <c r="N32" s="42"/>
    </row>
    <row r="33" spans="1:20" ht="37.5">
      <c r="A33" s="137"/>
      <c r="B33" s="138"/>
      <c r="C33" s="138"/>
      <c r="D33" s="139"/>
      <c r="E33" s="44" t="s">
        <v>0</v>
      </c>
      <c r="F33" s="21" t="s">
        <v>5</v>
      </c>
      <c r="G33" s="36" t="s">
        <v>6</v>
      </c>
      <c r="H33" s="45" t="s">
        <v>7</v>
      </c>
      <c r="I33" s="21" t="s">
        <v>22</v>
      </c>
      <c r="J33" s="45" t="s">
        <v>8</v>
      </c>
      <c r="K33" s="45" t="s">
        <v>9</v>
      </c>
      <c r="L33" s="21" t="s">
        <v>19</v>
      </c>
      <c r="M33" s="22" t="s">
        <v>16</v>
      </c>
      <c r="N33" s="45" t="s">
        <v>24</v>
      </c>
    </row>
    <row r="34" spans="1:20">
      <c r="A34" s="137"/>
      <c r="B34" s="138"/>
      <c r="C34" s="138"/>
      <c r="D34" s="139"/>
      <c r="E34" s="44" t="s">
        <v>1</v>
      </c>
      <c r="F34" s="34" t="s">
        <v>11</v>
      </c>
      <c r="G34" s="21" t="s">
        <v>59</v>
      </c>
      <c r="H34" s="22" t="s">
        <v>10</v>
      </c>
      <c r="I34" s="22" t="s">
        <v>14</v>
      </c>
      <c r="J34" s="21" t="s">
        <v>61</v>
      </c>
      <c r="K34" s="21" t="s">
        <v>12</v>
      </c>
      <c r="L34" s="22" t="s">
        <v>20</v>
      </c>
      <c r="M34" s="27" t="s">
        <v>17</v>
      </c>
      <c r="N34" s="21" t="s">
        <v>2</v>
      </c>
    </row>
    <row r="35" spans="1:20">
      <c r="A35" s="140"/>
      <c r="B35" s="141"/>
      <c r="C35" s="141"/>
      <c r="D35" s="142"/>
      <c r="E35" s="46"/>
      <c r="F35" s="15"/>
      <c r="G35" s="28" t="s">
        <v>60</v>
      </c>
      <c r="H35" s="14"/>
      <c r="I35" s="28" t="s">
        <v>15</v>
      </c>
      <c r="J35" s="28" t="s">
        <v>62</v>
      </c>
      <c r="K35" s="16"/>
      <c r="L35" s="28" t="s">
        <v>21</v>
      </c>
      <c r="M35" s="15"/>
      <c r="N35" s="16"/>
    </row>
    <row r="36" spans="1:20">
      <c r="A36" s="37"/>
      <c r="B36" s="37"/>
      <c r="C36" s="37"/>
      <c r="D36" s="38"/>
      <c r="E36" s="38"/>
      <c r="F36" s="47"/>
      <c r="G36" s="48"/>
      <c r="H36" s="49"/>
      <c r="I36" s="50"/>
      <c r="J36" s="48"/>
      <c r="K36" s="48"/>
      <c r="L36" s="49"/>
      <c r="M36" s="50"/>
      <c r="N36" s="48"/>
    </row>
    <row r="37" spans="1:20">
      <c r="A37" s="118" t="s">
        <v>4</v>
      </c>
      <c r="B37" s="119"/>
      <c r="C37" s="119"/>
      <c r="D37" s="119"/>
      <c r="E37" s="83">
        <f>SUM(F37:N37)</f>
        <v>425</v>
      </c>
      <c r="F37" s="84">
        <f t="shared" ref="F37:N37" si="2">SUM(F38:F50)</f>
        <v>20</v>
      </c>
      <c r="G37" s="84">
        <f t="shared" si="2"/>
        <v>9</v>
      </c>
      <c r="H37" s="85">
        <f t="shared" si="2"/>
        <v>40</v>
      </c>
      <c r="I37" s="84">
        <f t="shared" si="2"/>
        <v>19</v>
      </c>
      <c r="J37" s="84">
        <f t="shared" si="2"/>
        <v>2</v>
      </c>
      <c r="K37" s="84">
        <f t="shared" si="2"/>
        <v>3</v>
      </c>
      <c r="L37" s="80">
        <f t="shared" si="2"/>
        <v>223</v>
      </c>
      <c r="M37" s="80">
        <f t="shared" si="2"/>
        <v>55</v>
      </c>
      <c r="N37" s="82">
        <f t="shared" si="2"/>
        <v>54</v>
      </c>
      <c r="S37" s="12" t="s">
        <v>63</v>
      </c>
      <c r="T37" s="53">
        <v>20421</v>
      </c>
    </row>
    <row r="38" spans="1:20">
      <c r="A38" s="57"/>
      <c r="B38" s="24" t="s">
        <v>26</v>
      </c>
      <c r="C38" s="55"/>
      <c r="D38" s="55"/>
      <c r="E38" s="61">
        <f>SUM(F38:N38)</f>
        <v>82</v>
      </c>
      <c r="F38" s="62">
        <f>4+11+1</f>
        <v>16</v>
      </c>
      <c r="G38" s="63">
        <f>2+4</f>
        <v>6</v>
      </c>
      <c r="H38" s="64">
        <f>1+1</f>
        <v>2</v>
      </c>
      <c r="I38" s="65">
        <v>2</v>
      </c>
      <c r="J38" s="62">
        <v>1</v>
      </c>
      <c r="K38" s="62">
        <f>1+1</f>
        <v>2</v>
      </c>
      <c r="L38" s="66">
        <f>8+17+12</f>
        <v>37</v>
      </c>
      <c r="M38" s="66">
        <f>2+6+3</f>
        <v>11</v>
      </c>
      <c r="N38" s="66">
        <f>1+1+3</f>
        <v>5</v>
      </c>
      <c r="S38" s="12" t="s">
        <v>57</v>
      </c>
      <c r="T38" s="52">
        <v>239609</v>
      </c>
    </row>
    <row r="39" spans="1:20">
      <c r="A39" s="57"/>
      <c r="B39" s="24" t="s">
        <v>27</v>
      </c>
      <c r="C39" s="57"/>
      <c r="D39" s="54"/>
      <c r="E39" s="67">
        <f t="shared" ref="E39:E50" si="3">SUM(F39:N39)</f>
        <v>20</v>
      </c>
      <c r="F39" s="66">
        <v>1</v>
      </c>
      <c r="G39" s="66"/>
      <c r="H39" s="66"/>
      <c r="I39" s="66"/>
      <c r="J39" s="66"/>
      <c r="K39" s="66"/>
      <c r="L39" s="66">
        <v>19</v>
      </c>
      <c r="M39" s="66"/>
      <c r="N39" s="66"/>
      <c r="S39" s="12" t="s">
        <v>58</v>
      </c>
      <c r="T39" s="52">
        <v>239609</v>
      </c>
    </row>
    <row r="40" spans="1:20">
      <c r="A40" s="57"/>
      <c r="B40" s="24" t="s">
        <v>28</v>
      </c>
      <c r="C40" s="57"/>
      <c r="D40" s="54"/>
      <c r="E40" s="67">
        <f t="shared" si="3"/>
        <v>105</v>
      </c>
      <c r="F40" s="66"/>
      <c r="G40" s="66"/>
      <c r="H40" s="66">
        <v>6</v>
      </c>
      <c r="I40" s="66"/>
      <c r="J40" s="66"/>
      <c r="K40" s="66"/>
      <c r="L40" s="66">
        <v>69</v>
      </c>
      <c r="M40" s="66">
        <v>3</v>
      </c>
      <c r="N40" s="66">
        <v>27</v>
      </c>
      <c r="S40" s="12" t="s">
        <v>64</v>
      </c>
      <c r="T40" s="53">
        <v>239573</v>
      </c>
    </row>
    <row r="41" spans="1:20">
      <c r="A41" s="57"/>
      <c r="B41" s="24" t="s">
        <v>29</v>
      </c>
      <c r="C41" s="57"/>
      <c r="D41" s="54"/>
      <c r="E41" s="67">
        <f t="shared" si="3"/>
        <v>26</v>
      </c>
      <c r="F41" s="66">
        <f>1+1</f>
        <v>2</v>
      </c>
      <c r="G41" s="66">
        <f>1+1</f>
        <v>2</v>
      </c>
      <c r="H41" s="66">
        <v>2</v>
      </c>
      <c r="I41" s="66">
        <f>2+1</f>
        <v>3</v>
      </c>
      <c r="J41" s="66">
        <v>1</v>
      </c>
      <c r="K41" s="66">
        <v>0</v>
      </c>
      <c r="L41" s="66">
        <f>1+5+3+4</f>
        <v>13</v>
      </c>
      <c r="M41" s="66">
        <v>0</v>
      </c>
      <c r="N41" s="66">
        <f>1+2</f>
        <v>3</v>
      </c>
    </row>
    <row r="42" spans="1:20">
      <c r="A42" s="57"/>
      <c r="B42" s="24" t="s">
        <v>30</v>
      </c>
      <c r="C42" s="57"/>
      <c r="D42" s="54"/>
      <c r="E42" s="67">
        <f t="shared" si="3"/>
        <v>11</v>
      </c>
      <c r="F42" s="66"/>
      <c r="G42" s="66"/>
      <c r="H42" s="66"/>
      <c r="I42" s="66"/>
      <c r="J42" s="66"/>
      <c r="K42" s="66"/>
      <c r="L42" s="66"/>
      <c r="M42" s="66">
        <v>4</v>
      </c>
      <c r="N42" s="66">
        <v>7</v>
      </c>
    </row>
    <row r="43" spans="1:20">
      <c r="A43" s="57"/>
      <c r="B43" s="24" t="s">
        <v>31</v>
      </c>
      <c r="C43" s="57"/>
      <c r="D43" s="54"/>
      <c r="E43" s="67">
        <f t="shared" si="3"/>
        <v>31</v>
      </c>
      <c r="F43" s="66">
        <v>1</v>
      </c>
      <c r="G43" s="66">
        <v>0</v>
      </c>
      <c r="H43" s="66">
        <v>1</v>
      </c>
      <c r="I43" s="66">
        <v>0</v>
      </c>
      <c r="J43" s="66">
        <v>0</v>
      </c>
      <c r="K43" s="66">
        <v>0</v>
      </c>
      <c r="L43" s="66">
        <f>6+12+5</f>
        <v>23</v>
      </c>
      <c r="M43" s="66">
        <f>1+5</f>
        <v>6</v>
      </c>
      <c r="N43" s="66">
        <v>0</v>
      </c>
    </row>
    <row r="44" spans="1:20">
      <c r="A44" s="57"/>
      <c r="B44" s="24" t="s">
        <v>32</v>
      </c>
      <c r="C44" s="57"/>
      <c r="D44" s="54"/>
      <c r="E44" s="67">
        <f t="shared" si="3"/>
        <v>19</v>
      </c>
      <c r="F44" s="66"/>
      <c r="G44" s="66"/>
      <c r="H44" s="66">
        <v>1</v>
      </c>
      <c r="I44" s="66"/>
      <c r="J44" s="66"/>
      <c r="K44" s="66"/>
      <c r="L44" s="66">
        <v>17</v>
      </c>
      <c r="M44" s="66">
        <v>1</v>
      </c>
      <c r="N44" s="66"/>
    </row>
    <row r="45" spans="1:20">
      <c r="A45" s="57"/>
      <c r="B45" s="24" t="s">
        <v>33</v>
      </c>
      <c r="C45" s="57"/>
      <c r="D45" s="54"/>
      <c r="E45" s="67">
        <f t="shared" si="3"/>
        <v>3</v>
      </c>
      <c r="F45" s="66"/>
      <c r="G45" s="66"/>
      <c r="H45" s="66"/>
      <c r="I45" s="66"/>
      <c r="J45" s="66"/>
      <c r="K45" s="66"/>
      <c r="L45" s="66">
        <v>3</v>
      </c>
      <c r="M45" s="66"/>
      <c r="N45" s="66"/>
    </row>
    <row r="46" spans="1:20">
      <c r="A46" s="57"/>
      <c r="B46" s="24" t="s">
        <v>34</v>
      </c>
      <c r="C46" s="57"/>
      <c r="D46" s="54"/>
      <c r="E46" s="67">
        <f t="shared" si="3"/>
        <v>0</v>
      </c>
      <c r="F46" s="66"/>
      <c r="G46" s="66"/>
      <c r="H46" s="66"/>
      <c r="I46" s="66"/>
      <c r="J46" s="66"/>
      <c r="K46" s="66"/>
      <c r="L46" s="66"/>
      <c r="M46" s="66"/>
      <c r="N46" s="66"/>
    </row>
    <row r="47" spans="1:20">
      <c r="A47" s="57"/>
      <c r="B47" s="24" t="s">
        <v>35</v>
      </c>
      <c r="C47" s="57"/>
      <c r="D47" s="54"/>
      <c r="E47" s="67">
        <f t="shared" si="3"/>
        <v>12</v>
      </c>
      <c r="F47" s="66"/>
      <c r="G47" s="66"/>
      <c r="H47" s="66">
        <v>9</v>
      </c>
      <c r="I47" s="66"/>
      <c r="J47" s="66"/>
      <c r="K47" s="66"/>
      <c r="L47" s="66">
        <v>3</v>
      </c>
      <c r="M47" s="66"/>
      <c r="N47" s="66"/>
    </row>
    <row r="48" spans="1:20">
      <c r="A48" s="57"/>
      <c r="B48" s="24" t="s">
        <v>36</v>
      </c>
      <c r="C48" s="57"/>
      <c r="D48" s="54"/>
      <c r="E48" s="67">
        <f t="shared" si="3"/>
        <v>16</v>
      </c>
      <c r="F48" s="66">
        <v>0</v>
      </c>
      <c r="G48" s="66">
        <v>0</v>
      </c>
      <c r="H48" s="66">
        <v>0</v>
      </c>
      <c r="I48" s="66">
        <v>0</v>
      </c>
      <c r="J48" s="66">
        <v>0</v>
      </c>
      <c r="K48" s="66">
        <v>0</v>
      </c>
      <c r="L48" s="66">
        <f>4+5</f>
        <v>9</v>
      </c>
      <c r="M48" s="66">
        <f>1+2</f>
        <v>3</v>
      </c>
      <c r="N48" s="66">
        <f>2+1+1</f>
        <v>4</v>
      </c>
    </row>
    <row r="49" spans="1:14">
      <c r="A49" s="57"/>
      <c r="B49" s="24" t="s">
        <v>37</v>
      </c>
      <c r="C49" s="57"/>
      <c r="D49" s="54"/>
      <c r="E49" s="67">
        <f t="shared" si="3"/>
        <v>78</v>
      </c>
      <c r="F49" s="66"/>
      <c r="G49" s="66"/>
      <c r="H49" s="66">
        <v>18</v>
      </c>
      <c r="I49" s="66"/>
      <c r="J49" s="66"/>
      <c r="K49" s="66"/>
      <c r="L49" s="66">
        <v>27</v>
      </c>
      <c r="M49" s="66">
        <v>27</v>
      </c>
      <c r="N49" s="66">
        <v>6</v>
      </c>
    </row>
    <row r="50" spans="1:14">
      <c r="A50" s="58"/>
      <c r="B50" s="24" t="s">
        <v>38</v>
      </c>
      <c r="C50" s="58"/>
      <c r="D50" s="56"/>
      <c r="E50" s="86">
        <f t="shared" si="3"/>
        <v>22</v>
      </c>
      <c r="F50" s="66"/>
      <c r="G50" s="66">
        <v>1</v>
      </c>
      <c r="H50" s="66">
        <v>1</v>
      </c>
      <c r="I50" s="66">
        <v>14</v>
      </c>
      <c r="J50" s="66">
        <v>0</v>
      </c>
      <c r="K50" s="66">
        <v>1</v>
      </c>
      <c r="L50" s="66">
        <v>3</v>
      </c>
      <c r="M50" s="66">
        <v>0</v>
      </c>
      <c r="N50" s="66">
        <v>2</v>
      </c>
    </row>
    <row r="51" spans="1:14">
      <c r="A51" s="30"/>
      <c r="B51" s="30"/>
      <c r="C51" s="30"/>
      <c r="D51" s="32"/>
      <c r="E51" s="32"/>
      <c r="F51" s="32"/>
      <c r="G51" s="31"/>
      <c r="H51" s="32"/>
      <c r="I51" s="31"/>
      <c r="J51" s="32"/>
      <c r="K51" s="31"/>
      <c r="L51" s="32"/>
      <c r="M51" s="30"/>
      <c r="N51" s="31"/>
    </row>
    <row r="53" spans="1:14">
      <c r="A53" s="134" t="s">
        <v>25</v>
      </c>
      <c r="B53" s="135"/>
      <c r="C53" s="135"/>
      <c r="D53" s="136"/>
      <c r="E53" s="35"/>
      <c r="F53" s="143" t="s">
        <v>66</v>
      </c>
      <c r="G53" s="144"/>
      <c r="H53" s="144"/>
      <c r="I53" s="144"/>
      <c r="J53" s="144"/>
      <c r="K53" s="144"/>
      <c r="L53" s="144"/>
      <c r="M53" s="144"/>
      <c r="N53" s="145"/>
    </row>
    <row r="54" spans="1:14" ht="37.5">
      <c r="A54" s="137"/>
      <c r="B54" s="138"/>
      <c r="C54" s="138"/>
      <c r="D54" s="139"/>
      <c r="E54" s="38"/>
      <c r="F54" s="39"/>
      <c r="H54" s="39"/>
      <c r="I54" s="26" t="s">
        <v>23</v>
      </c>
      <c r="J54" s="39"/>
      <c r="K54" s="40"/>
      <c r="L54" s="41" t="s">
        <v>18</v>
      </c>
      <c r="M54" s="36" t="s">
        <v>13</v>
      </c>
      <c r="N54" s="42"/>
    </row>
    <row r="55" spans="1:14" ht="37.5">
      <c r="A55" s="137"/>
      <c r="B55" s="138"/>
      <c r="C55" s="138"/>
      <c r="D55" s="139"/>
      <c r="E55" s="44" t="s">
        <v>0</v>
      </c>
      <c r="F55" s="21" t="s">
        <v>5</v>
      </c>
      <c r="G55" s="36" t="s">
        <v>6</v>
      </c>
      <c r="H55" s="45" t="s">
        <v>7</v>
      </c>
      <c r="I55" s="21" t="s">
        <v>22</v>
      </c>
      <c r="J55" s="45" t="s">
        <v>8</v>
      </c>
      <c r="K55" s="45" t="s">
        <v>9</v>
      </c>
      <c r="L55" s="21" t="s">
        <v>19</v>
      </c>
      <c r="M55" s="22" t="s">
        <v>16</v>
      </c>
      <c r="N55" s="45" t="s">
        <v>24</v>
      </c>
    </row>
    <row r="56" spans="1:14">
      <c r="A56" s="137"/>
      <c r="B56" s="138"/>
      <c r="C56" s="138"/>
      <c r="D56" s="139"/>
      <c r="E56" s="44" t="s">
        <v>1</v>
      </c>
      <c r="F56" s="34" t="s">
        <v>11</v>
      </c>
      <c r="G56" s="21" t="s">
        <v>59</v>
      </c>
      <c r="H56" s="22" t="s">
        <v>10</v>
      </c>
      <c r="I56" s="22" t="s">
        <v>14</v>
      </c>
      <c r="J56" s="21" t="s">
        <v>61</v>
      </c>
      <c r="K56" s="21" t="s">
        <v>12</v>
      </c>
      <c r="L56" s="22" t="s">
        <v>20</v>
      </c>
      <c r="M56" s="27" t="s">
        <v>17</v>
      </c>
      <c r="N56" s="21" t="s">
        <v>2</v>
      </c>
    </row>
    <row r="57" spans="1:14">
      <c r="A57" s="140"/>
      <c r="B57" s="141"/>
      <c r="C57" s="141"/>
      <c r="D57" s="142"/>
      <c r="E57" s="46"/>
      <c r="F57" s="15"/>
      <c r="G57" s="28" t="s">
        <v>60</v>
      </c>
      <c r="H57" s="14"/>
      <c r="I57" s="28" t="s">
        <v>15</v>
      </c>
      <c r="J57" s="28" t="s">
        <v>62</v>
      </c>
      <c r="K57" s="16"/>
      <c r="L57" s="28" t="s">
        <v>21</v>
      </c>
      <c r="M57" s="15"/>
      <c r="N57" s="16"/>
    </row>
    <row r="58" spans="1:14">
      <c r="A58" s="37"/>
      <c r="B58" s="37"/>
      <c r="C58" s="37"/>
      <c r="D58" s="38"/>
      <c r="E58" s="38"/>
      <c r="F58" s="47"/>
      <c r="G58" s="48"/>
      <c r="H58" s="49"/>
      <c r="I58" s="50"/>
      <c r="J58" s="48"/>
      <c r="K58" s="48"/>
      <c r="L58" s="49"/>
      <c r="M58" s="50"/>
      <c r="N58" s="48"/>
    </row>
    <row r="59" spans="1:14">
      <c r="A59" s="118" t="s">
        <v>4</v>
      </c>
      <c r="B59" s="119"/>
      <c r="C59" s="119"/>
      <c r="D59" s="119"/>
      <c r="E59" s="83">
        <f>SUM(F59:N59)</f>
        <v>470</v>
      </c>
      <c r="F59" s="84">
        <f t="shared" ref="F59:N59" si="4">SUM(F60:F72)</f>
        <v>22</v>
      </c>
      <c r="G59" s="84">
        <f t="shared" si="4"/>
        <v>6</v>
      </c>
      <c r="H59" s="85">
        <f t="shared" si="4"/>
        <v>15</v>
      </c>
      <c r="I59" s="84">
        <f t="shared" si="4"/>
        <v>79</v>
      </c>
      <c r="J59" s="84">
        <f t="shared" si="4"/>
        <v>1</v>
      </c>
      <c r="K59" s="84">
        <f t="shared" si="4"/>
        <v>16</v>
      </c>
      <c r="L59" s="80">
        <f t="shared" si="4"/>
        <v>32</v>
      </c>
      <c r="M59" s="80">
        <f t="shared" si="4"/>
        <v>124</v>
      </c>
      <c r="N59" s="82">
        <f t="shared" si="4"/>
        <v>175</v>
      </c>
    </row>
    <row r="60" spans="1:14">
      <c r="A60" s="57"/>
      <c r="B60" s="59" t="s">
        <v>26</v>
      </c>
      <c r="C60" s="55"/>
      <c r="D60" s="55"/>
      <c r="E60" s="61">
        <f>SUM(F60:N60)</f>
        <v>202</v>
      </c>
      <c r="F60" s="62"/>
      <c r="G60" s="63">
        <v>1</v>
      </c>
      <c r="H60" s="64"/>
      <c r="I60" s="65"/>
      <c r="J60" s="62"/>
      <c r="K60" s="62">
        <v>12</v>
      </c>
      <c r="L60" s="66">
        <f>17+4</f>
        <v>21</v>
      </c>
      <c r="M60" s="66">
        <f>1+61+34</f>
        <v>96</v>
      </c>
      <c r="N60" s="66">
        <f>1+45+26</f>
        <v>72</v>
      </c>
    </row>
    <row r="61" spans="1:14">
      <c r="A61" s="57"/>
      <c r="B61" s="60" t="s">
        <v>27</v>
      </c>
      <c r="C61" s="57"/>
      <c r="D61" s="54"/>
      <c r="E61" s="67">
        <f t="shared" ref="E61:E72" si="5">SUM(F61:N61)</f>
        <v>38</v>
      </c>
      <c r="F61" s="66">
        <v>1</v>
      </c>
      <c r="G61" s="66"/>
      <c r="H61" s="66">
        <v>3</v>
      </c>
      <c r="I61" s="66"/>
      <c r="J61" s="66"/>
      <c r="K61" s="66"/>
      <c r="L61" s="66"/>
      <c r="M61" s="66"/>
      <c r="N61" s="66">
        <v>34</v>
      </c>
    </row>
    <row r="62" spans="1:14">
      <c r="A62" s="57"/>
      <c r="B62" s="60" t="s">
        <v>28</v>
      </c>
      <c r="C62" s="57"/>
      <c r="D62" s="54"/>
      <c r="E62" s="67">
        <f t="shared" si="5"/>
        <v>32</v>
      </c>
      <c r="F62" s="66"/>
      <c r="G62" s="66">
        <v>1</v>
      </c>
      <c r="H62" s="66">
        <v>3</v>
      </c>
      <c r="I62" s="66">
        <v>27</v>
      </c>
      <c r="J62" s="66"/>
      <c r="K62" s="66"/>
      <c r="L62" s="66">
        <v>1</v>
      </c>
      <c r="M62" s="66"/>
      <c r="N62" s="66"/>
    </row>
    <row r="63" spans="1:14">
      <c r="A63" s="57"/>
      <c r="B63" s="60" t="s">
        <v>29</v>
      </c>
      <c r="C63" s="57"/>
      <c r="D63" s="54"/>
      <c r="E63" s="67">
        <f t="shared" si="5"/>
        <v>35</v>
      </c>
      <c r="F63" s="66">
        <v>20</v>
      </c>
      <c r="G63" s="66"/>
      <c r="H63" s="66"/>
      <c r="I63" s="66"/>
      <c r="J63" s="66"/>
      <c r="K63" s="66"/>
      <c r="L63" s="66"/>
      <c r="M63" s="66"/>
      <c r="N63" s="66">
        <v>15</v>
      </c>
    </row>
    <row r="64" spans="1:14">
      <c r="A64" s="57"/>
      <c r="B64" s="60" t="s">
        <v>30</v>
      </c>
      <c r="C64" s="57"/>
      <c r="D64" s="54"/>
      <c r="E64" s="67">
        <f t="shared" si="5"/>
        <v>40</v>
      </c>
      <c r="F64" s="66">
        <v>1</v>
      </c>
      <c r="G64" s="66">
        <v>3</v>
      </c>
      <c r="H64" s="66">
        <v>3</v>
      </c>
      <c r="I64" s="66">
        <v>1</v>
      </c>
      <c r="J64" s="66"/>
      <c r="K64" s="66">
        <v>2</v>
      </c>
      <c r="L64" s="66">
        <v>3</v>
      </c>
      <c r="M64" s="66">
        <f>23+3+1</f>
        <v>27</v>
      </c>
      <c r="N64" s="66"/>
    </row>
    <row r="65" spans="1:14">
      <c r="A65" s="57"/>
      <c r="B65" s="60" t="s">
        <v>31</v>
      </c>
      <c r="C65" s="57"/>
      <c r="D65" s="54"/>
      <c r="E65" s="67">
        <f t="shared" si="5"/>
        <v>9</v>
      </c>
      <c r="F65" s="66"/>
      <c r="G65" s="66"/>
      <c r="H65" s="66">
        <v>3</v>
      </c>
      <c r="I65" s="66">
        <v>4</v>
      </c>
      <c r="J65" s="66"/>
      <c r="K65" s="66">
        <v>1</v>
      </c>
      <c r="L65" s="66"/>
      <c r="M65" s="66">
        <v>1</v>
      </c>
      <c r="N65" s="66"/>
    </row>
    <row r="66" spans="1:14">
      <c r="A66" s="57"/>
      <c r="B66" s="60" t="s">
        <v>32</v>
      </c>
      <c r="C66" s="57"/>
      <c r="D66" s="54"/>
      <c r="E66" s="67">
        <f t="shared" si="5"/>
        <v>59</v>
      </c>
      <c r="F66" s="66"/>
      <c r="G66" s="66">
        <v>1</v>
      </c>
      <c r="H66" s="66">
        <v>3</v>
      </c>
      <c r="I66" s="66">
        <v>47</v>
      </c>
      <c r="J66" s="66">
        <v>1</v>
      </c>
      <c r="K66" s="66">
        <v>1</v>
      </c>
      <c r="L66" s="66">
        <v>6</v>
      </c>
      <c r="M66" s="66"/>
      <c r="N66" s="66"/>
    </row>
    <row r="67" spans="1:14">
      <c r="A67" s="57"/>
      <c r="B67" s="60" t="s">
        <v>33</v>
      </c>
      <c r="C67" s="57"/>
      <c r="D67" s="54"/>
      <c r="E67" s="67">
        <f t="shared" si="5"/>
        <v>0</v>
      </c>
      <c r="F67" s="66"/>
      <c r="G67" s="66"/>
      <c r="H67" s="66"/>
      <c r="I67" s="66"/>
      <c r="J67" s="66"/>
      <c r="K67" s="66"/>
      <c r="L67" s="66"/>
      <c r="M67" s="66"/>
      <c r="N67" s="66"/>
    </row>
    <row r="68" spans="1:14">
      <c r="A68" s="57"/>
      <c r="B68" s="60" t="s">
        <v>34</v>
      </c>
      <c r="C68" s="57"/>
      <c r="D68" s="54"/>
      <c r="E68" s="67">
        <f t="shared" si="5"/>
        <v>2</v>
      </c>
      <c r="F68" s="66"/>
      <c r="G68" s="66"/>
      <c r="H68" s="66"/>
      <c r="I68" s="66"/>
      <c r="J68" s="66"/>
      <c r="K68" s="66"/>
      <c r="L68" s="66">
        <v>1</v>
      </c>
      <c r="M68" s="66"/>
      <c r="N68" s="66">
        <v>1</v>
      </c>
    </row>
    <row r="69" spans="1:14">
      <c r="A69" s="57"/>
      <c r="B69" s="60" t="s">
        <v>35</v>
      </c>
      <c r="C69" s="57"/>
      <c r="D69" s="54"/>
      <c r="E69" s="67">
        <f t="shared" si="5"/>
        <v>21</v>
      </c>
      <c r="F69" s="66"/>
      <c r="G69" s="66"/>
      <c r="H69" s="66"/>
      <c r="I69" s="66"/>
      <c r="J69" s="66"/>
      <c r="K69" s="66"/>
      <c r="L69" s="66"/>
      <c r="M69" s="66"/>
      <c r="N69" s="66">
        <v>21</v>
      </c>
    </row>
    <row r="70" spans="1:14">
      <c r="A70" s="57"/>
      <c r="B70" s="60" t="s">
        <v>36</v>
      </c>
      <c r="C70" s="57"/>
      <c r="D70" s="54"/>
      <c r="E70" s="67">
        <f t="shared" si="5"/>
        <v>0</v>
      </c>
      <c r="F70" s="66"/>
      <c r="G70" s="66"/>
      <c r="H70" s="66"/>
      <c r="I70" s="66"/>
      <c r="J70" s="66"/>
      <c r="K70" s="66"/>
      <c r="L70" s="66"/>
      <c r="M70" s="66"/>
      <c r="N70" s="66"/>
    </row>
    <row r="71" spans="1:14">
      <c r="A71" s="57"/>
      <c r="B71" s="60" t="s">
        <v>37</v>
      </c>
      <c r="C71" s="57"/>
      <c r="D71" s="54"/>
      <c r="E71" s="67">
        <f t="shared" si="5"/>
        <v>32</v>
      </c>
      <c r="F71" s="66"/>
      <c r="G71" s="66"/>
      <c r="H71" s="66"/>
      <c r="I71" s="66"/>
      <c r="J71" s="66"/>
      <c r="K71" s="66"/>
      <c r="L71" s="66"/>
      <c r="M71" s="66"/>
      <c r="N71" s="66">
        <v>32</v>
      </c>
    </row>
    <row r="72" spans="1:14">
      <c r="A72" s="70"/>
      <c r="B72" s="71" t="s">
        <v>38</v>
      </c>
      <c r="C72" s="70"/>
      <c r="D72" s="72"/>
      <c r="E72" s="73">
        <f t="shared" si="5"/>
        <v>0</v>
      </c>
      <c r="F72" s="74"/>
      <c r="G72" s="74"/>
      <c r="H72" s="74"/>
      <c r="I72" s="74"/>
      <c r="J72" s="74"/>
      <c r="K72" s="74"/>
      <c r="L72" s="74"/>
      <c r="M72" s="74"/>
      <c r="N72" s="74"/>
    </row>
  </sheetData>
  <mergeCells count="10">
    <mergeCell ref="A59:D59"/>
    <mergeCell ref="A4:D8"/>
    <mergeCell ref="F4:N4"/>
    <mergeCell ref="O4:O8"/>
    <mergeCell ref="A10:D10"/>
    <mergeCell ref="A31:D35"/>
    <mergeCell ref="F31:N31"/>
    <mergeCell ref="A37:D37"/>
    <mergeCell ref="A53:D57"/>
    <mergeCell ref="F53:N53"/>
  </mergeCells>
  <pageMargins left="0.59055118110236227" right="0.27559055118110237" top="0.59055118110236227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T-3.10</vt:lpstr>
      <vt:lpstr>'T-3.10'!Print_Area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Admin</cp:lastModifiedBy>
  <cp:lastPrinted>2016-02-23T04:12:13Z</cp:lastPrinted>
  <dcterms:created xsi:type="dcterms:W3CDTF">1997-06-13T10:07:54Z</dcterms:created>
  <dcterms:modified xsi:type="dcterms:W3CDTF">2016-02-23T04:12:28Z</dcterms:modified>
</cp:coreProperties>
</file>