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 4" sheetId="4" r:id="rId1"/>
  </sheets>
  <externalReferences>
    <externalReference r:id="rId2"/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B21" i="4"/>
  <c r="D19"/>
  <c r="D37" s="1"/>
  <c r="C19"/>
  <c r="C37" s="1"/>
  <c r="B19"/>
  <c r="B37" s="1"/>
  <c r="D17"/>
  <c r="D35" s="1"/>
  <c r="C17"/>
  <c r="C35" s="1"/>
  <c r="B17"/>
  <c r="B35" s="1"/>
  <c r="D15"/>
  <c r="D33" s="1"/>
  <c r="C15"/>
  <c r="C33" s="1"/>
  <c r="B15"/>
  <c r="B33" s="1"/>
  <c r="D13"/>
  <c r="D31" s="1"/>
  <c r="C13"/>
  <c r="C31" s="1"/>
  <c r="B13"/>
  <c r="B31" s="1"/>
  <c r="D12"/>
  <c r="D30" s="1"/>
  <c r="C12"/>
  <c r="C30" s="1"/>
  <c r="B12"/>
  <c r="B30" s="1"/>
  <c r="D11"/>
  <c r="D29" s="1"/>
  <c r="C11"/>
  <c r="C29" s="1"/>
  <c r="B11"/>
  <c r="B29" s="1"/>
  <c r="D9"/>
  <c r="D27" s="1"/>
  <c r="C9"/>
  <c r="C27" s="1"/>
  <c r="B9"/>
  <c r="B27" s="1"/>
  <c r="D8"/>
  <c r="D26" s="1"/>
  <c r="C8"/>
  <c r="C26" s="1"/>
  <c r="B8"/>
  <c r="B26" s="1"/>
  <c r="D6"/>
  <c r="D24" s="1"/>
  <c r="C6"/>
  <c r="C24" s="1"/>
  <c r="B6"/>
  <c r="B24" s="1"/>
  <c r="D5"/>
  <c r="D23" s="1"/>
  <c r="C5"/>
  <c r="C23" s="1"/>
  <c r="B5"/>
  <c r="B23" s="1"/>
</calcChain>
</file>

<file path=xl/sharedStrings.xml><?xml version="1.0" encoding="utf-8"?>
<sst xmlns="http://schemas.openxmlformats.org/spreadsheetml/2006/main" count="46" uniqueCount="27">
  <si>
    <t>ตารางที่ 4  จำนวนและร้อยละของประชากรอายุ 15 ปีขึ้นไปที่มีงานทำ   จำแนกตามอาชีพและเพศจังหวัดศรีสะเกษ</t>
  </si>
  <si>
    <t xml:space="preserve">                  พ.ศ. 2553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</si>
  <si>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</si>
  <si>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</si>
  <si>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</si>
  <si>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</si>
  <si>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</si>
  <si>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</si>
  <si>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</si>
  <si>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</si>
  <si>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</si>
  <si>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</si>
  <si>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</si>
  <si>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</si>
  <si>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</si>
  <si>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</si>
  <si>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</si>
  <si>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>-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</si>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</sst>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8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0" xfId="1" applyFont="1" applyBorder="1"/>
    <xf numFmtId="0" fontId="6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5" fillId="0" borderId="0" xfId="1" applyNumberFormat="1" applyFont="1"/>
    <xf numFmtId="0" fontId="2" fillId="0" borderId="0" xfId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187" fontId="2" fillId="0" borderId="0" xfId="2" applyNumberFormat="1" applyFont="1" applyAlignment="1">
      <alignment vertical="center"/>
    </xf>
    <xf numFmtId="0" fontId="4" fillId="0" borderId="0" xfId="1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3" fontId="7" fillId="0" borderId="0" xfId="1" applyNumberFormat="1" applyFont="1"/>
    <xf numFmtId="0" fontId="3" fillId="0" borderId="0" xfId="1" quotePrefix="1" applyFont="1" applyAlignment="1" applyProtection="1">
      <alignment horizontal="left" vertical="center"/>
    </xf>
    <xf numFmtId="187" fontId="5" fillId="0" borderId="0" xfId="2" applyNumberFormat="1" applyFont="1" applyAlignment="1">
      <alignment vertical="center"/>
    </xf>
    <xf numFmtId="0" fontId="7" fillId="0" borderId="0" xfId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187" fontId="3" fillId="0" borderId="0" xfId="2" applyNumberFormat="1" applyFont="1"/>
    <xf numFmtId="0" fontId="3" fillId="0" borderId="0" xfId="1" applyFont="1" applyAlignment="1" applyProtection="1">
      <alignment horizontal="left" vertical="center"/>
    </xf>
    <xf numFmtId="0" fontId="7" fillId="0" borderId="0" xfId="1" applyFont="1" applyBorder="1"/>
    <xf numFmtId="0" fontId="7" fillId="0" borderId="0" xfId="1" applyFont="1"/>
    <xf numFmtId="187" fontId="5" fillId="0" borderId="0" xfId="2" applyNumberFormat="1" applyFont="1"/>
    <xf numFmtId="3" fontId="7" fillId="0" borderId="0" xfId="1" applyNumberFormat="1" applyFont="1" applyAlignment="1">
      <alignment horizontal="right"/>
    </xf>
    <xf numFmtId="187" fontId="6" fillId="0" borderId="0" xfId="2" applyNumberFormat="1" applyFont="1" applyAlignment="1">
      <alignment vertical="center"/>
    </xf>
    <xf numFmtId="0" fontId="3" fillId="0" borderId="0" xfId="1" quotePrefix="1" applyFont="1" applyBorder="1" applyAlignment="1" applyProtection="1">
      <alignment horizontal="left" vertical="center"/>
    </xf>
    <xf numFmtId="187" fontId="3" fillId="0" borderId="0" xfId="2" applyNumberFormat="1" applyFont="1" applyAlignment="1">
      <alignment horizontal="right"/>
    </xf>
    <xf numFmtId="0" fontId="6" fillId="0" borderId="0" xfId="1" applyFont="1" applyAlignment="1">
      <alignment horizontal="center"/>
    </xf>
    <xf numFmtId="188" fontId="6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188" fontId="7" fillId="0" borderId="0" xfId="1" quotePrefix="1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0" fontId="3" fillId="0" borderId="3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94;&#3634;&#3585;&#3619;%20&#3652;&#3605;&#3619;&#3617;&#3634;&#3626;%20&#3607;&#3637;&#3656;%202\&#3605;&#3634;&#3619;&#3634;&#3591;&#3619;&#3657;&#3629;&#3618;&#3621;&#3632;&#3586;&#3629;&#3591;&#3611;&#3619;&#3632;&#3594;&#3634;&#3585;&#3619;%20&#3652;&#3605;&#3619;&#3617;&#3634;&#3626;%202.5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94;&#3634;&#3585;&#3619;%20&#3652;&#3605;&#3619;&#3617;&#3634;&#3626;&#3607;&#3637;&#3656;%203\&#3605;&#3634;&#3619;&#3634;&#3591;&#3619;&#3657;&#3629;&#3618;&#3621;&#3632;&#3586;&#3629;&#3591;&#3611;&#3619;&#3632;&#3594;&#3634;&#3585;&#3619;%20&#3652;&#3605;&#3619;&#3617;&#3634;&#3626;%203.5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86;&#3634;&#3585;&#3619;%20&#3652;&#3605;&#3619;&#3617;&#3634;&#3626;&#3607;&#3637;&#3656;%204\&#3605;&#3634;&#3619;&#3634;&#3591;&#3619;&#3657;&#3629;&#3618;&#3621;&#3632;&#3586;&#3629;&#3591;&#3611;&#3619;&#3632;&#3594;&#3634;&#3585;&#3619;%20&#3652;&#3605;&#3619;&#3617;&#3634;&#3626;%204.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1194231</v>
          </cell>
        </row>
      </sheetData>
      <sheetData sheetId="1">
        <row r="6">
          <cell r="C6">
            <v>585945</v>
          </cell>
        </row>
      </sheetData>
      <sheetData sheetId="2">
        <row r="5">
          <cell r="B5">
            <v>878041</v>
          </cell>
        </row>
      </sheetData>
      <sheetData sheetId="3">
        <row r="5">
          <cell r="B5">
            <v>878041</v>
          </cell>
          <cell r="C5">
            <v>492247</v>
          </cell>
          <cell r="D5">
            <v>385794</v>
          </cell>
        </row>
        <row r="6">
          <cell r="B6">
            <v>29940</v>
          </cell>
          <cell r="C6">
            <v>26072</v>
          </cell>
          <cell r="D6">
            <v>3867</v>
          </cell>
        </row>
        <row r="8">
          <cell r="B8">
            <v>41896</v>
          </cell>
          <cell r="C8">
            <v>16225</v>
          </cell>
          <cell r="D8">
            <v>25671</v>
          </cell>
        </row>
        <row r="9">
          <cell r="B9">
            <v>10705</v>
          </cell>
          <cell r="C9">
            <v>6096</v>
          </cell>
          <cell r="D9">
            <v>4609</v>
          </cell>
        </row>
        <row r="11">
          <cell r="B11">
            <v>20693</v>
          </cell>
          <cell r="C11">
            <v>6962</v>
          </cell>
          <cell r="D11">
            <v>13731</v>
          </cell>
        </row>
        <row r="12">
          <cell r="B12">
            <v>119518</v>
          </cell>
          <cell r="C12">
            <v>56089</v>
          </cell>
          <cell r="D12">
            <v>63429</v>
          </cell>
        </row>
        <row r="13">
          <cell r="B13">
            <v>494151</v>
          </cell>
          <cell r="C13">
            <v>264644</v>
          </cell>
          <cell r="D13">
            <v>229507</v>
          </cell>
        </row>
        <row r="15">
          <cell r="B15">
            <v>78202</v>
          </cell>
          <cell r="C15">
            <v>63147</v>
          </cell>
          <cell r="D15">
            <v>15055</v>
          </cell>
        </row>
        <row r="17">
          <cell r="B17">
            <v>25200</v>
          </cell>
          <cell r="C17">
            <v>19751</v>
          </cell>
          <cell r="D17">
            <v>5448</v>
          </cell>
        </row>
        <row r="19">
          <cell r="B19">
            <v>57736</v>
          </cell>
          <cell r="C19">
            <v>33260</v>
          </cell>
          <cell r="D19">
            <v>24476</v>
          </cell>
        </row>
        <row r="21">
          <cell r="B21">
            <v>0</v>
          </cell>
        </row>
      </sheetData>
      <sheetData sheetId="4">
        <row r="5">
          <cell r="B5">
            <v>878041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1198380</v>
          </cell>
        </row>
      </sheetData>
      <sheetData sheetId="1">
        <row r="6">
          <cell r="C6">
            <v>587985</v>
          </cell>
        </row>
      </sheetData>
      <sheetData sheetId="2">
        <row r="5">
          <cell r="B5">
            <v>911317</v>
          </cell>
        </row>
      </sheetData>
      <sheetData sheetId="3">
        <row r="5">
          <cell r="B5">
            <v>911317</v>
          </cell>
          <cell r="C5">
            <v>497384</v>
          </cell>
          <cell r="D5">
            <v>413933</v>
          </cell>
        </row>
        <row r="6">
          <cell r="B6">
            <v>17174</v>
          </cell>
          <cell r="C6">
            <v>11422</v>
          </cell>
          <cell r="D6">
            <v>5752</v>
          </cell>
        </row>
        <row r="8">
          <cell r="B8">
            <v>36612</v>
          </cell>
          <cell r="C8">
            <v>10580</v>
          </cell>
          <cell r="D8">
            <v>26032</v>
          </cell>
        </row>
        <row r="9">
          <cell r="B9">
            <v>16585</v>
          </cell>
          <cell r="C9">
            <v>3372</v>
          </cell>
          <cell r="D9">
            <v>13212</v>
          </cell>
        </row>
        <row r="11">
          <cell r="B11">
            <v>27965</v>
          </cell>
          <cell r="C11">
            <v>18244</v>
          </cell>
          <cell r="D11">
            <v>9721</v>
          </cell>
        </row>
        <row r="12">
          <cell r="B12">
            <v>90577</v>
          </cell>
          <cell r="C12">
            <v>34558</v>
          </cell>
          <cell r="D12">
            <v>56020</v>
          </cell>
        </row>
        <row r="13">
          <cell r="B13">
            <v>576362</v>
          </cell>
          <cell r="C13">
            <v>324622</v>
          </cell>
          <cell r="D13">
            <v>251740</v>
          </cell>
        </row>
        <row r="15">
          <cell r="B15">
            <v>47848</v>
          </cell>
          <cell r="C15">
            <v>34514</v>
          </cell>
          <cell r="D15">
            <v>13333</v>
          </cell>
        </row>
        <row r="17">
          <cell r="B17">
            <v>37574</v>
          </cell>
          <cell r="C17">
            <v>29292</v>
          </cell>
          <cell r="D17">
            <v>8281</v>
          </cell>
        </row>
        <row r="19">
          <cell r="B19">
            <v>60620</v>
          </cell>
          <cell r="C19">
            <v>30779</v>
          </cell>
          <cell r="D19">
            <v>29841</v>
          </cell>
        </row>
        <row r="21">
          <cell r="B21">
            <v>0</v>
          </cell>
        </row>
      </sheetData>
      <sheetData sheetId="4">
        <row r="5">
          <cell r="B5">
            <v>911317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1202055</v>
          </cell>
        </row>
      </sheetData>
      <sheetData sheetId="1">
        <row r="6">
          <cell r="C6">
            <v>589757</v>
          </cell>
        </row>
      </sheetData>
      <sheetData sheetId="2">
        <row r="5">
          <cell r="B5">
            <v>883098</v>
          </cell>
        </row>
      </sheetData>
      <sheetData sheetId="3">
        <row r="5">
          <cell r="B5">
            <v>883098</v>
          </cell>
          <cell r="C5">
            <v>483393</v>
          </cell>
          <cell r="D5">
            <v>399705</v>
          </cell>
        </row>
        <row r="6">
          <cell r="B6">
            <v>19790</v>
          </cell>
          <cell r="C6">
            <v>19250</v>
          </cell>
          <cell r="D6">
            <v>540</v>
          </cell>
        </row>
        <row r="8">
          <cell r="B8">
            <v>28440</v>
          </cell>
          <cell r="C8">
            <v>11482</v>
          </cell>
          <cell r="D8">
            <v>16958</v>
          </cell>
        </row>
        <row r="9">
          <cell r="B9">
            <v>16127</v>
          </cell>
          <cell r="C9">
            <v>6889</v>
          </cell>
          <cell r="D9">
            <v>9238</v>
          </cell>
        </row>
        <row r="11">
          <cell r="B11">
            <v>17455</v>
          </cell>
          <cell r="C11">
            <v>4012</v>
          </cell>
          <cell r="D11">
            <v>13444</v>
          </cell>
        </row>
        <row r="12">
          <cell r="B12">
            <v>72935</v>
          </cell>
          <cell r="C12">
            <v>20320</v>
          </cell>
          <cell r="D12">
            <v>52615</v>
          </cell>
        </row>
        <row r="13">
          <cell r="B13">
            <v>623545</v>
          </cell>
          <cell r="C13">
            <v>344140</v>
          </cell>
          <cell r="D13">
            <v>279404</v>
          </cell>
        </row>
        <row r="15">
          <cell r="B15">
            <v>46890</v>
          </cell>
          <cell r="C15">
            <v>33613</v>
          </cell>
          <cell r="D15">
            <v>13277</v>
          </cell>
        </row>
        <row r="17">
          <cell r="B17">
            <v>19312</v>
          </cell>
          <cell r="C17">
            <v>19226</v>
          </cell>
          <cell r="D17">
            <v>86</v>
          </cell>
        </row>
        <row r="19">
          <cell r="B19">
            <v>38606</v>
          </cell>
          <cell r="C19">
            <v>24461</v>
          </cell>
          <cell r="D19">
            <v>14144</v>
          </cell>
        </row>
        <row r="21">
          <cell r="B21">
            <v>0</v>
          </cell>
        </row>
      </sheetData>
      <sheetData sheetId="4">
        <row r="5">
          <cell r="B5">
            <v>883098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sqref="A1:IV65536"/>
    </sheetView>
  </sheetViews>
  <sheetFormatPr defaultRowHeight="18" customHeight="1"/>
  <cols>
    <col min="1" max="1" width="33.625" style="28" customWidth="1"/>
    <col min="2" max="4" width="13.75" style="2" customWidth="1"/>
    <col min="5" max="5" width="9" style="28"/>
    <col min="6" max="8" width="9.875" style="28" bestFit="1" customWidth="1"/>
    <col min="9" max="256" width="9" style="28"/>
    <col min="257" max="257" width="33.625" style="28" customWidth="1"/>
    <col min="258" max="260" width="13.75" style="28" customWidth="1"/>
    <col min="261" max="261" width="9" style="28"/>
    <col min="262" max="264" width="9.875" style="28" bestFit="1" customWidth="1"/>
    <col min="265" max="512" width="9" style="28"/>
    <col min="513" max="513" width="33.625" style="28" customWidth="1"/>
    <col min="514" max="516" width="13.75" style="28" customWidth="1"/>
    <col min="517" max="517" width="9" style="28"/>
    <col min="518" max="520" width="9.875" style="28" bestFit="1" customWidth="1"/>
    <col min="521" max="768" width="9" style="28"/>
    <col min="769" max="769" width="33.625" style="28" customWidth="1"/>
    <col min="770" max="772" width="13.75" style="28" customWidth="1"/>
    <col min="773" max="773" width="9" style="28"/>
    <col min="774" max="776" width="9.875" style="28" bestFit="1" customWidth="1"/>
    <col min="777" max="1024" width="9" style="28"/>
    <col min="1025" max="1025" width="33.625" style="28" customWidth="1"/>
    <col min="1026" max="1028" width="13.75" style="28" customWidth="1"/>
    <col min="1029" max="1029" width="9" style="28"/>
    <col min="1030" max="1032" width="9.875" style="28" bestFit="1" customWidth="1"/>
    <col min="1033" max="1280" width="9" style="28"/>
    <col min="1281" max="1281" width="33.625" style="28" customWidth="1"/>
    <col min="1282" max="1284" width="13.75" style="28" customWidth="1"/>
    <col min="1285" max="1285" width="9" style="28"/>
    <col min="1286" max="1288" width="9.875" style="28" bestFit="1" customWidth="1"/>
    <col min="1289" max="1536" width="9" style="28"/>
    <col min="1537" max="1537" width="33.625" style="28" customWidth="1"/>
    <col min="1538" max="1540" width="13.75" style="28" customWidth="1"/>
    <col min="1541" max="1541" width="9" style="28"/>
    <col min="1542" max="1544" width="9.875" style="28" bestFit="1" customWidth="1"/>
    <col min="1545" max="1792" width="9" style="28"/>
    <col min="1793" max="1793" width="33.625" style="28" customWidth="1"/>
    <col min="1794" max="1796" width="13.75" style="28" customWidth="1"/>
    <col min="1797" max="1797" width="9" style="28"/>
    <col min="1798" max="1800" width="9.875" style="28" bestFit="1" customWidth="1"/>
    <col min="1801" max="2048" width="9" style="28"/>
    <col min="2049" max="2049" width="33.625" style="28" customWidth="1"/>
    <col min="2050" max="2052" width="13.75" style="28" customWidth="1"/>
    <col min="2053" max="2053" width="9" style="28"/>
    <col min="2054" max="2056" width="9.875" style="28" bestFit="1" customWidth="1"/>
    <col min="2057" max="2304" width="9" style="28"/>
    <col min="2305" max="2305" width="33.625" style="28" customWidth="1"/>
    <col min="2306" max="2308" width="13.75" style="28" customWidth="1"/>
    <col min="2309" max="2309" width="9" style="28"/>
    <col min="2310" max="2312" width="9.875" style="28" bestFit="1" customWidth="1"/>
    <col min="2313" max="2560" width="9" style="28"/>
    <col min="2561" max="2561" width="33.625" style="28" customWidth="1"/>
    <col min="2562" max="2564" width="13.75" style="28" customWidth="1"/>
    <col min="2565" max="2565" width="9" style="28"/>
    <col min="2566" max="2568" width="9.875" style="28" bestFit="1" customWidth="1"/>
    <col min="2569" max="2816" width="9" style="28"/>
    <col min="2817" max="2817" width="33.625" style="28" customWidth="1"/>
    <col min="2818" max="2820" width="13.75" style="28" customWidth="1"/>
    <col min="2821" max="2821" width="9" style="28"/>
    <col min="2822" max="2824" width="9.875" style="28" bestFit="1" customWidth="1"/>
    <col min="2825" max="3072" width="9" style="28"/>
    <col min="3073" max="3073" width="33.625" style="28" customWidth="1"/>
    <col min="3074" max="3076" width="13.75" style="28" customWidth="1"/>
    <col min="3077" max="3077" width="9" style="28"/>
    <col min="3078" max="3080" width="9.875" style="28" bestFit="1" customWidth="1"/>
    <col min="3081" max="3328" width="9" style="28"/>
    <col min="3329" max="3329" width="33.625" style="28" customWidth="1"/>
    <col min="3330" max="3332" width="13.75" style="28" customWidth="1"/>
    <col min="3333" max="3333" width="9" style="28"/>
    <col min="3334" max="3336" width="9.875" style="28" bestFit="1" customWidth="1"/>
    <col min="3337" max="3584" width="9" style="28"/>
    <col min="3585" max="3585" width="33.625" style="28" customWidth="1"/>
    <col min="3586" max="3588" width="13.75" style="28" customWidth="1"/>
    <col min="3589" max="3589" width="9" style="28"/>
    <col min="3590" max="3592" width="9.875" style="28" bestFit="1" customWidth="1"/>
    <col min="3593" max="3840" width="9" style="28"/>
    <col min="3841" max="3841" width="33.625" style="28" customWidth="1"/>
    <col min="3842" max="3844" width="13.75" style="28" customWidth="1"/>
    <col min="3845" max="3845" width="9" style="28"/>
    <col min="3846" max="3848" width="9.875" style="28" bestFit="1" customWidth="1"/>
    <col min="3849" max="4096" width="9" style="28"/>
    <col min="4097" max="4097" width="33.625" style="28" customWidth="1"/>
    <col min="4098" max="4100" width="13.75" style="28" customWidth="1"/>
    <col min="4101" max="4101" width="9" style="28"/>
    <col min="4102" max="4104" width="9.875" style="28" bestFit="1" customWidth="1"/>
    <col min="4105" max="4352" width="9" style="28"/>
    <col min="4353" max="4353" width="33.625" style="28" customWidth="1"/>
    <col min="4354" max="4356" width="13.75" style="28" customWidth="1"/>
    <col min="4357" max="4357" width="9" style="28"/>
    <col min="4358" max="4360" width="9.875" style="28" bestFit="1" customWidth="1"/>
    <col min="4361" max="4608" width="9" style="28"/>
    <col min="4609" max="4609" width="33.625" style="28" customWidth="1"/>
    <col min="4610" max="4612" width="13.75" style="28" customWidth="1"/>
    <col min="4613" max="4613" width="9" style="28"/>
    <col min="4614" max="4616" width="9.875" style="28" bestFit="1" customWidth="1"/>
    <col min="4617" max="4864" width="9" style="28"/>
    <col min="4865" max="4865" width="33.625" style="28" customWidth="1"/>
    <col min="4866" max="4868" width="13.75" style="28" customWidth="1"/>
    <col min="4869" max="4869" width="9" style="28"/>
    <col min="4870" max="4872" width="9.875" style="28" bestFit="1" customWidth="1"/>
    <col min="4873" max="5120" width="9" style="28"/>
    <col min="5121" max="5121" width="33.625" style="28" customWidth="1"/>
    <col min="5122" max="5124" width="13.75" style="28" customWidth="1"/>
    <col min="5125" max="5125" width="9" style="28"/>
    <col min="5126" max="5128" width="9.875" style="28" bestFit="1" customWidth="1"/>
    <col min="5129" max="5376" width="9" style="28"/>
    <col min="5377" max="5377" width="33.625" style="28" customWidth="1"/>
    <col min="5378" max="5380" width="13.75" style="28" customWidth="1"/>
    <col min="5381" max="5381" width="9" style="28"/>
    <col min="5382" max="5384" width="9.875" style="28" bestFit="1" customWidth="1"/>
    <col min="5385" max="5632" width="9" style="28"/>
    <col min="5633" max="5633" width="33.625" style="28" customWidth="1"/>
    <col min="5634" max="5636" width="13.75" style="28" customWidth="1"/>
    <col min="5637" max="5637" width="9" style="28"/>
    <col min="5638" max="5640" width="9.875" style="28" bestFit="1" customWidth="1"/>
    <col min="5641" max="5888" width="9" style="28"/>
    <col min="5889" max="5889" width="33.625" style="28" customWidth="1"/>
    <col min="5890" max="5892" width="13.75" style="28" customWidth="1"/>
    <col min="5893" max="5893" width="9" style="28"/>
    <col min="5894" max="5896" width="9.875" style="28" bestFit="1" customWidth="1"/>
    <col min="5897" max="6144" width="9" style="28"/>
    <col min="6145" max="6145" width="33.625" style="28" customWidth="1"/>
    <col min="6146" max="6148" width="13.75" style="28" customWidth="1"/>
    <col min="6149" max="6149" width="9" style="28"/>
    <col min="6150" max="6152" width="9.875" style="28" bestFit="1" customWidth="1"/>
    <col min="6153" max="6400" width="9" style="28"/>
    <col min="6401" max="6401" width="33.625" style="28" customWidth="1"/>
    <col min="6402" max="6404" width="13.75" style="28" customWidth="1"/>
    <col min="6405" max="6405" width="9" style="28"/>
    <col min="6406" max="6408" width="9.875" style="28" bestFit="1" customWidth="1"/>
    <col min="6409" max="6656" width="9" style="28"/>
    <col min="6657" max="6657" width="33.625" style="28" customWidth="1"/>
    <col min="6658" max="6660" width="13.75" style="28" customWidth="1"/>
    <col min="6661" max="6661" width="9" style="28"/>
    <col min="6662" max="6664" width="9.875" style="28" bestFit="1" customWidth="1"/>
    <col min="6665" max="6912" width="9" style="28"/>
    <col min="6913" max="6913" width="33.625" style="28" customWidth="1"/>
    <col min="6914" max="6916" width="13.75" style="28" customWidth="1"/>
    <col min="6917" max="6917" width="9" style="28"/>
    <col min="6918" max="6920" width="9.875" style="28" bestFit="1" customWidth="1"/>
    <col min="6921" max="7168" width="9" style="28"/>
    <col min="7169" max="7169" width="33.625" style="28" customWidth="1"/>
    <col min="7170" max="7172" width="13.75" style="28" customWidth="1"/>
    <col min="7173" max="7173" width="9" style="28"/>
    <col min="7174" max="7176" width="9.875" style="28" bestFit="1" customWidth="1"/>
    <col min="7177" max="7424" width="9" style="28"/>
    <col min="7425" max="7425" width="33.625" style="28" customWidth="1"/>
    <col min="7426" max="7428" width="13.75" style="28" customWidth="1"/>
    <col min="7429" max="7429" width="9" style="28"/>
    <col min="7430" max="7432" width="9.875" style="28" bestFit="1" customWidth="1"/>
    <col min="7433" max="7680" width="9" style="28"/>
    <col min="7681" max="7681" width="33.625" style="28" customWidth="1"/>
    <col min="7682" max="7684" width="13.75" style="28" customWidth="1"/>
    <col min="7685" max="7685" width="9" style="28"/>
    <col min="7686" max="7688" width="9.875" style="28" bestFit="1" customWidth="1"/>
    <col min="7689" max="7936" width="9" style="28"/>
    <col min="7937" max="7937" width="33.625" style="28" customWidth="1"/>
    <col min="7938" max="7940" width="13.75" style="28" customWidth="1"/>
    <col min="7941" max="7941" width="9" style="28"/>
    <col min="7942" max="7944" width="9.875" style="28" bestFit="1" customWidth="1"/>
    <col min="7945" max="8192" width="9" style="28"/>
    <col min="8193" max="8193" width="33.625" style="28" customWidth="1"/>
    <col min="8194" max="8196" width="13.75" style="28" customWidth="1"/>
    <col min="8197" max="8197" width="9" style="28"/>
    <col min="8198" max="8200" width="9.875" style="28" bestFit="1" customWidth="1"/>
    <col min="8201" max="8448" width="9" style="28"/>
    <col min="8449" max="8449" width="33.625" style="28" customWidth="1"/>
    <col min="8450" max="8452" width="13.75" style="28" customWidth="1"/>
    <col min="8453" max="8453" width="9" style="28"/>
    <col min="8454" max="8456" width="9.875" style="28" bestFit="1" customWidth="1"/>
    <col min="8457" max="8704" width="9" style="28"/>
    <col min="8705" max="8705" width="33.625" style="28" customWidth="1"/>
    <col min="8706" max="8708" width="13.75" style="28" customWidth="1"/>
    <col min="8709" max="8709" width="9" style="28"/>
    <col min="8710" max="8712" width="9.875" style="28" bestFit="1" customWidth="1"/>
    <col min="8713" max="8960" width="9" style="28"/>
    <col min="8961" max="8961" width="33.625" style="28" customWidth="1"/>
    <col min="8962" max="8964" width="13.75" style="28" customWidth="1"/>
    <col min="8965" max="8965" width="9" style="28"/>
    <col min="8966" max="8968" width="9.875" style="28" bestFit="1" customWidth="1"/>
    <col min="8969" max="9216" width="9" style="28"/>
    <col min="9217" max="9217" width="33.625" style="28" customWidth="1"/>
    <col min="9218" max="9220" width="13.75" style="28" customWidth="1"/>
    <col min="9221" max="9221" width="9" style="28"/>
    <col min="9222" max="9224" width="9.875" style="28" bestFit="1" customWidth="1"/>
    <col min="9225" max="9472" width="9" style="28"/>
    <col min="9473" max="9473" width="33.625" style="28" customWidth="1"/>
    <col min="9474" max="9476" width="13.75" style="28" customWidth="1"/>
    <col min="9477" max="9477" width="9" style="28"/>
    <col min="9478" max="9480" width="9.875" style="28" bestFit="1" customWidth="1"/>
    <col min="9481" max="9728" width="9" style="28"/>
    <col min="9729" max="9729" width="33.625" style="28" customWidth="1"/>
    <col min="9730" max="9732" width="13.75" style="28" customWidth="1"/>
    <col min="9733" max="9733" width="9" style="28"/>
    <col min="9734" max="9736" width="9.875" style="28" bestFit="1" customWidth="1"/>
    <col min="9737" max="9984" width="9" style="28"/>
    <col min="9985" max="9985" width="33.625" style="28" customWidth="1"/>
    <col min="9986" max="9988" width="13.75" style="28" customWidth="1"/>
    <col min="9989" max="9989" width="9" style="28"/>
    <col min="9990" max="9992" width="9.875" style="28" bestFit="1" customWidth="1"/>
    <col min="9993" max="10240" width="9" style="28"/>
    <col min="10241" max="10241" width="33.625" style="28" customWidth="1"/>
    <col min="10242" max="10244" width="13.75" style="28" customWidth="1"/>
    <col min="10245" max="10245" width="9" style="28"/>
    <col min="10246" max="10248" width="9.875" style="28" bestFit="1" customWidth="1"/>
    <col min="10249" max="10496" width="9" style="28"/>
    <col min="10497" max="10497" width="33.625" style="28" customWidth="1"/>
    <col min="10498" max="10500" width="13.75" style="28" customWidth="1"/>
    <col min="10501" max="10501" width="9" style="28"/>
    <col min="10502" max="10504" width="9.875" style="28" bestFit="1" customWidth="1"/>
    <col min="10505" max="10752" width="9" style="28"/>
    <col min="10753" max="10753" width="33.625" style="28" customWidth="1"/>
    <col min="10754" max="10756" width="13.75" style="28" customWidth="1"/>
    <col min="10757" max="10757" width="9" style="28"/>
    <col min="10758" max="10760" width="9.875" style="28" bestFit="1" customWidth="1"/>
    <col min="10761" max="11008" width="9" style="28"/>
    <col min="11009" max="11009" width="33.625" style="28" customWidth="1"/>
    <col min="11010" max="11012" width="13.75" style="28" customWidth="1"/>
    <col min="11013" max="11013" width="9" style="28"/>
    <col min="11014" max="11016" width="9.875" style="28" bestFit="1" customWidth="1"/>
    <col min="11017" max="11264" width="9" style="28"/>
    <col min="11265" max="11265" width="33.625" style="28" customWidth="1"/>
    <col min="11266" max="11268" width="13.75" style="28" customWidth="1"/>
    <col min="11269" max="11269" width="9" style="28"/>
    <col min="11270" max="11272" width="9.875" style="28" bestFit="1" customWidth="1"/>
    <col min="11273" max="11520" width="9" style="28"/>
    <col min="11521" max="11521" width="33.625" style="28" customWidth="1"/>
    <col min="11522" max="11524" width="13.75" style="28" customWidth="1"/>
    <col min="11525" max="11525" width="9" style="28"/>
    <col min="11526" max="11528" width="9.875" style="28" bestFit="1" customWidth="1"/>
    <col min="11529" max="11776" width="9" style="28"/>
    <col min="11777" max="11777" width="33.625" style="28" customWidth="1"/>
    <col min="11778" max="11780" width="13.75" style="28" customWidth="1"/>
    <col min="11781" max="11781" width="9" style="28"/>
    <col min="11782" max="11784" width="9.875" style="28" bestFit="1" customWidth="1"/>
    <col min="11785" max="12032" width="9" style="28"/>
    <col min="12033" max="12033" width="33.625" style="28" customWidth="1"/>
    <col min="12034" max="12036" width="13.75" style="28" customWidth="1"/>
    <col min="12037" max="12037" width="9" style="28"/>
    <col min="12038" max="12040" width="9.875" style="28" bestFit="1" customWidth="1"/>
    <col min="12041" max="12288" width="9" style="28"/>
    <col min="12289" max="12289" width="33.625" style="28" customWidth="1"/>
    <col min="12290" max="12292" width="13.75" style="28" customWidth="1"/>
    <col min="12293" max="12293" width="9" style="28"/>
    <col min="12294" max="12296" width="9.875" style="28" bestFit="1" customWidth="1"/>
    <col min="12297" max="12544" width="9" style="28"/>
    <col min="12545" max="12545" width="33.625" style="28" customWidth="1"/>
    <col min="12546" max="12548" width="13.75" style="28" customWidth="1"/>
    <col min="12549" max="12549" width="9" style="28"/>
    <col min="12550" max="12552" width="9.875" style="28" bestFit="1" customWidth="1"/>
    <col min="12553" max="12800" width="9" style="28"/>
    <col min="12801" max="12801" width="33.625" style="28" customWidth="1"/>
    <col min="12802" max="12804" width="13.75" style="28" customWidth="1"/>
    <col min="12805" max="12805" width="9" style="28"/>
    <col min="12806" max="12808" width="9.875" style="28" bestFit="1" customWidth="1"/>
    <col min="12809" max="13056" width="9" style="28"/>
    <col min="13057" max="13057" width="33.625" style="28" customWidth="1"/>
    <col min="13058" max="13060" width="13.75" style="28" customWidth="1"/>
    <col min="13061" max="13061" width="9" style="28"/>
    <col min="13062" max="13064" width="9.875" style="28" bestFit="1" customWidth="1"/>
    <col min="13065" max="13312" width="9" style="28"/>
    <col min="13313" max="13313" width="33.625" style="28" customWidth="1"/>
    <col min="13314" max="13316" width="13.75" style="28" customWidth="1"/>
    <col min="13317" max="13317" width="9" style="28"/>
    <col min="13318" max="13320" width="9.875" style="28" bestFit="1" customWidth="1"/>
    <col min="13321" max="13568" width="9" style="28"/>
    <col min="13569" max="13569" width="33.625" style="28" customWidth="1"/>
    <col min="13570" max="13572" width="13.75" style="28" customWidth="1"/>
    <col min="13573" max="13573" width="9" style="28"/>
    <col min="13574" max="13576" width="9.875" style="28" bestFit="1" customWidth="1"/>
    <col min="13577" max="13824" width="9" style="28"/>
    <col min="13825" max="13825" width="33.625" style="28" customWidth="1"/>
    <col min="13826" max="13828" width="13.75" style="28" customWidth="1"/>
    <col min="13829" max="13829" width="9" style="28"/>
    <col min="13830" max="13832" width="9.875" style="28" bestFit="1" customWidth="1"/>
    <col min="13833" max="14080" width="9" style="28"/>
    <col min="14081" max="14081" width="33.625" style="28" customWidth="1"/>
    <col min="14082" max="14084" width="13.75" style="28" customWidth="1"/>
    <col min="14085" max="14085" width="9" style="28"/>
    <col min="14086" max="14088" width="9.875" style="28" bestFit="1" customWidth="1"/>
    <col min="14089" max="14336" width="9" style="28"/>
    <col min="14337" max="14337" width="33.625" style="28" customWidth="1"/>
    <col min="14338" max="14340" width="13.75" style="28" customWidth="1"/>
    <col min="14341" max="14341" width="9" style="28"/>
    <col min="14342" max="14344" width="9.875" style="28" bestFit="1" customWidth="1"/>
    <col min="14345" max="14592" width="9" style="28"/>
    <col min="14593" max="14593" width="33.625" style="28" customWidth="1"/>
    <col min="14594" max="14596" width="13.75" style="28" customWidth="1"/>
    <col min="14597" max="14597" width="9" style="28"/>
    <col min="14598" max="14600" width="9.875" style="28" bestFit="1" customWidth="1"/>
    <col min="14601" max="14848" width="9" style="28"/>
    <col min="14849" max="14849" width="33.625" style="28" customWidth="1"/>
    <col min="14850" max="14852" width="13.75" style="28" customWidth="1"/>
    <col min="14853" max="14853" width="9" style="28"/>
    <col min="14854" max="14856" width="9.875" style="28" bestFit="1" customWidth="1"/>
    <col min="14857" max="15104" width="9" style="28"/>
    <col min="15105" max="15105" width="33.625" style="28" customWidth="1"/>
    <col min="15106" max="15108" width="13.75" style="28" customWidth="1"/>
    <col min="15109" max="15109" width="9" style="28"/>
    <col min="15110" max="15112" width="9.875" style="28" bestFit="1" customWidth="1"/>
    <col min="15113" max="15360" width="9" style="28"/>
    <col min="15361" max="15361" width="33.625" style="28" customWidth="1"/>
    <col min="15362" max="15364" width="13.75" style="28" customWidth="1"/>
    <col min="15365" max="15365" width="9" style="28"/>
    <col min="15366" max="15368" width="9.875" style="28" bestFit="1" customWidth="1"/>
    <col min="15369" max="15616" width="9" style="28"/>
    <col min="15617" max="15617" width="33.625" style="28" customWidth="1"/>
    <col min="15618" max="15620" width="13.75" style="28" customWidth="1"/>
    <col min="15621" max="15621" width="9" style="28"/>
    <col min="15622" max="15624" width="9.875" style="28" bestFit="1" customWidth="1"/>
    <col min="15625" max="15872" width="9" style="28"/>
    <col min="15873" max="15873" width="33.625" style="28" customWidth="1"/>
    <col min="15874" max="15876" width="13.75" style="28" customWidth="1"/>
    <col min="15877" max="15877" width="9" style="28"/>
    <col min="15878" max="15880" width="9.875" style="28" bestFit="1" customWidth="1"/>
    <col min="15881" max="16128" width="9" style="28"/>
    <col min="16129" max="16129" width="33.625" style="28" customWidth="1"/>
    <col min="16130" max="16132" width="13.75" style="28" customWidth="1"/>
    <col min="16133" max="16133" width="9" style="28"/>
    <col min="16134" max="16136" width="9.875" style="28" bestFit="1" customWidth="1"/>
    <col min="16137" max="16384" width="9" style="28"/>
  </cols>
  <sheetData>
    <row r="1" spans="1:10" s="3" customFormat="1" ht="30" customHeight="1">
      <c r="A1" s="1" t="s">
        <v>0</v>
      </c>
      <c r="B1" s="2"/>
      <c r="C1" s="2"/>
      <c r="D1" s="2"/>
    </row>
    <row r="2" spans="1:10" s="3" customFormat="1" ht="25.5" customHeight="1">
      <c r="A2" s="1" t="s">
        <v>1</v>
      </c>
      <c r="B2" s="4"/>
      <c r="C2" s="4"/>
      <c r="D2" s="5"/>
    </row>
    <row r="3" spans="1:10" s="3" customFormat="1" ht="32.25" customHeight="1">
      <c r="A3" s="6" t="s">
        <v>2</v>
      </c>
      <c r="B3" s="7" t="s">
        <v>3</v>
      </c>
      <c r="C3" s="7" t="s">
        <v>4</v>
      </c>
      <c r="D3" s="7" t="s">
        <v>5</v>
      </c>
      <c r="E3" s="8"/>
    </row>
    <row r="4" spans="1:10" s="3" customFormat="1" ht="18" customHeight="1">
      <c r="A4" s="9"/>
      <c r="B4" s="10" t="s">
        <v>6</v>
      </c>
      <c r="C4" s="10"/>
      <c r="D4" s="10"/>
      <c r="E4" s="8"/>
      <c r="F4" s="11"/>
      <c r="G4" s="12"/>
      <c r="H4" s="12"/>
      <c r="J4" s="13"/>
    </row>
    <row r="5" spans="1:10" s="18" customFormat="1" ht="18" customHeight="1">
      <c r="A5" s="14" t="s">
        <v>7</v>
      </c>
      <c r="B5" s="15">
        <f>(824656+[1]ตารางที่4!$B$5+[2]ตารางที่4!$B$5+[3]ตารางที่4!$B$5)/4</f>
        <v>874278</v>
      </c>
      <c r="C5" s="15">
        <f>(458901+[1]ตารางที่4!$C$5+[2]ตารางที่4!$C$5+[3]ตารางที่4!$C$5)/4</f>
        <v>482981.25</v>
      </c>
      <c r="D5" s="15">
        <f>(365755+[1]ตารางที่4!$D$5+[2]ตารางที่4!$D$5+[3]ตารางที่4!$D$5)/4</f>
        <v>391296.75</v>
      </c>
      <c r="E5" s="16"/>
      <c r="F5" s="17"/>
      <c r="J5" s="19"/>
    </row>
    <row r="6" spans="1:10" s="24" customFormat="1" ht="18" customHeight="1">
      <c r="A6" s="20" t="s">
        <v>8</v>
      </c>
      <c r="B6" s="21">
        <f>(21520+[1]ตารางที่4!$B$6+[2]ตารางที่4!$B$6+[3]ตารางที่4!$B$6)/4</f>
        <v>22106</v>
      </c>
      <c r="C6" s="21">
        <f>(16836+[1]ตารางที่4!$C$6+[2]ตารางที่4!$C$6+[3]ตารางที่4!$C$6)/4</f>
        <v>18395</v>
      </c>
      <c r="D6" s="21">
        <f>(4684+[1]ตารางที่4!$D$6+[2]ตารางที่4!$D$6+[3]ตารางที่4!$D$6)/4</f>
        <v>3710.75</v>
      </c>
      <c r="E6" s="22"/>
      <c r="F6" s="23"/>
      <c r="J6" s="19"/>
    </row>
    <row r="7" spans="1:10" s="24" customFormat="1" ht="18" customHeight="1">
      <c r="A7" s="20" t="s">
        <v>9</v>
      </c>
      <c r="B7" s="25"/>
      <c r="C7" s="25"/>
      <c r="D7" s="25"/>
      <c r="E7" s="22"/>
      <c r="F7" s="23"/>
      <c r="J7" s="19"/>
    </row>
    <row r="8" spans="1:10" s="24" customFormat="1" ht="18" customHeight="1">
      <c r="A8" s="26" t="s">
        <v>10</v>
      </c>
      <c r="B8" s="21">
        <f>(32981+[1]ตารางที่4!$B$8+[2]ตารางที่4!$B$8+[3]ตารางที่4!$B$8)/4</f>
        <v>34982.25</v>
      </c>
      <c r="C8" s="21">
        <f>(9692+[1]ตารางที่4!$C$8+[2]ตารางที่4!$C$8+[3]ตารางที่4!$C$8)/4</f>
        <v>11994.75</v>
      </c>
      <c r="D8" s="21">
        <f>(23290+[1]ตารางที่4!$D$8+[2]ตารางที่4!$D$8+[3]ตารางที่4!$D$8)/4</f>
        <v>22987.75</v>
      </c>
      <c r="E8" s="22"/>
      <c r="F8" s="23"/>
      <c r="J8" s="19"/>
    </row>
    <row r="9" spans="1:10" s="24" customFormat="1" ht="18" customHeight="1">
      <c r="A9" s="20" t="s">
        <v>11</v>
      </c>
      <c r="B9" s="21">
        <f>(11909+[1]ตารางที่4!$B$9+[2]ตารางที่4!$B$9+[3]ตารางที่4!$B$9)/4</f>
        <v>13831.5</v>
      </c>
      <c r="C9" s="21">
        <f>(9471+[1]ตารางที่4!$C$9+[2]ตารางที่4!$C$9+[3]ตารางที่4!$C$9)/4</f>
        <v>6457</v>
      </c>
      <c r="D9" s="21">
        <f>(2438+[1]ตารางที่4!$D$9+[2]ตารางที่4!$D$9+[3]ตารางที่4!$D$9)/4</f>
        <v>7374.25</v>
      </c>
      <c r="E9" s="22"/>
      <c r="F9" s="23"/>
      <c r="J9" s="19"/>
    </row>
    <row r="10" spans="1:10" ht="18" customHeight="1">
      <c r="A10" s="20" t="s">
        <v>12</v>
      </c>
      <c r="E10" s="27"/>
      <c r="F10" s="23"/>
      <c r="J10" s="19"/>
    </row>
    <row r="11" spans="1:10" ht="18" customHeight="1">
      <c r="A11" s="26" t="s">
        <v>13</v>
      </c>
      <c r="B11" s="21">
        <f>(12880+[1]ตารางที่4!$B$11+[2]ตารางที่4!$B$11+[3]ตารางที่4!$B$11)/4</f>
        <v>19748.25</v>
      </c>
      <c r="C11" s="21">
        <f>(4867+[1]ตารางที่4!$C$11+[2]ตารางที่4!$C$11+[3]ตารางที่4!$C$11)/4</f>
        <v>8521.25</v>
      </c>
      <c r="D11" s="21">
        <f>(8013+[1]ตารางที่4!$D$11+[2]ตารางที่4!$D$11+[3]ตารางที่4!$D$11)/4</f>
        <v>11227.25</v>
      </c>
      <c r="E11" s="27"/>
      <c r="F11" s="23"/>
      <c r="J11" s="19"/>
    </row>
    <row r="12" spans="1:10" ht="18" customHeight="1">
      <c r="A12" s="20" t="s">
        <v>14</v>
      </c>
      <c r="B12" s="29">
        <f>(140138+[1]ตารางที่4!$B$12+[2]ตารางที่4!$B$12+[3]ตารางที่4!$B$12)/4</f>
        <v>105792</v>
      </c>
      <c r="C12" s="29">
        <f>(71720+[1]ตารางที่4!$C$12+[2]ตารางที่4!$C$12+[3]ตารางที่4!$C$12)/4</f>
        <v>45671.75</v>
      </c>
      <c r="D12" s="29">
        <f>(68417+[1]ตารางที่4!$D$12+[2]ตารางที่4!$D$12+[3]ตารางที่4!$D$12)/4</f>
        <v>60120.25</v>
      </c>
      <c r="E12" s="27"/>
      <c r="F12" s="23"/>
      <c r="J12" s="19"/>
    </row>
    <row r="13" spans="1:10" ht="18" customHeight="1">
      <c r="A13" s="20" t="s">
        <v>15</v>
      </c>
      <c r="B13" s="29">
        <f>(438987+[1]ตารางที่4!$B$13+[2]ตารางที่4!$B$13+[3]ตารางที่4!$B$13)/4</f>
        <v>533261.25</v>
      </c>
      <c r="C13" s="29">
        <f>(240082+[1]ตารางที่4!$C$13+[2]ตารางที่4!$C$13+[3]ตารางที่4!$C$13)/4</f>
        <v>293372</v>
      </c>
      <c r="D13" s="29">
        <f>(198905+[1]ตารางที่4!$D$13+[2]ตารางที่4!$D$13+[3]ตารางที่4!$D$13)/4</f>
        <v>239889</v>
      </c>
      <c r="F13" s="23"/>
      <c r="J13" s="19"/>
    </row>
    <row r="14" spans="1:10" ht="18" customHeight="1">
      <c r="A14" s="20" t="s">
        <v>16</v>
      </c>
      <c r="B14" s="25"/>
      <c r="C14" s="25"/>
      <c r="D14" s="25"/>
      <c r="F14" s="23"/>
      <c r="J14" s="30" t="s">
        <v>17</v>
      </c>
    </row>
    <row r="15" spans="1:10" ht="18" customHeight="1">
      <c r="A15" s="20" t="s">
        <v>18</v>
      </c>
      <c r="B15" s="29">
        <f>(66324+[1]ตารางที่4!$B$15+[2]ตารางที่4!$B$15+[3]ตารางที่4!$B$15)/4</f>
        <v>59816</v>
      </c>
      <c r="C15" s="29">
        <f>(51918+[1]ตารางที่4!$C$15+[2]ตารางที่4!$C$15+[3]ตารางที่4!$C$15)/4</f>
        <v>45798</v>
      </c>
      <c r="D15" s="29">
        <f>(14406+[1]ตารางที่4!$D$15+[2]ตารางที่4!$D$15+[3]ตารางที่4!$D$15)/4</f>
        <v>14017.75</v>
      </c>
      <c r="F15" s="23"/>
      <c r="G15" s="29"/>
      <c r="H15" s="29"/>
    </row>
    <row r="16" spans="1:10" ht="18" customHeight="1">
      <c r="A16" s="20" t="s">
        <v>19</v>
      </c>
      <c r="B16" s="31"/>
      <c r="C16" s="25"/>
      <c r="D16" s="25"/>
      <c r="F16" s="23"/>
    </row>
    <row r="17" spans="1:10" ht="18" customHeight="1">
      <c r="A17" s="20" t="s">
        <v>20</v>
      </c>
      <c r="B17" s="29">
        <f>(14917+[1]ตารางที่4!$B$17+[2]ตารางที่4!$B$17+[3]ตารางที่4!$B$17)/4</f>
        <v>24250.75</v>
      </c>
      <c r="C17" s="29">
        <f>(12866+[1]ตารางที่4!$C$17+[2]ตารางที่4!$C$17+[3]ตารางที่4!$C$17)/4</f>
        <v>20283.75</v>
      </c>
      <c r="D17" s="29">
        <f>(2052+[1]ตารางที่4!$D$17+[2]ตารางที่4!$D$17+[3]ตารางที่4!$D$17)/4</f>
        <v>3966.75</v>
      </c>
      <c r="F17" s="23"/>
      <c r="J17" s="18"/>
    </row>
    <row r="18" spans="1:10" ht="18" customHeight="1">
      <c r="A18" s="20" t="s">
        <v>21</v>
      </c>
      <c r="B18" s="31"/>
      <c r="C18" s="25"/>
      <c r="D18" s="25"/>
      <c r="F18" s="23"/>
      <c r="J18" s="24"/>
    </row>
    <row r="19" spans="1:10" ht="18" customHeight="1">
      <c r="A19" s="26" t="s">
        <v>22</v>
      </c>
      <c r="B19" s="29">
        <f>(85000+[1]ตารางที่4!$B$19+[2]ตารางที่4!$B$19+[3]ตารางที่4!$B$19)/4</f>
        <v>60490.5</v>
      </c>
      <c r="C19" s="29">
        <f>(41449+[1]ตารางที่4!$C$19+[2]ตารางที่4!$C$19+[3]ตารางที่4!$C$19)/4</f>
        <v>32487.25</v>
      </c>
      <c r="D19" s="29">
        <f>(43551+[1]ตารางที่4!$D$19+[2]ตารางที่4!$D$19+[3]ตารางที่4!$D$19)/4</f>
        <v>28003</v>
      </c>
      <c r="F19" s="23"/>
      <c r="J19" s="24"/>
    </row>
    <row r="20" spans="1:10" ht="18" customHeight="1">
      <c r="A20" s="26" t="s">
        <v>23</v>
      </c>
      <c r="B20" s="25"/>
      <c r="C20" s="25"/>
      <c r="D20" s="25"/>
      <c r="F20" s="23"/>
      <c r="J20" s="24"/>
    </row>
    <row r="21" spans="1:10" ht="18" customHeight="1">
      <c r="A21" s="32" t="s">
        <v>24</v>
      </c>
      <c r="B21" s="33">
        <f>(0+[1]ตารางที่4!$B$21+[2]ตารางที่4!$B$21+[3]ตารางที่4!$B$21)/4</f>
        <v>0</v>
      </c>
      <c r="C21" s="33">
        <v>0</v>
      </c>
      <c r="D21" s="33">
        <v>0</v>
      </c>
      <c r="F21" s="23">
        <v>0</v>
      </c>
      <c r="J21" s="24"/>
    </row>
    <row r="22" spans="1:10" ht="21.75" customHeight="1">
      <c r="A22" s="2"/>
      <c r="B22" s="34" t="s">
        <v>25</v>
      </c>
      <c r="C22" s="34"/>
      <c r="D22" s="34"/>
    </row>
    <row r="23" spans="1:10" s="18" customFormat="1" ht="18" customHeight="1">
      <c r="A23" s="14" t="s">
        <v>7</v>
      </c>
      <c r="B23" s="35">
        <f>B5*100/B5</f>
        <v>100</v>
      </c>
      <c r="C23" s="35">
        <f>C5*100/C5</f>
        <v>100</v>
      </c>
      <c r="D23" s="35">
        <f>D5*100/D5</f>
        <v>100</v>
      </c>
      <c r="E23" s="16"/>
      <c r="F23" s="35"/>
      <c r="J23" s="28"/>
    </row>
    <row r="24" spans="1:10" s="24" customFormat="1" ht="18" customHeight="1">
      <c r="A24" s="20" t="s">
        <v>8</v>
      </c>
      <c r="B24" s="36">
        <f>B6*100/B$5</f>
        <v>2.528486362461368</v>
      </c>
      <c r="C24" s="36">
        <f>C6*100/C$5</f>
        <v>3.8086364636308345</v>
      </c>
      <c r="D24" s="36">
        <f>D6*100/D$5</f>
        <v>0.94832119101423662</v>
      </c>
      <c r="E24" s="22"/>
      <c r="F24" s="37"/>
      <c r="J24" s="28"/>
    </row>
    <row r="25" spans="1:10" s="24" customFormat="1" ht="18" customHeight="1">
      <c r="A25" s="20" t="s">
        <v>9</v>
      </c>
      <c r="B25" s="36"/>
      <c r="C25" s="36"/>
      <c r="D25" s="36"/>
      <c r="E25" s="22"/>
      <c r="F25" s="38"/>
      <c r="J25" s="28"/>
    </row>
    <row r="26" spans="1:10" s="24" customFormat="1" ht="18" customHeight="1">
      <c r="A26" s="26" t="s">
        <v>10</v>
      </c>
      <c r="B26" s="36">
        <f t="shared" ref="B26:D27" si="0">B8*100/B$5</f>
        <v>4.0012730504484839</v>
      </c>
      <c r="C26" s="36">
        <f t="shared" si="0"/>
        <v>2.4834815016110876</v>
      </c>
      <c r="D26" s="36">
        <f t="shared" si="0"/>
        <v>5.8747612905039466</v>
      </c>
      <c r="E26" s="22"/>
      <c r="F26" s="37"/>
      <c r="J26" s="28"/>
    </row>
    <row r="27" spans="1:10" s="24" customFormat="1" ht="18" customHeight="1">
      <c r="A27" s="20" t="s">
        <v>11</v>
      </c>
      <c r="B27" s="36">
        <f t="shared" si="0"/>
        <v>1.5820482729749576</v>
      </c>
      <c r="C27" s="36">
        <f t="shared" si="0"/>
        <v>1.3369049005525577</v>
      </c>
      <c r="D27" s="36">
        <f t="shared" si="0"/>
        <v>1.8845671475676709</v>
      </c>
      <c r="E27" s="22"/>
      <c r="F27" s="37"/>
      <c r="J27" s="28"/>
    </row>
    <row r="28" spans="1:10" ht="18" customHeight="1">
      <c r="A28" s="20" t="s">
        <v>12</v>
      </c>
      <c r="B28" s="36"/>
      <c r="C28" s="36"/>
      <c r="D28" s="36"/>
      <c r="E28" s="27"/>
      <c r="F28" s="37"/>
    </row>
    <row r="29" spans="1:10" ht="18" customHeight="1">
      <c r="A29" s="26" t="s">
        <v>13</v>
      </c>
      <c r="B29" s="36">
        <f t="shared" ref="B29:D31" si="1">B11*100/B$5</f>
        <v>2.2588066953531944</v>
      </c>
      <c r="C29" s="36">
        <f t="shared" si="1"/>
        <v>1.7643024444530715</v>
      </c>
      <c r="D29" s="36">
        <f t="shared" si="1"/>
        <v>2.8692418222231595</v>
      </c>
      <c r="E29" s="27"/>
      <c r="F29" s="37"/>
    </row>
    <row r="30" spans="1:10" ht="18" customHeight="1">
      <c r="A30" s="20" t="s">
        <v>26</v>
      </c>
      <c r="B30" s="36">
        <f t="shared" si="1"/>
        <v>12.100498925970916</v>
      </c>
      <c r="C30" s="36">
        <f t="shared" si="1"/>
        <v>9.4562159504121546</v>
      </c>
      <c r="D30" s="36">
        <f t="shared" si="1"/>
        <v>15.364362213588537</v>
      </c>
      <c r="E30" s="27"/>
      <c r="F30" s="37"/>
    </row>
    <row r="31" spans="1:10" ht="18" customHeight="1">
      <c r="A31" s="20" t="s">
        <v>15</v>
      </c>
      <c r="B31" s="36">
        <f t="shared" si="1"/>
        <v>60.994472010047147</v>
      </c>
      <c r="C31" s="36">
        <f t="shared" si="1"/>
        <v>60.741902506567286</v>
      </c>
      <c r="D31" s="36">
        <f t="shared" si="1"/>
        <v>61.306157027882293</v>
      </c>
      <c r="F31" s="37"/>
    </row>
    <row r="32" spans="1:10" ht="18" customHeight="1">
      <c r="A32" s="20" t="s">
        <v>16</v>
      </c>
      <c r="B32" s="36"/>
      <c r="C32" s="36"/>
      <c r="D32" s="36"/>
      <c r="F32" s="37"/>
    </row>
    <row r="33" spans="1:6" ht="18" customHeight="1">
      <c r="A33" s="20" t="s">
        <v>18</v>
      </c>
      <c r="B33" s="36">
        <f>B15*100/B$5</f>
        <v>6.8417597148733016</v>
      </c>
      <c r="C33" s="36">
        <f>C15*100/C$5</f>
        <v>9.4823556815093752</v>
      </c>
      <c r="D33" s="36">
        <f>D15*100/D$5</f>
        <v>3.5823834468341484</v>
      </c>
      <c r="F33" s="30"/>
    </row>
    <row r="34" spans="1:6" ht="18" customHeight="1">
      <c r="A34" s="20" t="s">
        <v>19</v>
      </c>
      <c r="B34" s="36"/>
      <c r="C34" s="36"/>
      <c r="D34" s="36"/>
    </row>
    <row r="35" spans="1:6" ht="18" customHeight="1">
      <c r="A35" s="20" t="s">
        <v>20</v>
      </c>
      <c r="B35" s="36">
        <f>B17*100/B$5</f>
        <v>2.7738030695042082</v>
      </c>
      <c r="C35" s="36">
        <f>C17*100/C$5</f>
        <v>4.1996971932140221</v>
      </c>
      <c r="D35" s="36">
        <f>D17*100/D$5</f>
        <v>1.0137446835426054</v>
      </c>
    </row>
    <row r="36" spans="1:6" ht="18" customHeight="1">
      <c r="A36" s="20" t="s">
        <v>21</v>
      </c>
      <c r="B36" s="36"/>
      <c r="C36" s="36"/>
      <c r="D36" s="36"/>
    </row>
    <row r="37" spans="1:6" ht="18" customHeight="1">
      <c r="A37" s="26" t="s">
        <v>22</v>
      </c>
      <c r="B37" s="36">
        <f>B19*100/B$5</f>
        <v>6.9189090884135256</v>
      </c>
      <c r="C37" s="36">
        <f>C19*100/C$5</f>
        <v>6.7263998343621001</v>
      </c>
      <c r="D37" s="36">
        <f>D19*100/D$5</f>
        <v>7.1564611768434059</v>
      </c>
    </row>
    <row r="38" spans="1:6" ht="18" customHeight="1">
      <c r="A38" s="26" t="s">
        <v>23</v>
      </c>
      <c r="B38" s="36"/>
      <c r="C38" s="36"/>
      <c r="D38" s="36"/>
    </row>
    <row r="39" spans="1:6" ht="18" customHeight="1">
      <c r="A39" s="32" t="s">
        <v>24</v>
      </c>
      <c r="B39" s="36" t="s">
        <v>17</v>
      </c>
      <c r="C39" s="36" t="s">
        <v>17</v>
      </c>
      <c r="D39" s="36" t="s">
        <v>17</v>
      </c>
    </row>
    <row r="40" spans="1:6" ht="6" customHeight="1">
      <c r="A40" s="39"/>
      <c r="B40" s="39"/>
      <c r="C40" s="39"/>
      <c r="D40" s="39"/>
    </row>
    <row r="41" spans="1:6" ht="18" customHeight="1">
      <c r="A41" s="2"/>
    </row>
    <row r="42" spans="1:6" ht="18" customHeight="1">
      <c r="A42" s="2"/>
    </row>
    <row r="43" spans="1:6" ht="18" customHeight="1">
      <c r="A43" s="2"/>
    </row>
  </sheetData>
  <mergeCells count="2">
    <mergeCell ref="B4:D4"/>
    <mergeCell ref="B22:D22"/>
  </mergeCell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2011-05-11T02:19:19Z</dcterms:created>
  <dcterms:modified xsi:type="dcterms:W3CDTF">2011-05-11T02:19:20Z</dcterms:modified>
</cp:coreProperties>
</file>