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15" windowWidth="19635" windowHeight="7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58" i="1"/>
  <c r="E58"/>
  <c r="D58"/>
  <c r="C58"/>
  <c r="B58"/>
  <c r="F57"/>
  <c r="E57"/>
  <c r="D57"/>
  <c r="C57"/>
  <c r="B57"/>
  <c r="I56"/>
  <c r="H56"/>
  <c r="G56"/>
  <c r="F56"/>
  <c r="E56"/>
  <c r="D56"/>
  <c r="C56"/>
  <c r="B56"/>
  <c r="I55"/>
  <c r="H55"/>
  <c r="G55"/>
  <c r="F55"/>
  <c r="E55"/>
  <c r="D55"/>
  <c r="C55"/>
  <c r="I54"/>
  <c r="H54"/>
  <c r="G54"/>
  <c r="F54"/>
  <c r="E54"/>
  <c r="D54"/>
  <c r="C54"/>
  <c r="B54"/>
  <c r="I53"/>
  <c r="H53"/>
  <c r="G53"/>
  <c r="F53"/>
  <c r="E53"/>
  <c r="D53"/>
  <c r="C53"/>
  <c r="B53"/>
  <c r="I52"/>
  <c r="H52"/>
  <c r="G52"/>
  <c r="F52"/>
  <c r="E52"/>
  <c r="D52"/>
  <c r="C52"/>
  <c r="B52"/>
  <c r="I51"/>
  <c r="H51"/>
  <c r="G51"/>
  <c r="F51"/>
  <c r="E51"/>
  <c r="D51"/>
  <c r="C51"/>
  <c r="B51"/>
  <c r="I49"/>
  <c r="H49"/>
  <c r="G49"/>
  <c r="F49"/>
  <c r="E49"/>
  <c r="D49"/>
  <c r="C49"/>
  <c r="B49"/>
  <c r="I48"/>
  <c r="H48"/>
  <c r="G48"/>
  <c r="F48"/>
  <c r="E48"/>
  <c r="D48"/>
  <c r="C48"/>
  <c r="B48"/>
  <c r="I47"/>
  <c r="H47"/>
  <c r="G47"/>
  <c r="F47"/>
  <c r="E47"/>
  <c r="D47"/>
  <c r="C47"/>
  <c r="B47"/>
  <c r="I46"/>
  <c r="H46"/>
  <c r="G46"/>
  <c r="F46"/>
  <c r="E46"/>
  <c r="D46"/>
  <c r="C46"/>
  <c r="B46"/>
  <c r="I45"/>
  <c r="H45"/>
  <c r="G45"/>
  <c r="F45"/>
  <c r="E45"/>
  <c r="D45"/>
  <c r="C45"/>
  <c r="B45"/>
  <c r="I44"/>
  <c r="H44"/>
  <c r="G44"/>
  <c r="F44"/>
  <c r="E44"/>
  <c r="D44"/>
  <c r="C44"/>
  <c r="B44"/>
  <c r="I43"/>
  <c r="H43"/>
  <c r="G43"/>
  <c r="F43"/>
  <c r="E43"/>
  <c r="D43"/>
  <c r="C43"/>
  <c r="B43"/>
  <c r="I42"/>
  <c r="H42"/>
  <c r="G42"/>
  <c r="F42"/>
  <c r="E42"/>
  <c r="D42"/>
  <c r="C42"/>
  <c r="B42"/>
  <c r="I40"/>
  <c r="H40"/>
  <c r="G40"/>
  <c r="F40"/>
  <c r="E40"/>
  <c r="D40"/>
  <c r="C40"/>
  <c r="B40"/>
  <c r="I39"/>
  <c r="H39"/>
  <c r="G39"/>
  <c r="F39"/>
  <c r="E39"/>
  <c r="D39"/>
  <c r="C39"/>
  <c r="B39"/>
  <c r="I38"/>
  <c r="H38"/>
  <c r="G38"/>
  <c r="F38"/>
  <c r="E38"/>
  <c r="D38"/>
  <c r="C38"/>
  <c r="B38"/>
  <c r="I37"/>
  <c r="H37"/>
  <c r="G37"/>
  <c r="F37"/>
  <c r="E37"/>
  <c r="D37"/>
  <c r="C37"/>
  <c r="B37"/>
  <c r="I36"/>
  <c r="H36"/>
  <c r="G36"/>
  <c r="G33" s="1"/>
  <c r="F36"/>
  <c r="E36"/>
  <c r="D36"/>
  <c r="C36"/>
  <c r="C33" s="1"/>
  <c r="B36"/>
  <c r="H35"/>
  <c r="G35"/>
  <c r="F35"/>
  <c r="E35"/>
  <c r="D35"/>
  <c r="C35"/>
  <c r="B35"/>
  <c r="I33"/>
  <c r="H33"/>
  <c r="F33"/>
  <c r="E33"/>
  <c r="D33"/>
  <c r="B28"/>
  <c r="B55" s="1"/>
  <c r="B33" s="1"/>
  <c r="F27"/>
  <c r="F15"/>
</calcChain>
</file>

<file path=xl/sharedStrings.xml><?xml version="1.0" encoding="utf-8"?>
<sst xmlns="http://schemas.openxmlformats.org/spreadsheetml/2006/main" count="72" uniqueCount="41">
  <si>
    <t xml:space="preserve">ตารางที่ 4  จำนวนและร้อยละของผู้มีงานทำ  จำแนกตามอุตสาหกรรม </t>
  </si>
  <si>
    <t>อุตสาหกรรม</t>
  </si>
  <si>
    <t>พ.ศ.2554</t>
  </si>
  <si>
    <t>พ.ศ.2555</t>
  </si>
  <si>
    <t>ไตรมาสที่ 1</t>
  </si>
  <si>
    <t>ไตรมาสที่ 2</t>
  </si>
  <si>
    <t>ไตรมาสที่ 3</t>
  </si>
  <si>
    <t>ไตรมาสที่ 4</t>
  </si>
  <si>
    <r>
      <t>ไตรมาสที่ 3</t>
    </r>
    <r>
      <rPr>
        <sz val="10"/>
        <rFont val="Arial"/>
        <charset val="222"/>
      </rPr>
      <t/>
    </r>
  </si>
  <si>
    <t xml:space="preserve">                                                          จำนวน</t>
  </si>
  <si>
    <t>ยอดรวม</t>
  </si>
  <si>
    <t>1. เกษตรกรรม การล่าสัตว์และการป่าไม้และการประมง</t>
  </si>
  <si>
    <t>2. การทำเหมืองแร่ และเหมืองหิน</t>
  </si>
  <si>
    <t>3. การผลิต</t>
  </si>
  <si>
    <t>4. 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</si>
  <si>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</si>
  <si>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</si>
  <si>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</si>
  <si>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</si>
  <si>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</si>
  <si>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</si>
  <si>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</si>
  <si>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</si>
  <si>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และกิจกรรมทางธุรกิจ</t>
  </si>
  <si>
    <t>13. กิจกรรมทางด้านวิชาชีพและเทคนิค</t>
  </si>
  <si>
    <t>14. การบริหารและการสนับสนุน</t>
  </si>
  <si>
    <t xml:space="preserve">15. การบริหารราชการ และการป้องกันประเทศ </t>
  </si>
  <si>
    <t xml:space="preserve">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</si>
  <si>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</si>
  <si>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</si>
  <si>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ศิลปะความบันเทิงและนันทนาการ</t>
  </si>
  <si>
    <t>19. กิจกรรมด้านบริการชุมชน สังคม และการบริการส่วนบุคคลอื่นๆ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</si>
  <si>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</si>
  <si>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</si>
  <si>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-</t>
  </si>
  <si>
    <t>22. ไม่ทราบ</t>
  </si>
  <si>
    <t xml:space="preserve">                                                         ร้อยละ</t>
  </si>
  <si>
    <t>7. การขายส่ง การขายปลีก การซ่อมแซมยานยนต์  รถจักรยานยนต์</t>
  </si>
  <si>
    <t xml:space="preserve">    ของใช้ส่วนบุคคล และของใช้ในครัวเรือน</t>
  </si>
  <si>
    <t>12. กิจการด้านอสังหาริมทรัพย์ การให้เช่า  และกิจกรรมทางธุรกิจ</t>
  </si>
  <si>
    <t xml:space="preserve">                  -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</si>
</sst>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_-* #,##0_-;\-* #,##0_-;_-* \-??_-;_-@_-"/>
    <numFmt numFmtId="189" formatCode="_-* #,##0.0_-;\-* #,##0.0_-;_-* \-??_-;_-@_-"/>
    <numFmt numFmtId="190" formatCode="#,##0.0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sz val="10"/>
      <name val="Arial"/>
      <charset val="222"/>
    </font>
    <font>
      <b/>
      <sz val="16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sz val="12.5"/>
      <color indexed="8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88" fontId="9" fillId="0" borderId="0" xfId="1" applyNumberFormat="1" applyFont="1" applyFill="1" applyBorder="1" applyAlignment="1" applyProtection="1">
      <alignment horizontal="right"/>
    </xf>
    <xf numFmtId="3" fontId="9" fillId="0" borderId="0" xfId="0" applyNumberFormat="1" applyFont="1" applyAlignment="1"/>
    <xf numFmtId="3" fontId="9" fillId="0" borderId="0" xfId="0" applyNumberFormat="1" applyFont="1" applyAlignment="1">
      <alignment horizontal="right"/>
    </xf>
    <xf numFmtId="0" fontId="9" fillId="0" borderId="0" xfId="0" applyFont="1" applyAlignment="1"/>
    <xf numFmtId="188" fontId="9" fillId="0" borderId="0" xfId="1" applyNumberFormat="1" applyFont="1" applyFill="1" applyBorder="1" applyAlignment="1" applyProtection="1"/>
    <xf numFmtId="0" fontId="10" fillId="0" borderId="0" xfId="0" applyFont="1" applyAlignment="1" applyProtection="1">
      <alignment horizontal="left"/>
    </xf>
    <xf numFmtId="188" fontId="11" fillId="0" borderId="0" xfId="1" applyNumberFormat="1" applyFont="1" applyFill="1" applyBorder="1" applyAlignment="1" applyProtection="1">
      <alignment horizontal="right"/>
    </xf>
    <xf numFmtId="188" fontId="11" fillId="0" borderId="0" xfId="0" applyNumberFormat="1" applyFont="1" applyAlignment="1"/>
    <xf numFmtId="189" fontId="11" fillId="0" borderId="0" xfId="1" applyNumberFormat="1" applyFont="1" applyFill="1" applyBorder="1" applyAlignment="1" applyProtection="1">
      <alignment horizontal="right"/>
    </xf>
    <xf numFmtId="0" fontId="10" fillId="0" borderId="0" xfId="0" applyFont="1" applyBorder="1" applyAlignment="1" applyProtection="1">
      <alignment horizontal="left"/>
    </xf>
    <xf numFmtId="0" fontId="10" fillId="0" borderId="0" xfId="0" applyFont="1" applyBorder="1" applyAlignment="1"/>
    <xf numFmtId="0" fontId="10" fillId="0" borderId="0" xfId="0" applyFont="1" applyAlignment="1"/>
    <xf numFmtId="188" fontId="12" fillId="0" borderId="0" xfId="1" applyNumberFormat="1" applyFont="1" applyFill="1" applyBorder="1" applyAlignment="1" applyProtection="1">
      <alignment horizontal="right"/>
    </xf>
    <xf numFmtId="0" fontId="11" fillId="0" borderId="0" xfId="0" applyFont="1" applyAlignment="1"/>
    <xf numFmtId="3" fontId="11" fillId="0" borderId="0" xfId="1" applyNumberFormat="1" applyFont="1" applyFill="1" applyBorder="1" applyAlignment="1" applyProtection="1">
      <alignment horizontal="right"/>
    </xf>
    <xf numFmtId="3" fontId="11" fillId="0" borderId="0" xfId="0" applyNumberFormat="1" applyFont="1" applyAlignment="1"/>
    <xf numFmtId="0" fontId="5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190" fontId="9" fillId="0" borderId="0" xfId="0" applyNumberFormat="1" applyFont="1" applyAlignment="1">
      <alignment horizontal="right"/>
    </xf>
    <xf numFmtId="0" fontId="10" fillId="0" borderId="0" xfId="0" applyFont="1" applyAlignment="1" applyProtection="1"/>
    <xf numFmtId="3" fontId="9" fillId="0" borderId="0" xfId="1" applyNumberFormat="1" applyFont="1" applyFill="1" applyBorder="1" applyAlignment="1" applyProtection="1">
      <alignment horizontal="right"/>
    </xf>
    <xf numFmtId="0" fontId="10" fillId="0" borderId="4" xfId="0" applyFont="1" applyBorder="1" applyAlignment="1"/>
    <xf numFmtId="189" fontId="11" fillId="0" borderId="5" xfId="1" applyNumberFormat="1" applyFont="1" applyFill="1" applyBorder="1" applyAlignment="1" applyProtection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workbookViewId="0">
      <selection activeCell="K7" sqref="K7"/>
    </sheetView>
  </sheetViews>
  <sheetFormatPr defaultRowHeight="18.75"/>
  <cols>
    <col min="1" max="1" width="38.5" style="4" customWidth="1"/>
    <col min="2" max="4" width="8.625" style="4" customWidth="1"/>
    <col min="5" max="9" width="8.75" style="4" customWidth="1"/>
    <col min="10" max="16384" width="9" style="4"/>
  </cols>
  <sheetData>
    <row r="1" spans="1:9" s="2" customFormat="1" ht="27" customHeight="1">
      <c r="A1" s="1" t="s">
        <v>0</v>
      </c>
      <c r="B1" s="1"/>
      <c r="C1" s="1"/>
      <c r="D1" s="1"/>
      <c r="F1" s="1"/>
      <c r="G1" s="1"/>
    </row>
    <row r="2" spans="1:9" ht="3.75" customHeight="1">
      <c r="A2" s="3"/>
      <c r="B2" s="3"/>
      <c r="C2" s="3"/>
      <c r="D2" s="3"/>
      <c r="F2" s="3"/>
      <c r="G2" s="3"/>
    </row>
    <row r="3" spans="1:9">
      <c r="A3" s="5" t="s">
        <v>1</v>
      </c>
      <c r="B3" s="6" t="s">
        <v>2</v>
      </c>
      <c r="C3" s="6"/>
      <c r="D3" s="6"/>
      <c r="E3" s="6"/>
      <c r="F3" s="7" t="s">
        <v>3</v>
      </c>
      <c r="G3" s="7"/>
      <c r="H3" s="7"/>
      <c r="I3" s="7"/>
    </row>
    <row r="4" spans="1:9">
      <c r="A4" s="8"/>
      <c r="B4" s="9" t="s">
        <v>4</v>
      </c>
      <c r="C4" s="9" t="s">
        <v>5</v>
      </c>
      <c r="D4" s="10" t="s">
        <v>6</v>
      </c>
      <c r="E4" s="9" t="s">
        <v>7</v>
      </c>
      <c r="F4" s="10" t="s">
        <v>4</v>
      </c>
      <c r="G4" s="10" t="s">
        <v>5</v>
      </c>
      <c r="H4" s="10" t="s">
        <v>8</v>
      </c>
      <c r="I4" s="10" t="s">
        <v>7</v>
      </c>
    </row>
    <row r="5" spans="1:9" s="3" customFormat="1" ht="24.75" customHeight="1">
      <c r="A5" s="11" t="s">
        <v>9</v>
      </c>
      <c r="B5" s="11"/>
      <c r="C5" s="11"/>
      <c r="D5" s="11"/>
      <c r="E5" s="11"/>
      <c r="F5" s="11"/>
      <c r="G5" s="11"/>
      <c r="H5" s="11"/>
      <c r="I5" s="11"/>
    </row>
    <row r="6" spans="1:9">
      <c r="A6" s="12" t="s">
        <v>10</v>
      </c>
      <c r="B6" s="13">
        <v>1444247</v>
      </c>
      <c r="C6" s="14">
        <v>1502083</v>
      </c>
      <c r="D6" s="13">
        <v>1568700</v>
      </c>
      <c r="E6" s="14">
        <v>1596453</v>
      </c>
      <c r="F6" s="13">
        <v>1473724.65</v>
      </c>
      <c r="G6" s="14">
        <v>1558329.53</v>
      </c>
      <c r="H6" s="14">
        <v>1603167.91</v>
      </c>
      <c r="I6" s="14">
        <v>1616084.41</v>
      </c>
    </row>
    <row r="7" spans="1:9" ht="2.25" customHeight="1">
      <c r="A7" s="12"/>
      <c r="B7" s="15"/>
      <c r="C7" s="16"/>
      <c r="D7" s="17"/>
      <c r="E7" s="16"/>
      <c r="F7" s="15"/>
      <c r="G7" s="16"/>
      <c r="H7" s="16"/>
      <c r="I7" s="16"/>
    </row>
    <row r="8" spans="1:9" ht="17.25" customHeight="1">
      <c r="A8" s="18" t="s">
        <v>11</v>
      </c>
      <c r="B8" s="19">
        <v>421740.79</v>
      </c>
      <c r="C8" s="20">
        <v>488670</v>
      </c>
      <c r="D8" s="19">
        <v>606399.67000000004</v>
      </c>
      <c r="E8" s="20">
        <v>638086</v>
      </c>
      <c r="F8" s="19">
        <v>452463</v>
      </c>
      <c r="G8" s="20">
        <v>608318.27</v>
      </c>
      <c r="H8" s="20">
        <v>598211</v>
      </c>
      <c r="I8" s="20">
        <v>576895</v>
      </c>
    </row>
    <row r="9" spans="1:9" ht="17.25" customHeight="1">
      <c r="A9" s="18" t="s">
        <v>12</v>
      </c>
      <c r="B9" s="19">
        <v>334.31</v>
      </c>
      <c r="C9" s="19">
        <v>2653</v>
      </c>
      <c r="D9" s="19">
        <v>1693.92</v>
      </c>
      <c r="E9" s="21">
        <v>0</v>
      </c>
      <c r="F9" s="19">
        <v>4573.84</v>
      </c>
      <c r="G9" s="19">
        <v>1196.6400000000001</v>
      </c>
      <c r="H9" s="19">
        <v>1973</v>
      </c>
      <c r="I9" s="19">
        <v>12083</v>
      </c>
    </row>
    <row r="10" spans="1:9" ht="17.25" customHeight="1">
      <c r="A10" s="18" t="s">
        <v>13</v>
      </c>
      <c r="B10" s="19">
        <v>307968.18</v>
      </c>
      <c r="C10" s="19">
        <v>303046</v>
      </c>
      <c r="D10" s="19">
        <v>285052</v>
      </c>
      <c r="E10" s="19">
        <v>287339</v>
      </c>
      <c r="F10" s="19">
        <v>261766.71</v>
      </c>
      <c r="G10" s="19">
        <v>256268.79999999999</v>
      </c>
      <c r="H10" s="19">
        <v>288859</v>
      </c>
      <c r="I10" s="19">
        <v>225482.52</v>
      </c>
    </row>
    <row r="11" spans="1:9" ht="17.25" customHeight="1">
      <c r="A11" s="18" t="s">
        <v>14</v>
      </c>
      <c r="B11" s="19">
        <v>1644.94</v>
      </c>
      <c r="C11" s="19">
        <v>5952</v>
      </c>
      <c r="D11" s="19">
        <v>7773</v>
      </c>
      <c r="E11" s="19">
        <v>860</v>
      </c>
      <c r="F11" s="19">
        <v>3148.24</v>
      </c>
      <c r="G11" s="19">
        <v>402.88</v>
      </c>
      <c r="H11" s="19">
        <v>744</v>
      </c>
      <c r="I11" s="19">
        <v>3209.51</v>
      </c>
    </row>
    <row r="12" spans="1:9" ht="17.25" customHeight="1">
      <c r="A12" s="18" t="s">
        <v>15</v>
      </c>
      <c r="B12" s="19">
        <v>1522.28</v>
      </c>
      <c r="C12" s="19">
        <v>2414</v>
      </c>
      <c r="D12" s="19">
        <v>2303</v>
      </c>
      <c r="E12" s="19">
        <v>2242</v>
      </c>
      <c r="F12" s="19">
        <v>3721.77</v>
      </c>
      <c r="G12" s="19">
        <v>6438.83</v>
      </c>
      <c r="H12" s="19">
        <v>3020</v>
      </c>
      <c r="I12" s="19">
        <v>7872.65</v>
      </c>
    </row>
    <row r="13" spans="1:9" ht="17.25" customHeight="1">
      <c r="A13" s="18" t="s">
        <v>16</v>
      </c>
      <c r="B13" s="19">
        <v>130888.13</v>
      </c>
      <c r="C13" s="19">
        <v>132348</v>
      </c>
      <c r="D13" s="19">
        <v>81239</v>
      </c>
      <c r="E13" s="19">
        <v>80196</v>
      </c>
      <c r="F13" s="19">
        <v>99802.97</v>
      </c>
      <c r="G13" s="19">
        <v>109775.39</v>
      </c>
      <c r="H13" s="19">
        <v>127885</v>
      </c>
      <c r="I13" s="19">
        <v>98916</v>
      </c>
    </row>
    <row r="14" spans="1:9" ht="17.25" customHeight="1">
      <c r="A14" s="18" t="s">
        <v>17</v>
      </c>
      <c r="B14" s="19"/>
      <c r="C14" s="19"/>
      <c r="D14" s="19"/>
      <c r="E14" s="19"/>
      <c r="F14" s="19"/>
      <c r="H14" s="19"/>
      <c r="I14" s="19"/>
    </row>
    <row r="15" spans="1:9">
      <c r="A15" s="18" t="s">
        <v>18</v>
      </c>
      <c r="B15" s="19">
        <v>238139.82</v>
      </c>
      <c r="C15" s="19">
        <v>220644</v>
      </c>
      <c r="D15" s="19">
        <v>224684</v>
      </c>
      <c r="E15" s="19">
        <v>256529</v>
      </c>
      <c r="F15" s="19">
        <f>ROUNDUP(274126.48,1)</f>
        <v>274126.5</v>
      </c>
      <c r="G15" s="19">
        <v>250349.04</v>
      </c>
      <c r="H15" s="19">
        <v>243780</v>
      </c>
      <c r="I15" s="19">
        <v>327000.98</v>
      </c>
    </row>
    <row r="16" spans="1:9" ht="17.25" customHeight="1">
      <c r="A16" s="22" t="s">
        <v>19</v>
      </c>
      <c r="B16" s="19">
        <v>28065.27</v>
      </c>
      <c r="C16" s="19">
        <v>24321</v>
      </c>
      <c r="D16" s="19">
        <v>20294</v>
      </c>
      <c r="E16" s="19">
        <v>31136</v>
      </c>
      <c r="F16" s="19">
        <v>53502.85</v>
      </c>
      <c r="G16" s="19">
        <v>25570.23</v>
      </c>
      <c r="H16" s="19">
        <v>38671</v>
      </c>
      <c r="I16" s="19">
        <v>26866</v>
      </c>
    </row>
    <row r="17" spans="1:9" ht="17.25" customHeight="1">
      <c r="A17" s="23" t="s">
        <v>20</v>
      </c>
      <c r="B17" s="19">
        <v>99094.75</v>
      </c>
      <c r="C17" s="19">
        <v>105118</v>
      </c>
      <c r="D17" s="19">
        <v>75818</v>
      </c>
      <c r="E17" s="19">
        <v>82073</v>
      </c>
      <c r="F17" s="19">
        <v>86488.34</v>
      </c>
      <c r="G17" s="19">
        <v>66934.600000000006</v>
      </c>
      <c r="H17" s="19">
        <v>87114</v>
      </c>
      <c r="I17" s="19">
        <v>106909.98</v>
      </c>
    </row>
    <row r="18" spans="1:9" ht="17.25" customHeight="1">
      <c r="A18" s="23" t="s">
        <v>21</v>
      </c>
      <c r="B18" s="19">
        <v>2828.43</v>
      </c>
      <c r="C18" s="19">
        <v>3376</v>
      </c>
      <c r="D18" s="19">
        <v>1632</v>
      </c>
      <c r="E18" s="19">
        <v>2594</v>
      </c>
      <c r="F18" s="19">
        <v>15048.66</v>
      </c>
      <c r="G18" s="19">
        <v>2722.97</v>
      </c>
      <c r="H18" s="19">
        <v>3393</v>
      </c>
      <c r="I18" s="19">
        <v>5065</v>
      </c>
    </row>
    <row r="19" spans="1:9" ht="17.25" customHeight="1">
      <c r="A19" s="23" t="s">
        <v>22</v>
      </c>
      <c r="B19" s="19">
        <v>14126.95</v>
      </c>
      <c r="C19" s="19">
        <v>10523</v>
      </c>
      <c r="D19" s="19">
        <v>16889</v>
      </c>
      <c r="E19" s="19">
        <v>7198</v>
      </c>
      <c r="F19" s="19">
        <v>8723.39</v>
      </c>
      <c r="G19" s="19">
        <v>12104.99</v>
      </c>
      <c r="H19" s="19">
        <v>12075</v>
      </c>
      <c r="I19" s="19">
        <v>7670.88</v>
      </c>
    </row>
    <row r="20" spans="1:9" ht="17.25" customHeight="1">
      <c r="A20" s="24" t="s">
        <v>23</v>
      </c>
      <c r="B20" s="19">
        <v>1327.64</v>
      </c>
      <c r="C20" s="19">
        <v>2003</v>
      </c>
      <c r="D20" s="19">
        <v>1221</v>
      </c>
      <c r="E20" s="19">
        <v>1158</v>
      </c>
      <c r="F20" s="19">
        <v>1676.2</v>
      </c>
      <c r="G20" s="19">
        <v>2208.16</v>
      </c>
      <c r="H20" s="19">
        <v>3342</v>
      </c>
      <c r="I20" s="25">
        <v>3082.57</v>
      </c>
    </row>
    <row r="21" spans="1:9" ht="17.25" customHeight="1">
      <c r="A21" s="24" t="s">
        <v>24</v>
      </c>
      <c r="B21" s="19">
        <v>9874.0300000000007</v>
      </c>
      <c r="C21" s="19">
        <v>2624</v>
      </c>
      <c r="D21" s="19">
        <v>2266</v>
      </c>
      <c r="E21" s="19">
        <v>5003</v>
      </c>
      <c r="F21" s="19">
        <v>3498.42</v>
      </c>
      <c r="G21" s="19">
        <v>1738.45</v>
      </c>
      <c r="H21" s="19">
        <v>1870</v>
      </c>
      <c r="I21" s="25">
        <v>1476.69</v>
      </c>
    </row>
    <row r="22" spans="1:9" ht="17.25" customHeight="1">
      <c r="A22" s="24" t="s">
        <v>25</v>
      </c>
      <c r="B22" s="19">
        <v>12213.21</v>
      </c>
      <c r="C22" s="19">
        <v>12725</v>
      </c>
      <c r="D22" s="19">
        <v>21821</v>
      </c>
      <c r="E22" s="19">
        <v>10482</v>
      </c>
      <c r="F22" s="19">
        <v>5627.67</v>
      </c>
      <c r="G22" s="19">
        <v>6331.73</v>
      </c>
      <c r="H22" s="19">
        <v>4694</v>
      </c>
      <c r="I22" s="25">
        <v>9031</v>
      </c>
    </row>
    <row r="23" spans="1:9" ht="17.25" customHeight="1">
      <c r="A23" s="24" t="s">
        <v>26</v>
      </c>
      <c r="B23" s="26"/>
      <c r="C23" s="26"/>
      <c r="D23" s="26"/>
      <c r="E23" s="26"/>
      <c r="F23" s="26"/>
      <c r="G23" s="26"/>
      <c r="H23" s="26"/>
      <c r="I23" s="26"/>
    </row>
    <row r="24" spans="1:9">
      <c r="A24" s="24" t="s">
        <v>27</v>
      </c>
      <c r="B24" s="27">
        <v>58616.19</v>
      </c>
      <c r="C24" s="28">
        <v>57081</v>
      </c>
      <c r="D24" s="27">
        <v>57587</v>
      </c>
      <c r="E24" s="28">
        <v>74779</v>
      </c>
      <c r="F24" s="27">
        <v>76852.84</v>
      </c>
      <c r="G24" s="28">
        <v>76037.64</v>
      </c>
      <c r="H24" s="28">
        <v>86949</v>
      </c>
      <c r="I24" s="28">
        <v>96448.8</v>
      </c>
    </row>
    <row r="25" spans="1:9" ht="18" customHeight="1">
      <c r="A25" s="24" t="s">
        <v>28</v>
      </c>
      <c r="B25" s="27">
        <v>66201.350000000006</v>
      </c>
      <c r="C25" s="28">
        <v>63735</v>
      </c>
      <c r="D25" s="27">
        <v>55520</v>
      </c>
      <c r="E25" s="28">
        <v>38580</v>
      </c>
      <c r="F25" s="27">
        <v>54444.39</v>
      </c>
      <c r="G25" s="28">
        <v>49571.11</v>
      </c>
      <c r="H25" s="28">
        <v>50057</v>
      </c>
      <c r="I25" s="28">
        <v>42904.93</v>
      </c>
    </row>
    <row r="26" spans="1:9" ht="18" customHeight="1">
      <c r="A26" s="24" t="s">
        <v>29</v>
      </c>
      <c r="B26" s="27">
        <v>18778.52</v>
      </c>
      <c r="C26" s="28">
        <v>24929</v>
      </c>
      <c r="D26" s="27">
        <v>41296</v>
      </c>
      <c r="E26" s="28">
        <v>25672</v>
      </c>
      <c r="F26" s="27">
        <v>25979.86</v>
      </c>
      <c r="G26" s="28">
        <v>32646.25</v>
      </c>
      <c r="H26" s="28">
        <v>23184</v>
      </c>
      <c r="I26" s="28">
        <v>24499</v>
      </c>
    </row>
    <row r="27" spans="1:9" ht="18" customHeight="1">
      <c r="A27" s="23" t="s">
        <v>30</v>
      </c>
      <c r="B27" s="27">
        <v>6875.58</v>
      </c>
      <c r="C27" s="28">
        <v>6502</v>
      </c>
      <c r="D27" s="27">
        <v>7483</v>
      </c>
      <c r="E27" s="28">
        <v>4991</v>
      </c>
      <c r="F27" s="27">
        <f>ROUNDUP(9570.44,1)</f>
        <v>9570.5</v>
      </c>
      <c r="G27" s="28">
        <v>9633.56</v>
      </c>
      <c r="H27" s="28">
        <v>4218</v>
      </c>
      <c r="I27" s="28">
        <v>11684.02</v>
      </c>
    </row>
    <row r="28" spans="1:9" ht="18" customHeight="1">
      <c r="A28" s="23" t="s">
        <v>31</v>
      </c>
      <c r="B28" s="28">
        <f>ROUNDUP(15300.43,1)</f>
        <v>15300.5</v>
      </c>
      <c r="C28" s="28">
        <v>27782</v>
      </c>
      <c r="D28" s="28">
        <v>53831</v>
      </c>
      <c r="E28" s="28">
        <v>31196</v>
      </c>
      <c r="F28" s="28">
        <v>16312.14</v>
      </c>
      <c r="G28" s="28">
        <v>27620.49</v>
      </c>
      <c r="H28" s="28">
        <v>14495</v>
      </c>
      <c r="I28" s="28">
        <v>26234.38</v>
      </c>
    </row>
    <row r="29" spans="1:9" ht="18" customHeight="1">
      <c r="A29" s="24" t="s">
        <v>32</v>
      </c>
      <c r="B29" s="28">
        <v>8706.17</v>
      </c>
      <c r="C29" s="28">
        <v>5637</v>
      </c>
      <c r="D29" s="28">
        <v>3900</v>
      </c>
      <c r="E29" s="28">
        <v>16339</v>
      </c>
      <c r="F29" s="28">
        <v>16396.07</v>
      </c>
      <c r="G29" s="28">
        <v>12459.5</v>
      </c>
      <c r="H29" s="28">
        <v>8634</v>
      </c>
      <c r="I29" s="28">
        <v>2751</v>
      </c>
    </row>
    <row r="30" spans="1:9" ht="18" customHeight="1">
      <c r="A30" s="24" t="s">
        <v>33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9" t="s">
        <v>34</v>
      </c>
    </row>
    <row r="31" spans="1:9" ht="18" customHeight="1">
      <c r="A31" s="24" t="s">
        <v>35</v>
      </c>
      <c r="B31" s="21">
        <v>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9" t="s">
        <v>34</v>
      </c>
    </row>
    <row r="32" spans="1:9" s="3" customFormat="1" ht="23.25" customHeight="1">
      <c r="A32" s="30" t="s">
        <v>36</v>
      </c>
      <c r="B32" s="30"/>
      <c r="C32" s="30"/>
      <c r="D32" s="30"/>
      <c r="E32" s="30"/>
      <c r="F32" s="30"/>
      <c r="G32" s="30"/>
      <c r="H32" s="30"/>
      <c r="I32" s="30"/>
    </row>
    <row r="33" spans="1:9" ht="20.25" customHeight="1">
      <c r="A33" s="31" t="s">
        <v>10</v>
      </c>
      <c r="B33" s="32">
        <f>ROUNDUP(SUM(B35:B57),1)</f>
        <v>100</v>
      </c>
      <c r="C33" s="32">
        <f>ROUNDDOWN(SUM(C35:C57),1)</f>
        <v>100</v>
      </c>
      <c r="D33" s="32">
        <f>ROUNDDOWN(SUM(D35:D57),0)</f>
        <v>100</v>
      </c>
      <c r="E33" s="32">
        <f>ROUNDUP(SUM(E35:E57),0)</f>
        <v>100</v>
      </c>
      <c r="F33" s="32">
        <f>SUM(F35:F57)</f>
        <v>99.999980321968565</v>
      </c>
      <c r="G33" s="32">
        <f>ROUNDDOWN(SUM(G35:G57),1)</f>
        <v>100</v>
      </c>
      <c r="H33" s="32">
        <f>ROUNDDOWN(SUM(H35:H57),0)</f>
        <v>100</v>
      </c>
      <c r="I33" s="32">
        <f>ROUNDDOWN(SUM(I35:I57),0)</f>
        <v>100</v>
      </c>
    </row>
    <row r="34" spans="1:9" ht="4.5" customHeight="1">
      <c r="A34" s="31"/>
      <c r="B34" s="16"/>
      <c r="C34" s="16"/>
      <c r="D34" s="16"/>
      <c r="E34" s="16"/>
      <c r="F34" s="16"/>
      <c r="G34" s="16"/>
      <c r="H34" s="16"/>
      <c r="I34" s="16"/>
    </row>
    <row r="35" spans="1:9" ht="17.25" customHeight="1">
      <c r="A35" s="18" t="s">
        <v>11</v>
      </c>
      <c r="B35" s="21">
        <f t="shared" ref="B35:B40" si="0">B8/$B$6*100</f>
        <v>29.2014309186725</v>
      </c>
      <c r="C35" s="21">
        <f t="shared" ref="C35:C40" si="1">C8/$C$6*100</f>
        <v>32.532822753469681</v>
      </c>
      <c r="D35" s="21">
        <f t="shared" ref="D35:D40" si="2">D8/$D$6*100</f>
        <v>38.656191113660995</v>
      </c>
      <c r="E35" s="21">
        <f t="shared" ref="E35:E42" si="3">E8/$E$6*100</f>
        <v>39.968981235275955</v>
      </c>
      <c r="F35" s="21">
        <f>F8/$F$6*100</f>
        <v>30.702003932688516</v>
      </c>
      <c r="G35" s="21">
        <f t="shared" ref="G35:G49" si="4">G8/$G$6*100</f>
        <v>39.03656179832516</v>
      </c>
      <c r="H35" s="21">
        <f t="shared" ref="H35:I49" si="5">H8/$H$6*100</f>
        <v>37.31430727053413</v>
      </c>
      <c r="I35" s="21">
        <v>36</v>
      </c>
    </row>
    <row r="36" spans="1:9" ht="17.25" customHeight="1">
      <c r="A36" s="18" t="s">
        <v>12</v>
      </c>
      <c r="B36" s="21">
        <f t="shared" si="0"/>
        <v>2.3147702574421135E-2</v>
      </c>
      <c r="C36" s="21">
        <f t="shared" si="1"/>
        <v>0.17662139841806346</v>
      </c>
      <c r="D36" s="21">
        <f t="shared" si="2"/>
        <v>0.10798240581373113</v>
      </c>
      <c r="E36" s="21">
        <f t="shared" si="3"/>
        <v>0</v>
      </c>
      <c r="F36" s="21">
        <f t="shared" ref="F36:F58" si="6">F9/$F$6*100</f>
        <v>0.31035919769680181</v>
      </c>
      <c r="G36" s="21">
        <f t="shared" si="4"/>
        <v>7.6789920037002704E-2</v>
      </c>
      <c r="H36" s="21">
        <f t="shared" si="5"/>
        <v>0.12306883063795858</v>
      </c>
      <c r="I36" s="21">
        <f t="shared" si="5"/>
        <v>0.75369522584817716</v>
      </c>
    </row>
    <row r="37" spans="1:9" ht="17.25" customHeight="1">
      <c r="A37" s="18" t="s">
        <v>13</v>
      </c>
      <c r="B37" s="21">
        <f t="shared" si="0"/>
        <v>21.323788797899528</v>
      </c>
      <c r="C37" s="21">
        <f t="shared" si="1"/>
        <v>20.175050246890486</v>
      </c>
      <c r="D37" s="21">
        <f t="shared" si="2"/>
        <v>18.171224580863136</v>
      </c>
      <c r="E37" s="21">
        <f t="shared" si="3"/>
        <v>17.998588120038612</v>
      </c>
      <c r="F37" s="21">
        <f t="shared" si="6"/>
        <v>17.762253620443953</v>
      </c>
      <c r="G37" s="21">
        <f>ROUNDUP(G10/$G$6*100,1)</f>
        <v>16.5</v>
      </c>
      <c r="H37" s="21">
        <f t="shared" si="5"/>
        <v>18.018012848074036</v>
      </c>
      <c r="I37" s="21">
        <f t="shared" si="5"/>
        <v>14.064809967410088</v>
      </c>
    </row>
    <row r="38" spans="1:9" ht="17.25" customHeight="1">
      <c r="A38" s="18" t="s">
        <v>14</v>
      </c>
      <c r="B38" s="21">
        <f t="shared" si="0"/>
        <v>0.11389603024967336</v>
      </c>
      <c r="C38" s="21">
        <f t="shared" si="1"/>
        <v>0.39624974119273038</v>
      </c>
      <c r="D38" s="21">
        <f t="shared" si="2"/>
        <v>0.49550583285523042</v>
      </c>
      <c r="E38" s="21">
        <f t="shared" si="3"/>
        <v>5.3869421774396117E-2</v>
      </c>
      <c r="F38" s="21">
        <f t="shared" si="6"/>
        <v>0.21362470933766359</v>
      </c>
      <c r="G38" s="21">
        <f t="shared" si="4"/>
        <v>2.5853325130789251E-2</v>
      </c>
      <c r="H38" s="21">
        <f>H11/$H$6*100</f>
        <v>4.6408114543659999E-2</v>
      </c>
      <c r="I38" s="21">
        <f t="shared" si="5"/>
        <v>0.20019799423255674</v>
      </c>
    </row>
    <row r="39" spans="1:9" ht="17.25" customHeight="1">
      <c r="A39" s="18" t="s">
        <v>15</v>
      </c>
      <c r="B39" s="21">
        <f t="shared" si="0"/>
        <v>0.10540302316708984</v>
      </c>
      <c r="C39" s="21">
        <f t="shared" si="1"/>
        <v>0.16071016049046558</v>
      </c>
      <c r="D39" s="21">
        <f t="shared" si="2"/>
        <v>0.14680946006247211</v>
      </c>
      <c r="E39" s="21">
        <f t="shared" si="3"/>
        <v>0.1404363297886001</v>
      </c>
      <c r="F39" s="21">
        <f t="shared" si="6"/>
        <v>0.25254174855526779</v>
      </c>
      <c r="G39" s="21">
        <f t="shared" si="4"/>
        <v>0.41318796031542826</v>
      </c>
      <c r="H39" s="21">
        <f t="shared" si="5"/>
        <v>0.18837702408851237</v>
      </c>
      <c r="I39" s="21">
        <f t="shared" si="5"/>
        <v>0.49106833731471083</v>
      </c>
    </row>
    <row r="40" spans="1:9" ht="17.25" customHeight="1">
      <c r="A40" s="18" t="s">
        <v>16</v>
      </c>
      <c r="B40" s="21">
        <f t="shared" si="0"/>
        <v>9.0627247278339507</v>
      </c>
      <c r="C40" s="21">
        <f t="shared" si="1"/>
        <v>8.8109645072875473</v>
      </c>
      <c r="D40" s="21">
        <f t="shared" si="2"/>
        <v>5.1787467329636003</v>
      </c>
      <c r="E40" s="21">
        <f t="shared" si="3"/>
        <v>5.0233862193249665</v>
      </c>
      <c r="F40" s="21">
        <f t="shared" si="6"/>
        <v>6.7721585575704388</v>
      </c>
      <c r="G40" s="21">
        <f t="shared" si="4"/>
        <v>7.0444272463989046</v>
      </c>
      <c r="H40" s="21">
        <f t="shared" si="5"/>
        <v>7.977018452171988</v>
      </c>
      <c r="I40" s="21">
        <f t="shared" si="5"/>
        <v>6.170033680377248</v>
      </c>
    </row>
    <row r="41" spans="1:9" ht="17.25" customHeight="1">
      <c r="A41" s="18" t="s">
        <v>37</v>
      </c>
      <c r="B41" s="21"/>
      <c r="C41" s="21"/>
      <c r="D41" s="21"/>
      <c r="E41" s="21"/>
      <c r="F41" s="21"/>
      <c r="G41" s="21"/>
      <c r="H41" s="21"/>
      <c r="I41" s="21"/>
    </row>
    <row r="42" spans="1:9" ht="17.25" customHeight="1">
      <c r="A42" s="33" t="s">
        <v>38</v>
      </c>
      <c r="B42" s="21">
        <f t="shared" ref="B42:B49" si="7">B15/$B$6*100</f>
        <v>16.488856822967264</v>
      </c>
      <c r="C42" s="21">
        <f t="shared" ref="C42:C49" si="8">C15/$C$6*100</f>
        <v>14.689201595384544</v>
      </c>
      <c r="D42" s="21">
        <f t="shared" ref="D42:D49" si="9">D15/$D$6*100</f>
        <v>14.322942563906418</v>
      </c>
      <c r="E42" s="21">
        <f t="shared" si="3"/>
        <v>16.068684765539608</v>
      </c>
      <c r="F42" s="21">
        <f t="shared" si="6"/>
        <v>18.600930641962186</v>
      </c>
      <c r="G42" s="21">
        <f t="shared" si="4"/>
        <v>16.06521824687491</v>
      </c>
      <c r="H42" s="21">
        <f t="shared" si="5"/>
        <v>15.206142692813756</v>
      </c>
      <c r="I42" s="21">
        <f t="shared" si="5"/>
        <v>20.397175988883159</v>
      </c>
    </row>
    <row r="43" spans="1:9" ht="18.75" customHeight="1">
      <c r="A43" s="22" t="s">
        <v>19</v>
      </c>
      <c r="B43" s="21">
        <f t="shared" si="7"/>
        <v>1.9432458575299099</v>
      </c>
      <c r="C43" s="21">
        <f t="shared" si="8"/>
        <v>1.619151538230577</v>
      </c>
      <c r="D43" s="21">
        <f t="shared" si="9"/>
        <v>1.293682667176643</v>
      </c>
      <c r="E43" s="21">
        <f>ROUNDDOWN(E16/$E$6*100,1)</f>
        <v>1.9</v>
      </c>
      <c r="F43" s="21">
        <f t="shared" si="6"/>
        <v>3.6304509122514852</v>
      </c>
      <c r="G43" s="21">
        <f t="shared" si="4"/>
        <v>1.6408743791180034</v>
      </c>
      <c r="H43" s="21">
        <f t="shared" si="5"/>
        <v>2.4121615558035963</v>
      </c>
      <c r="I43" s="21">
        <f t="shared" si="5"/>
        <v>1.6758069964112494</v>
      </c>
    </row>
    <row r="44" spans="1:9" ht="19.5" customHeight="1">
      <c r="A44" s="23" t="s">
        <v>20</v>
      </c>
      <c r="B44" s="21">
        <f t="shared" si="7"/>
        <v>6.8613436621298156</v>
      </c>
      <c r="C44" s="21">
        <f t="shared" si="8"/>
        <v>6.9981485710177136</v>
      </c>
      <c r="D44" s="21">
        <f t="shared" si="9"/>
        <v>4.8331739657040869</v>
      </c>
      <c r="E44" s="21">
        <f>E17/$E$6*100</f>
        <v>5.1409593642907119</v>
      </c>
      <c r="F44" s="21">
        <f t="shared" si="6"/>
        <v>5.868690599699204</v>
      </c>
      <c r="G44" s="21">
        <f t="shared" si="4"/>
        <v>4.2952789324347851</v>
      </c>
      <c r="H44" s="21">
        <f t="shared" si="5"/>
        <v>5.4338662504790278</v>
      </c>
      <c r="I44" s="21">
        <f t="shared" si="5"/>
        <v>6.6686701581994621</v>
      </c>
    </row>
    <row r="45" spans="1:9" ht="19.5" customHeight="1">
      <c r="A45" s="23" t="s">
        <v>21</v>
      </c>
      <c r="B45" s="21">
        <f t="shared" si="7"/>
        <v>0.19584115459474727</v>
      </c>
      <c r="C45" s="21">
        <f t="shared" si="8"/>
        <v>0.22475455750447879</v>
      </c>
      <c r="D45" s="21">
        <f t="shared" si="9"/>
        <v>0.10403518837253778</v>
      </c>
      <c r="E45" s="21">
        <f>E18/$E$6*100</f>
        <v>0.16248520939858549</v>
      </c>
      <c r="F45" s="21">
        <f t="shared" si="6"/>
        <v>1.021131050498477</v>
      </c>
      <c r="G45" s="21">
        <f t="shared" si="4"/>
        <v>0.17473646924986397</v>
      </c>
      <c r="H45" s="21">
        <f t="shared" si="5"/>
        <v>0.21164345785838493</v>
      </c>
      <c r="I45" s="21">
        <f t="shared" si="5"/>
        <v>0.31593696258553478</v>
      </c>
    </row>
    <row r="46" spans="1:9" ht="19.5" customHeight="1">
      <c r="A46" s="23" t="s">
        <v>22</v>
      </c>
      <c r="B46" s="21">
        <f t="shared" si="7"/>
        <v>0.97815332141939715</v>
      </c>
      <c r="C46" s="21">
        <f t="shared" si="8"/>
        <v>0.70056048833519846</v>
      </c>
      <c r="D46" s="21">
        <f t="shared" si="9"/>
        <v>1.0766239561420283</v>
      </c>
      <c r="E46" s="21">
        <f>ROUNDDOWN(E19/$E$6*100,1)</f>
        <v>0.4</v>
      </c>
      <c r="F46" s="21">
        <f t="shared" si="6"/>
        <v>0.59192807828789451</v>
      </c>
      <c r="G46" s="21">
        <f t="shared" si="4"/>
        <v>0.77679269801169715</v>
      </c>
      <c r="H46" s="21">
        <f t="shared" si="5"/>
        <v>0.75319621386383673</v>
      </c>
      <c r="I46" s="21">
        <f>ROUNDDOWN(I19/$H$6*100,1)</f>
        <v>0.4</v>
      </c>
    </row>
    <row r="47" spans="1:9" ht="19.5" customHeight="1">
      <c r="A47" s="24" t="s">
        <v>39</v>
      </c>
      <c r="B47" s="21">
        <f t="shared" si="7"/>
        <v>9.1926104052838617E-2</v>
      </c>
      <c r="C47" s="21">
        <f t="shared" si="8"/>
        <v>0.13334815719237886</v>
      </c>
      <c r="D47" s="21">
        <f t="shared" si="9"/>
        <v>7.7835150124306751E-2</v>
      </c>
      <c r="E47" s="21">
        <f>E20/$E$6*100</f>
        <v>7.2535802807849645E-2</v>
      </c>
      <c r="F47" s="21">
        <f t="shared" si="6"/>
        <v>0.11373902173652317</v>
      </c>
      <c r="G47" s="21">
        <f t="shared" si="4"/>
        <v>0.14170045279190724</v>
      </c>
      <c r="H47" s="21">
        <f t="shared" si="5"/>
        <v>0.20846225645821467</v>
      </c>
      <c r="I47" s="21">
        <f>I20/$H$6*100</f>
        <v>0.19227992157103496</v>
      </c>
    </row>
    <row r="48" spans="1:9" ht="19.5" customHeight="1">
      <c r="A48" s="24" t="s">
        <v>24</v>
      </c>
      <c r="B48" s="21">
        <f t="shared" si="7"/>
        <v>0.6836801461245896</v>
      </c>
      <c r="C48" s="21">
        <f t="shared" si="8"/>
        <v>0.17469074611722521</v>
      </c>
      <c r="D48" s="21">
        <f t="shared" si="9"/>
        <v>0.14445081914961433</v>
      </c>
      <c r="E48" s="21">
        <f>E21/$E$6*100</f>
        <v>0.31338222922942299</v>
      </c>
      <c r="F48" s="21">
        <f t="shared" si="6"/>
        <v>0.23738627158065112</v>
      </c>
      <c r="G48" s="21">
        <f t="shared" si="4"/>
        <v>0.11155856104453081</v>
      </c>
      <c r="H48" s="21">
        <f t="shared" si="5"/>
        <v>0.11664405133957553</v>
      </c>
      <c r="I48" s="21">
        <f>I21/$H$6*100</f>
        <v>9.2110750894458721E-2</v>
      </c>
    </row>
    <row r="49" spans="1:9" ht="19.5" customHeight="1">
      <c r="A49" s="24" t="s">
        <v>25</v>
      </c>
      <c r="B49" s="21">
        <f t="shared" si="7"/>
        <v>0.84564551631403762</v>
      </c>
      <c r="C49" s="21">
        <f t="shared" si="8"/>
        <v>0.84715691476436383</v>
      </c>
      <c r="D49" s="21">
        <f t="shared" si="9"/>
        <v>1.3910244151208007</v>
      </c>
      <c r="E49" s="21">
        <f>E22/$E$6*100</f>
        <v>0.65658055702234897</v>
      </c>
      <c r="F49" s="21">
        <f t="shared" si="6"/>
        <v>0.38186712829971325</v>
      </c>
      <c r="G49" s="21">
        <f t="shared" si="4"/>
        <v>0.40631521626879519</v>
      </c>
      <c r="H49" s="21">
        <f t="shared" si="5"/>
        <v>0.29279528181174735</v>
      </c>
      <c r="I49" s="21">
        <f>I22/$H$6*100</f>
        <v>0.563322153822303</v>
      </c>
    </row>
    <row r="50" spans="1:9" ht="19.5" customHeight="1">
      <c r="A50" s="24" t="s">
        <v>26</v>
      </c>
      <c r="B50" s="34"/>
      <c r="C50" s="34"/>
      <c r="D50" s="34"/>
      <c r="E50" s="34"/>
      <c r="F50" s="34"/>
      <c r="G50" s="34"/>
      <c r="H50" s="34"/>
      <c r="I50" s="34"/>
    </row>
    <row r="51" spans="1:9" ht="18.75" customHeight="1">
      <c r="A51" s="24" t="s">
        <v>27</v>
      </c>
      <c r="B51" s="21">
        <f>B24/$B$6*100</f>
        <v>4.0585987022995376</v>
      </c>
      <c r="C51" s="21">
        <f>C24/$C$6*100</f>
        <v>3.8001228960050808</v>
      </c>
      <c r="D51" s="21">
        <f>D24/$D$6*100</f>
        <v>3.6710014661821888</v>
      </c>
      <c r="E51" s="21">
        <f t="shared" ref="E51:E58" si="10">E24/$E$6*100</f>
        <v>4.6840715010087992</v>
      </c>
      <c r="F51" s="21">
        <f t="shared" si="6"/>
        <v>5.2148710412084105</v>
      </c>
      <c r="G51" s="21">
        <f t="shared" ref="G51:G56" si="11">G24/$G$6*100</f>
        <v>4.8794326576099731</v>
      </c>
      <c r="H51" s="21">
        <f>ROUNDUP(H24/$H$6*100,1)</f>
        <v>5.5</v>
      </c>
      <c r="I51" s="21">
        <f t="shared" ref="I51:I56" si="12">I24/$H$6*100</f>
        <v>6.0161383844066592</v>
      </c>
    </row>
    <row r="52" spans="1:9" ht="17.25" customHeight="1">
      <c r="A52" s="24" t="s">
        <v>28</v>
      </c>
      <c r="B52" s="21">
        <f>B25/$B$6*100</f>
        <v>4.5837969543990749</v>
      </c>
      <c r="C52" s="21">
        <f>C25/$C$6*100</f>
        <v>4.2431077377215507</v>
      </c>
      <c r="D52" s="21">
        <f>D25/$D$6*100</f>
        <v>3.5392363103206472</v>
      </c>
      <c r="E52" s="21">
        <f t="shared" si="10"/>
        <v>2.4166073163444208</v>
      </c>
      <c r="F52" s="21">
        <f t="shared" si="6"/>
        <v>3.6943393733693743</v>
      </c>
      <c r="G52" s="21">
        <f t="shared" si="11"/>
        <v>3.1810415605741618</v>
      </c>
      <c r="H52" s="21">
        <f>H25/$H$6*100</f>
        <v>3.1223803625161137</v>
      </c>
      <c r="I52" s="21">
        <f t="shared" si="12"/>
        <v>2.6762592821609061</v>
      </c>
    </row>
    <row r="53" spans="1:9" ht="17.25" customHeight="1">
      <c r="A53" s="24" t="s">
        <v>29</v>
      </c>
      <c r="B53" s="21">
        <f>B26/$B$6*100</f>
        <v>1.3002291159337704</v>
      </c>
      <c r="C53" s="21">
        <f>C26/$C$6*100</f>
        <v>1.6596286623309098</v>
      </c>
      <c r="D53" s="21">
        <f>D26/$D$6*100</f>
        <v>2.6324982469560783</v>
      </c>
      <c r="E53" s="21">
        <f t="shared" si="10"/>
        <v>1.6080648788282526</v>
      </c>
      <c r="F53" s="21">
        <f t="shared" si="6"/>
        <v>1.7628706963678731</v>
      </c>
      <c r="G53" s="21">
        <f t="shared" si="11"/>
        <v>2.0949516370905199</v>
      </c>
      <c r="H53" s="21">
        <f>ROUNDUP(H26/$H$6*100,1)</f>
        <v>1.5</v>
      </c>
      <c r="I53" s="21">
        <f t="shared" si="12"/>
        <v>1.5281618255445246</v>
      </c>
    </row>
    <row r="54" spans="1:9" ht="17.25" customHeight="1">
      <c r="A54" s="23" t="s">
        <v>30</v>
      </c>
      <c r="B54" s="21">
        <f>B27/$B$6*100</f>
        <v>0.47606676697268546</v>
      </c>
      <c r="C54" s="21">
        <f>C27/$C$6*100</f>
        <v>0.43286556069138654</v>
      </c>
      <c r="D54" s="21">
        <f>D27/$D$6*100</f>
        <v>0.47701918786256131</v>
      </c>
      <c r="E54" s="21">
        <f t="shared" si="10"/>
        <v>0.31263056287908259</v>
      </c>
      <c r="F54" s="21">
        <f t="shared" si="6"/>
        <v>0.64940896523648428</v>
      </c>
      <c r="G54" s="21">
        <f t="shared" si="11"/>
        <v>0.61819787243587687</v>
      </c>
      <c r="H54" s="21">
        <f>H27/$H$6*100</f>
        <v>0.26310406874349179</v>
      </c>
      <c r="I54" s="21">
        <f t="shared" si="12"/>
        <v>0.728808250659159</v>
      </c>
    </row>
    <row r="55" spans="1:9" ht="17.25" customHeight="1">
      <c r="A55" s="23" t="s">
        <v>31</v>
      </c>
      <c r="B55" s="21">
        <f>ROUNDDOWN(B28/$B$6*100,0)</f>
        <v>1</v>
      </c>
      <c r="C55" s="21">
        <f>ROUNDUP(C28/$C$6*100,1)</f>
        <v>1.9000000000000001</v>
      </c>
      <c r="D55" s="21">
        <f>D28/$D$6*100</f>
        <v>3.4315675400012751</v>
      </c>
      <c r="E55" s="21">
        <f t="shared" si="10"/>
        <v>1.9540819554349549</v>
      </c>
      <c r="F55" s="21">
        <f t="shared" si="6"/>
        <v>1.1068648407285582</v>
      </c>
      <c r="G55" s="21">
        <f t="shared" si="11"/>
        <v>1.7724421868588989</v>
      </c>
      <c r="H55" s="21">
        <f>H28/$H$6*100</f>
        <v>0.90414733912681688</v>
      </c>
      <c r="I55" s="21">
        <f t="shared" si="12"/>
        <v>1.6364087527176114</v>
      </c>
    </row>
    <row r="56" spans="1:9" ht="17.25" customHeight="1">
      <c r="A56" s="24" t="s">
        <v>32</v>
      </c>
      <c r="B56" s="21">
        <f>B29/$B$6*100</f>
        <v>0.60281724663440539</v>
      </c>
      <c r="C56" s="21">
        <f>C29/$C$6*100</f>
        <v>0.37527886275259092</v>
      </c>
      <c r="D56" s="21">
        <f>ROUNDUP(D29/$D$6*100,1)</f>
        <v>0.30000000000000004</v>
      </c>
      <c r="E56" s="21">
        <f t="shared" si="10"/>
        <v>1.0234563748509977</v>
      </c>
      <c r="F56" s="21">
        <f t="shared" si="6"/>
        <v>1.1125599344490846</v>
      </c>
      <c r="G56" s="21">
        <f t="shared" si="11"/>
        <v>0.79954205834756908</v>
      </c>
      <c r="H56" s="21">
        <f>H29/$H$6*100</f>
        <v>0.53855868409940921</v>
      </c>
      <c r="I56" s="21">
        <f t="shared" si="12"/>
        <v>0.1715977461150654</v>
      </c>
    </row>
    <row r="57" spans="1:9" ht="17.25" customHeight="1">
      <c r="A57" s="24" t="s">
        <v>33</v>
      </c>
      <c r="B57" s="21">
        <f>B30/$B$6*100</f>
        <v>0</v>
      </c>
      <c r="C57" s="21">
        <f>C30/$C$6*100</f>
        <v>0</v>
      </c>
      <c r="D57" s="21">
        <f>D30/$D$6*100</f>
        <v>0</v>
      </c>
      <c r="E57" s="21">
        <f t="shared" si="10"/>
        <v>0</v>
      </c>
      <c r="F57" s="21">
        <f t="shared" si="6"/>
        <v>0</v>
      </c>
      <c r="G57" s="21" t="s">
        <v>40</v>
      </c>
      <c r="H57" s="21" t="s">
        <v>40</v>
      </c>
      <c r="I57" s="21" t="s">
        <v>40</v>
      </c>
    </row>
    <row r="58" spans="1:9">
      <c r="A58" s="35" t="s">
        <v>35</v>
      </c>
      <c r="B58" s="36">
        <f>B31/$B$6*100</f>
        <v>0</v>
      </c>
      <c r="C58" s="36">
        <f>C31/$C$6*100</f>
        <v>0</v>
      </c>
      <c r="D58" s="36">
        <f>D31/$D$6*100</f>
        <v>0</v>
      </c>
      <c r="E58" s="36">
        <f t="shared" si="10"/>
        <v>0</v>
      </c>
      <c r="F58" s="36">
        <f t="shared" si="6"/>
        <v>0</v>
      </c>
      <c r="G58" s="36" t="s">
        <v>40</v>
      </c>
      <c r="H58" s="36" t="s">
        <v>40</v>
      </c>
      <c r="I58" s="36" t="s">
        <v>40</v>
      </c>
    </row>
  </sheetData>
  <mergeCells count="5">
    <mergeCell ref="A3:A4"/>
    <mergeCell ref="B3:E3"/>
    <mergeCell ref="F3:I3"/>
    <mergeCell ref="A5:I5"/>
    <mergeCell ref="A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CORE_i3</dc:creator>
  <cp:lastModifiedBy>CORE_i3</cp:lastModifiedBy>
  <dcterms:created xsi:type="dcterms:W3CDTF">2013-08-05T03:12:01Z</dcterms:created>
  <dcterms:modified xsi:type="dcterms:W3CDTF">2013-08-05T03:13:51Z</dcterms:modified>
</cp:coreProperties>
</file>